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66925"/>
  <mc:AlternateContent xmlns:mc="http://schemas.openxmlformats.org/markup-compatibility/2006">
    <mc:Choice Requires="x15">
      <x15ac:absPath xmlns:x15ac="http://schemas.microsoft.com/office/spreadsheetml/2010/11/ac" url="C:\Users\sarenasv\OneDrive - sdis.gov.co\INDICADORES\9. Septiembre\Insumos septiembre 2018\Publicación\"/>
    </mc:Choice>
  </mc:AlternateContent>
  <xr:revisionPtr revIDLastSave="0" documentId="10_ncr:100000_{74778CC7-B7D6-4BA7-BA61-DC273131E462}" xr6:coauthVersionLast="31" xr6:coauthVersionMax="31" xr10:uidLastSave="{00000000-0000-0000-0000-000000000000}"/>
  <bookViews>
    <workbookView xWindow="0" yWindow="0" windowWidth="28800" windowHeight="11430" xr2:uid="{00000000-000D-0000-FFFF-FFFF00000000}"/>
  </bookViews>
  <sheets>
    <sheet name="7. INDICADORES GESTIO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X28" i="1" l="1"/>
  <c r="BX27" i="1"/>
  <c r="BX26" i="1"/>
  <c r="BX25" i="1"/>
  <c r="BX23" i="1"/>
  <c r="BX22" i="1"/>
  <c r="BX21" i="1"/>
  <c r="BU26" i="1"/>
  <c r="BU25" i="1"/>
  <c r="BB21" i="1"/>
  <c r="AX21" i="1"/>
  <c r="AP25" i="1"/>
  <c r="AP21" i="1"/>
  <c r="Y28" i="1"/>
  <c r="U28" i="1"/>
  <c r="U25" i="1"/>
  <c r="Y26" i="1"/>
  <c r="Z26" i="1"/>
  <c r="AC26" i="1"/>
  <c r="AC22" i="1"/>
  <c r="AD22" i="1"/>
  <c r="AC23" i="1"/>
  <c r="AD23" i="1"/>
  <c r="AC24" i="1"/>
  <c r="AD24" i="1"/>
  <c r="AC25" i="1"/>
  <c r="AD25" i="1"/>
  <c r="AD28" i="1"/>
  <c r="AD26" i="1"/>
  <c r="AD21" i="1"/>
  <c r="AG22" i="1"/>
  <c r="AG24" i="1"/>
  <c r="AH28" i="1"/>
  <c r="AH26" i="1"/>
  <c r="AH25" i="1"/>
  <c r="AH24" i="1"/>
  <c r="AH23" i="1"/>
  <c r="AH22" i="1"/>
  <c r="AH21" i="1"/>
  <c r="Y23" i="1"/>
  <c r="Z22" i="1"/>
  <c r="Z28" i="1"/>
  <c r="Z25" i="1"/>
  <c r="Z21" i="1"/>
  <c r="V22" i="1"/>
  <c r="V23" i="1"/>
  <c r="V24" i="1"/>
  <c r="V25" i="1"/>
  <c r="V26" i="1"/>
  <c r="V27" i="1"/>
  <c r="V28" i="1"/>
  <c r="V21" i="1"/>
  <c r="Y24" i="1"/>
  <c r="Z24" i="1"/>
  <c r="Z23"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S18" authorId="0" shapeId="0" xr:uid="{00000000-0006-0000-0000-000001000000}">
      <text>
        <r>
          <rPr>
            <b/>
            <sz val="9"/>
            <color indexed="81"/>
            <rFont val="Tahoma"/>
            <family val="2"/>
          </rPr>
          <t>Formulese según las caracteristicas y programación del indicador.</t>
        </r>
      </text>
    </comment>
    <comment ref="BV18" authorId="0" shapeId="0" xr:uid="{00000000-0006-0000-0000-00000200000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<sst xmlns="http://schemas.openxmlformats.org/spreadsheetml/2006/main" count="996" uniqueCount="704">
  <si>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</si>
  <si>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</si>
  <si>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</si>
  <si>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</si>
  <si>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</si>
  <si>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</si>
  <si>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</si>
  <si>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</si>
  <si>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Subdirección de Contratación</t>
  </si>
  <si>
    <t>GERENTE DEL PROYECTO:</t>
  </si>
  <si>
    <t>PERIODO DEL SEGUIMIENTO:</t>
  </si>
  <si>
    <t>De</t>
  </si>
  <si>
    <t>A</t>
  </si>
  <si>
    <t>Febrero</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</si>
  <si>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</si>
  <si>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</si>
  <si>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</si>
  <si>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</si>
  <si>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</si>
  <si>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</si>
  <si>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</si>
  <si>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</si>
  <si>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</si>
  <si>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</si>
  <si>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</si>
  <si>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</si>
  <si>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</si>
  <si>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</si>
  <si>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</si>
  <si>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</si>
  <si>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</si>
  <si>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</si>
  <si>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</si>
  <si>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</si>
  <si>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</si>
  <si>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</si>
  <si>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</si>
  <si>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</si>
  <si>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</si>
  <si>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</si>
  <si>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</si>
  <si>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</si>
  <si>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</si>
  <si>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</si>
  <si>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</si>
  <si>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</si>
  <si>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</si>
  <si>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</si>
  <si>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</si>
  <si>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</si>
  <si>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</si>
  <si>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</si>
  <si>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</si>
  <si>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</si>
  <si>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</si>
  <si>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</si>
  <si>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</si>
  <si>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</si>
  <si>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</si>
  <si>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</si>
  <si>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Adquisiciones</t>
  </si>
  <si>
    <t>No aplica</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</si>
  <si>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</si>
  <si>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</si>
  <si>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Circular 13  18/08/2010</t>
  </si>
  <si>
    <t>Ejecucion del PAC</t>
  </si>
  <si>
    <t>Determinar el porcentaje de ejecución del PAC para establecer la calidad de la programación</t>
  </si>
  <si>
    <t xml:space="preserve"> PAC</t>
  </si>
  <si>
    <t>(Valor ejecutado del PAC acumulado en lo corrido de la vigencia / Valor programado para lo corrido de la vigencia) * 100)</t>
  </si>
  <si>
    <t>Eficacia</t>
  </si>
  <si>
    <t>Mensual</t>
  </si>
  <si>
    <t>% de ejecución</t>
  </si>
  <si>
    <t>Ejecución del PAC</t>
  </si>
  <si>
    <t xml:space="preserve">Ejecución del PAC </t>
  </si>
  <si>
    <t>porcentaje</t>
  </si>
  <si>
    <t xml:space="preserve">Creciente </t>
  </si>
  <si>
    <t>Para enerl la ejecución del PAC fue del 94 %  esto quiere decir que los proyectos  ejecutaron los recursos  programados eficientemente, con el apoyo de la subdirección  Administrativa y financira  - Asesoría de Recursos Financieros - Grupo de presupuesto.</t>
  </si>
  <si>
    <t>Para el mes febrero  la ejecución del PAC fue  89% esto indica que cada uno de los proyectos  que programan los recursos  ejecutaron eficientemente los recursos</t>
  </si>
  <si>
    <t>Para el mes febrero  la ejecución del PAC fue  99% esto indica que cada uno de los proyectos  que programan los recursos  ejecutaron eficientemente los recursos</t>
  </si>
  <si>
    <t>En el mes de abril la ejecución del PAC fue del 100%,esto quiere decir que los proyectos ejecutaron los recursos programados eficientemente  , con el apoyo de la Subdirección Adminsitrativa y Financiera - Asesoría de Recursos Financieros - Grupo de  Presupuesto.</t>
  </si>
  <si>
    <t>En el mes de mayo la ejecución del PAC fue del 100%,esto quiere decir que los proyectos ejecutaron los recursos programados eficientemente  , con el apoyo de la Subdirección Adminsitrativa y Financiera - Asesoría de Recursos Financieros - Grupo de  Presupuesto.</t>
  </si>
  <si>
    <t>En el mes de junio la ejecución del PAC fue del 99%,esto quiere decir que los proyectos ejecutaron los recursos programados eficientemente  , con el apoyo de la Subdirección Adminsitrativa y Financiera - Asesoría de Recursos Financieros - Grupo de  Presupuesto.</t>
  </si>
  <si>
    <t xml:space="preserve">
Para el mes de julio la ejecución del PAC fue del 100%,esto quiere decir que los proyectos ejecutaron eficientemente los recursos programados, donde se tuvo en cuenta las recomendaciones y apoyo  de la Subdirección Adminsitrativa y Financiera - Asesoría de Recursos Financieros - Grupo de  Presupuesto</t>
  </si>
  <si>
    <t xml:space="preserve"> Porcentaje de Ejecución del Presupuesto</t>
  </si>
  <si>
    <t>Optimizar los procedimientos y mecanismos para el control del presupuesto</t>
  </si>
  <si>
    <t>Ejecución del Presupuesto</t>
  </si>
  <si>
    <t>(Valor ejecutado acumulado en lo corrido de la vigencia / Valor definitivo programado para lo corrido de la vigencia) * 100</t>
  </si>
  <si>
    <t>Ejecución Presupuestal</t>
  </si>
  <si>
    <t xml:space="preserve">Informe Ejecución presupuestal </t>
  </si>
  <si>
    <t>El indicador evidencia la ejecución en un 349%, con respecto a la meta programada que para el mes de enero que corresponde al 10% y con relación a lo programado para la vigencia que asciende a la suma de  1,081,919,466,000. La Asesoría como parte de la gestión envió información presupuestal a los responsables de los diferentes proyectos como insumo para la toma de disiones y seguimiento a la ejecución de cada uno de los proyectos.</t>
  </si>
  <si>
    <t xml:space="preserve"> FEBRERO: El indicador evidencia la ejecución en un 39,3%, con respecto a la meta programada que para el mes de febrero que corresponde al 20% que corresponderia al 196% y con relación a lo programado para la vigencia fiscal 2018  que asciende a la suma de  1,081,919,466,000. La Asesoría de Recursos Financieros realizar mensualmente el  envió información presupuestal a los responsables de los diferentes proyectos como insumo para la toma de disiones y seguimiento a la ejecución de cada uno de los proyectos.  </t>
  </si>
  <si>
    <t>Se observa un incremento con respecto al mes de febrero del 12,6 % y cumplimiento de la meta propuesta para el mes de marzo de 2018  sobrepasandola en un 12,6%.</t>
  </si>
  <si>
    <t xml:space="preserve"> La Asesoría de Recursos Financieros envió información presupuestal a los responsables de los diferentes proyectos correspondiente al mes de mayo, como insumo para la toma de decisiones y seguimiento a la ejecución de cada uno de los proyectos.  
Se observa un incremento con respecto al mes de abril del 3,8% y cumplimiento de la meta propuesta para el mes de mayo de 2018  sobrepasandola en un 2,5%.</t>
  </si>
  <si>
    <t>En el mes de junio, el indicador evidencia la ejecución en un 58,4%, con respecto a la meta programada que para este mes, que corresponde al 60% y con relación a lo programado para la vigencia fiscal 2018, que asciende a la suma de  1,081,919,466,000. La Asesoría de Recursos Financieros envió información presupuestal a los responsables de los diferentes proyectos correspondiente al mes de junio, como insumo para la toma de decisiones y seguimiento a la ejecución de cada uno de los proyectos.  
Se observa un incremento con respecto al mes de mayo del 5,9% pero sin cumplir la meta propuesta para el mes de mayo de 2018  con una disminución de  1,6%.</t>
  </si>
  <si>
    <t>Para el mes de julio se evidencia una ejecución de compromisos acumulados  de $ 727,806,012,096 equivalente al  67,25%, superando la meta proyectada en 2,25% , se  presume un mayor compromiso y eficacia por parte de los ejecutores de los proyectos, quienes tuvieron en cuenta para la toma de decisiones  las recomendaciones e informacion suministrada por la Subdirección Adminsitrativa y Financiera - Asesoría de Recursos Financieros - Grupo de  Presupuesto.  En comparación con el  mes anterior se evidencia un aumento en la ejecución acumulada  del 8,85% y un aumento en el valor presupuestal programado de $880,239,360 equivalente al ,08%</t>
  </si>
  <si>
    <t>Porcentaje de pagos de reservas comprometidas en la vigencia</t>
  </si>
  <si>
    <t xml:space="preserve"> Ejecución Reservas comprometidas</t>
  </si>
  <si>
    <t>(Valor de las autorizaciones de giro de reservas acumuladas en la vigencia / Reservas comprometidas para la vigencia) * 100</t>
  </si>
  <si>
    <t>Para enero se obtuvo  un porcentaje en el pago acumulado  de las reservas del 200% resultado del compromiso  y gestión realizado por la Asesoría de Revursos Financieros  y de las Subdirecciones .</t>
  </si>
  <si>
    <t>En  febrero se obtuvo un porcentaje  en el pago acumulado  de las reservas</t>
  </si>
  <si>
    <t>En el mesde  de Marzo  se obtuvo un porcentaje en el pago acumulado de las reservas del 222%, resultado del compromiso y gestión realizada por la Asesoría de Recursos Financieros y de las Subdirecciones.</t>
  </si>
  <si>
    <t>En el mes de  de Abril se obtuvo un porcentaje en el pago acumulado de las reservas del 95%, resultado del compromiso y gestión realizada por la Asesoría de Recursos Financieros y de las Subdirecciones.</t>
  </si>
  <si>
    <t>En el mes de  de Mayo se obtuvo un porcentaje en el pago acumulado de las reservas del 71,6%, resultado del compromiso y gestión realizada por la Asesoría de Recursos Financieros y de las Subdirecciones.</t>
  </si>
  <si>
    <t>En el mes de  de Junio se obtuvo un porcentaje en el pago acumulado de las reservas del 77,7%, resultado del compromiso y gestión realizada por la Asesoría de Recursos Financieros y de las Subdirecciones.</t>
  </si>
  <si>
    <t>Para el mes de julio se evidencia una ejecución de reservas  acumulados  de $ 153,553,275,068 equivalente al  82,5%, superando la meta proyectada en 26,5% , se  presume un mayor compromiso y eficacia por parte de los ejecutores de los proyectos, quienes tuvieron en cuenta para la toma de decisiones  las recomendaciones e informacion suministrada por la Subdirección Adminsitrativa y Financiera - Asesoría de Recursos Financieros - Grupo de  Presupuesto.  En comparación con el  mes anterior se evidencia un aumento en la ejecución acumulada  del 4,8%.
Es de advertir que para el mes de junio se tuvo un monto de anulaciones de $ 88,722,845 y un acumulado en lo recorrido de la vigencia de $ 1,106,896,938.</t>
  </si>
  <si>
    <t>Porcentaje de pagos de compromisos de la vigencia</t>
  </si>
  <si>
    <t>Monitorear la reducción de las reservas presupuestales</t>
  </si>
  <si>
    <t>Ejecución de pagos de la vigencia</t>
  </si>
  <si>
    <t>(Valor de las autorizaciones de giro acumuladas en la vigencia / Compromisos adquiridos en la vigencia) * 100</t>
  </si>
  <si>
    <t>% de pagos efectuados</t>
  </si>
  <si>
    <t>La autorización de giros acumulados en enero alcanzó un 77% sobre el total de compromisos acumulados dentro del mismo período.</t>
  </si>
  <si>
    <t>En el mes de febrero se alcanzó un porcentaje del  111% sobre el total  de compromisos acumulados dentro del mismo período.</t>
  </si>
  <si>
    <t>La Autorización de Giros Acumulada a Marzo alcanzó el 130% según meta del mes,sobre el total de Compromisos acumulados dentro del mismo período.</t>
  </si>
  <si>
    <t xml:space="preserve">La Autorización de Giros Acumulada en Abril alcanzó el 127%,  sobre el total de Compromisos acumulados dentro del mismo período. </t>
  </si>
  <si>
    <t>La Autorización de Giros Acumulada en Mayo alcanzó el 40,2%,  sobre el total de Compromisos acumulados dentro del mismo período.</t>
  </si>
  <si>
    <t>La Autorización de Giros Acumulada en Junio alcanzó el 47,6%,  sobre el total de Compromisos acumulados dentro del mismo período.</t>
  </si>
  <si>
    <t xml:space="preserve">Para el mes de julio se evidencia una acumulación de giros   de $ 376,914,739,240 equivalente al  51,8%, superando la meta proyectada en 3,8% , se  presume un mejor coordinación  por parte de los ejecutores de los proyectos, quienes tuvieron en cuenta para la toma de decisiones  las recomendaciones e informacion suministrada por la Subdirección Adminsitrativa y Financiera - Asesoría de Recursos Financieros - Grupo de  Presupuesto.  </t>
  </si>
  <si>
    <t>Circular 036  20/12/2016</t>
  </si>
  <si>
    <t xml:space="preserve"> Porcentaje de liquidaciones tramitadas para firma del Ordenador del Gasto</t>
  </si>
  <si>
    <t>Determinar el número de liquidaciones tramitadas en la Subdirección de Contratación y que son entregadas a los ordenadores del gasto para que continuen con el tràmite</t>
  </si>
  <si>
    <t>Liquidación de contratos</t>
  </si>
  <si>
    <t>(No. de actas de liquidación tramitadas para firma del Ordenador del Gasto / No. de proyectos de actas de liquidación radicadas en el período) * 100</t>
  </si>
  <si>
    <t>% de actas   tramitadas para firma del Ordenador del Gasto</t>
  </si>
  <si>
    <t>Aplicativo de contratación</t>
  </si>
  <si>
    <t xml:space="preserve">Base de datos  seguimento a liquidaciones </t>
  </si>
  <si>
    <t xml:space="preserve">Para el mes de enero de 2018, el grupo de liquidaciones obtuvo un 19% de ejecución según el indicador propuesto, cabe resaltar que para este periodo inicio la contingencia de recurso humano y parte de los profesionales del grupo de liquidaciones apoya esta contingencia.    
</t>
  </si>
  <si>
    <t>Para el mes de febrero de 2018, el grupo de liquidaciones obtuvo un 106% De las liquidaciones radicadas durante este periodo El comportamiento mensual de liquidación</t>
  </si>
  <si>
    <t>Para el mes de marzo de 2018, el grupo de liquidaciones obtuvo un 18% ( segun meta del 80% del mes ) de ejecución según el indicador propuesto, cabe resaltar que para este periodo las localidades radicaron a las Subdirección de Contratación la mayor parte de las liquidaciones de las maestras que en el mes de diciembre tuvieron terminación anticipada. Esta radicación se debe a que se hacen necesario liberar los recursos de las reserva presupuestales, constituidas en el mes de diciembre de 2017. Se pretende dar tramite a todas estas terminaciones anticipadas durente el mes de marzo y abril.                                                                                                                                                                                                                                                                                           Se realiza de manera continua trabajo mancomunado con la supervisión de cada una de las áreas solicitantes.</t>
  </si>
  <si>
    <t>Para el mes de abril de 2018, el grupo de liquidaciones obtuvo el 168% de ejecución según el indicador propuesto.                                                                                                                                                                                                                                                                                         Se realiza de manera continua trabajo mancomunado con la supervisión de cada una de las áreas solicitantes.</t>
  </si>
  <si>
    <t>Para el mes de mayo de 2018, el grupo de liquidaciones obtuvo el 354% de ejecución según el indicador propuesto. Esto de debe a que durante este mes se tramitaron muchas de las liquidaciones que durante los meses anteriores no se habian tramitado                                                                                                                                                                                                                                                                                                                                                                    Se realiza de manera continua trabajo mancomunado con la supervisión de cada una de las áreas solicitantes.</t>
  </si>
  <si>
    <t>Para el mes de junio de 2018, el grupo de liquidaciones obtuvo el 667% de ejecución según el indicador propuesto. Esto de debe a que durante este mes se tramitaron muchas de las liquidaciones que durante los meses anteriores no se habian tramitado                                                                                                                                                                                                                                                                                                                                                                    Se realiza de manera continua trabajo mancomunado con la supervisión de cada una de las áreas solicitantes.</t>
  </si>
  <si>
    <t>Para el mes de julio de 2018, el grupo de liquidaciones obtuvo el 522% de ejecución según el indicador propuesto. Esto de debe a que durante este mes se tramitaron muchas de las liquidaciones que durante los meses anteriores no se habian tramitado                                                                                                                                                                                                                                                                                                                                                                    Se realiza de manera continua trabajo mancomunado con la supervisión de cada una de las áreas solicitantes.</t>
  </si>
  <si>
    <t>Porcentaje de solicitudes de modificaciones tramitadas</t>
  </si>
  <si>
    <t>Establecer el número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</si>
  <si>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</si>
  <si>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</si>
  <si>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  modificaciones tramitadas en términos</t>
  </si>
  <si>
    <t>Registro obtenido del software de contratación</t>
  </si>
  <si>
    <t xml:space="preserve">Base de datos  segumiento a las modificaciones </t>
  </si>
  <si>
    <t>Constante</t>
  </si>
  <si>
    <r>
      <t xml:space="preserve"> Con corte al 5 de febrero de 2018, el estado de las solicitudes de modificaciones contractuales radicadas durante el mes de Enero es el que se observa en el cuadro. Aclarando que las 108 solciitudes de modificación cotnractual que se encuentran en trámite, obedecen a solicitude radicadas entre el 30 y el 31 de enero de 2018, con efectos del 9 de febrero de 2018 en adelante, lo que evidencia que igualmente nos encontramos dentro de los plazos para revisar y proyectar la modificación cotnractual en caso de ser procedente.  
</t>
    </r>
    <r>
      <rPr>
        <b/>
        <u/>
        <sz val="11"/>
        <color theme="1"/>
        <rFont val="Arial"/>
        <family val="2"/>
      </rPr>
      <t/>
    </r>
  </si>
  <si>
    <t xml:space="preserve"> Con corte al 5 de marzo de 2018, el estado de las solicitudes de modificaciones contractuales radicadas durante el mes de Febrero es el que se observa en el cuadro. Aclarando que las 215 solicitudes de modificación cotnractual que se encuentran en trámite, obedecen a solicitude radicadas entre el 21 y el 28 de febrero de 2018, con efectos del 9 de marzo e 2018 en adelante, lo que evidencia que igualmente nos encontramos dentro de los plazos para revisar y proyectar la modificación cotnractual en caso de ser procedente.  
</t>
  </si>
  <si>
    <t xml:space="preserve">Con corte al 2 de marzo de 2018, el estado de las solicitudes de modificaciones contractuales radicadas durante el mes de Marzo es el que se observa en el cuadro. Aclarando que las 106 solicitudes de modificación cotnractual que se encuentran en trámite, obedecen al alto volumen de solicitudes recibidas donde las 68 correspondes a radicaciones recibidas entre el 23 al 28 de marzo de 2018. Es importante tener en cuenta que las Solciitudes que se encuentran en trámite sus efectos estan del 9 de abril en adelante, lo que indica que nos encontramos dentro de los plazos para revisar y proyectar la modificación cotnractual en caso de ser procedente, toda vez que los </t>
  </si>
  <si>
    <t>Con corte al 2 de mayo de 2018, el estado de las solicitudes de modificaciones contractuales radicadas durante el mes de Abril presentaba el siguiente comportamiento: 
265 solicitudes de modificación contractual en trámite, obedecen al alto volumen de solicitudes recibidas, de estas 233 correspondes a radicaciones recibidas entre el 27 y 30 de abril de 2018, 32 quedaron en revisión de lider el 30 de abril y 1 devuelta a Subdirección Técnica. donde es importante tener en cuenta que las Solciitudes que se encuentran en trámite sus efectos estan del 6 de mayo en adelante, lo que indica que nos encontramos dentro de los plazos previstos por los indicadores y dentro del tiempo contractual para revisar y proyectar la modificación en caso de ser procedente. 
De esta manera dentro de los plazos establecidos por los indicadores se logro alcanzar a tramitar 758 solicitudes de modificaciones contractuales quedando 22 solicitudes, 9 en revisión Líder Equipo y 13 en escritorios que por el alto volumen de solicitudes no se alcanzan a tramitar dentro de los terminos, aclarando que se encuetran dentro de la vigencia contractual para tramitar toda vez que vencen del 20 de mayo en adelante.</t>
  </si>
  <si>
    <t xml:space="preserve">Con corte al 5 junio de 2018, el estado de las solicitudes de modificaciones contractuales radicadas durante el mes de Mayo presenta el siguiente comportamiento: 
4 solicitudes de modificación contractual en trámite, obedecen a: 3  solicitudes que una vez revisadas por el grupo de modificaciones las mismas fueron devueltas al area técnica para correcciones y a la fecha de corte no habian sido entregadas para continuar el trámite y 1 solicitud que se traslado al grupo de liquidaciones toda vez que se va a proyectar el acto administrativo de terminacion y liquidación unilateral por muerte del contratista en una sola actuación. </t>
  </si>
  <si>
    <t xml:space="preserve">Con corte  al 13 de julio de 2018, el estado de las solicitudes de modificaciones contractuales radicadas durante el mes de junio presenta el siguiente comportamiento: 
3 solicitudes de modificación contractual en trámite, obedecne a: 3  solicitudes que una vez revisadas por el grupo de modificaciones las mismas fueron devueltas al area técnica para correcciones y a la fecha  solo 1 fue atendida y esta en revisiòn y proyecciòn del profesional a cargo,  las otras dos no han sido entregadas para continuar el trámite. </t>
  </si>
  <si>
    <t>el estado de las solicitudes de modificaciones contractuales radicadas durante el mes de julio presenta el siguiente comportamiento: 
2 solicitudes de modificación contractual en trámite, obedecne a: 2  solicitudes que una vez revisadas por el grupo de modificaciones se encuentran en firma del contratista  Se deja la claridad que los tramites que estan para firma de contratista fueron adelantados por el grupo de modificaciones dentro de los tèrminos previstos en los indicadores y que a la fecha aùn se encuentran vigentes los contratos.</t>
  </si>
  <si>
    <t>Circular 025 30/09/2011</t>
  </si>
  <si>
    <t xml:space="preserve"> Porcentaje de cuentas del libro mayor, conciliadas oportunamente</t>
  </si>
  <si>
    <t>Confiabilidad de los estados contables (Razonabilidad, objetividad y veracidad)</t>
  </si>
  <si>
    <t xml:space="preserve"> Conciliaciones</t>
  </si>
  <si>
    <t>(No. de cuentas del libro mayor conciliadas contra auxiliares / Total de cuentas del libro mayor a conciliar) * 100</t>
  </si>
  <si>
    <t>% cuentas conciliadas</t>
  </si>
  <si>
    <t>Plan de sostenibilidad del proceso contable</t>
  </si>
  <si>
    <t>En el mes de febrero y marzo de 2018 no se efectuaron las conciliaciones de las cuentas por cuanto el area contable se encuentra en el proceso  de cambio y homologación de movimientos contables bajo la estructura del Nuevo MArco Normativo Contable. Es preciso señalar que en el mes de marzo se obtuvo el Estado de Situación Finanicera de Apertura y se dió inicio al procesamiento de la información contable de los meses  de enero y febrero de 2018, una vez se cuente con el cierre de dichos smeses se procederá a elaborar las correspondientes conciliaciones</t>
  </si>
  <si>
    <t>En el mes de febrero, marzo  y abril de 2018 no se efectuaron las conciliaciones de las cuentas por cuanto el area contable se encuentra en el proceso  de cambio y homologación de movimientos contables bajo la estructura del Nuevo MArco Normativo Contable. Es preciso señalar que en el mes de marzo se obtuvo el Estado de Situación Finanicera de Apertura y se dió inicio al procesamiento de la información contable de los meses  de ener,  febrero y marzo de 2018, una vez se cuente con el cierre de dichos smeses se procederá a elaborar las correspondientes conciliaciones, es decir depues del día 2 de mayo fecah límite establecida por la Dirección Distrital de Contabilidad para la validación de los estados financieros del primer trimestre de esta vigencia</t>
  </si>
  <si>
    <t xml:space="preserve">En el mes de mayo se elaboraron 590 conciliaciones de 590 posibles, ellas incluyen las conciliaciones  correspondientes a los saldos con corte a 31 de enero , 28 de febrero, 31 de marzo y 30 de abril respectivamnete.  en dichos meses no se tenían saldos contables y por tatno no era posible realizar Conciliación. Teniendo en cuenta que el mes de mayo  que ya se logró la implementación del nuevo marco normativo Contable para la vigencia 2018, el área contable adelantó las conciliaciones de los meses anteriores, </t>
  </si>
  <si>
    <t>En el mes de junio  se elaboraron 121  conciliaciones de 145 posibles, ellas incluyen las conciliaciones  correspondientes a los saldos con corte a 30 de mayo de 2018. Las 23 cuentas faltantes corresponden a las cuentas de depreciaciones de la propiedad planta y equipo, toda vez que el area de Apoyo logítico no han reportado el saldo acumulado a la fecha.</t>
  </si>
  <si>
    <t>En el mes de julio  se elaboraron 132  conciliaciones de 155 posibles, ellas incluyen las conciliaciones  correspondientes a los saldos con corte a 30 de junio de 2018. Las 23 cuentas faltantes corresponden a las cuentas de depreciaciones de la propiedad planta y equipo, toda vez que el area de Apoyo logítico no han reportado el saldo acumulado a la fecha.</t>
  </si>
  <si>
    <t xml:space="preserve"> Enero 2015</t>
  </si>
  <si>
    <t xml:space="preserve"> Porcentaje de cumplimiento de Procesos Radicados</t>
  </si>
  <si>
    <t>Establecer el nivel de oportunidad que de radican los procesos frente a lo programado en el plan de Adquisiciones</t>
  </si>
  <si>
    <t>Radicación de lo planeado por las Areas técnicas en la subdirección de contratación</t>
  </si>
  <si>
    <t>(No. de contratos radicados en la Subdirección de Contratación / No. de contratos programados en el Plan de Adquisiciones en el mes) * 100</t>
  </si>
  <si>
    <t>% contratos radicados</t>
  </si>
  <si>
    <t xml:space="preserve"> Registro obtenido del plan de adquisiciones</t>
  </si>
  <si>
    <t xml:space="preserve">Seguimiento al Plan de Adqusisiciones - base de datos mensual </t>
  </si>
  <si>
    <t xml:space="preserve"> Teniendo como base un cumplimiento del 80 % en el indicador, la meta se cumple en un 104%  resultado que según la escala de medición es sobresaliente, al desglosar por tipo de contratación el indicador podemos observar que el 83,80% correspondió a radicaciones de Talento Humano y  el 47,73 % en otros servicios.
 </t>
  </si>
  <si>
    <t>Teniendo como base un cumplimiento del 80 % en el indicador, la meta se cumple en un 115%  resultado que según la escala de medición es sobresaliente, al desglosar por tipo de contratación el indicador podemos observar que el 94,00% correspondió a radicaciones de Talento Humano y  el 4,5 % en otros servicios</t>
  </si>
  <si>
    <t xml:space="preserve">MARZO: Teniendo como base un cumplimiento del 80 % en el indicador, la meta se cumple en un 18 %  resultado que según la escala de medición es deficiente, por parte del proceso de adquisiciones se rean alertas de incumplimientos y se lleva esta informacion al comite directivo con el fin de que se cumplan estas radicaciones programadas en el plan. </t>
  </si>
  <si>
    <t>.ABRIL: Teniendo como base un cumplimiento del 80 % en el indicador, la meta se cumple en un 80%  resultado que según la escala de medición es sobresaliente, al desglosar por tipo de contratación el indicador podemos observar que el 100% correspondió a radicaciones del 80 % en otros servicios</t>
  </si>
  <si>
    <t>mayo : Teniendo como base un cumplimiento del 80 % en el indicador, la meta se cumple en un 72%  resultado que según la escala de medición es sobresaliente.</t>
  </si>
  <si>
    <t>Teniendo como base un cumplimiento del 80 % en el indicador, la meta se cumple en un 66%  resultado que según la escala de medición es satisfactoria, al desglosar por tipo de contratación el indicador podemos observar que el 46% correspondió a radicaciones en otros servicios un 67% en recurso humano.</t>
  </si>
  <si>
    <t>Teniendo como base un cumplimiento del 80 % en el indicador, la meta se cumple en un 71%  resultado que según la escala de medición es satisfactoria, al desglosar por tipo de contratación el indicador podemos observar que el 52% correspondió a radicaciones en otros servicios un 74% en recurso humano.</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</si>
  <si>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</si>
  <si>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</si>
  <si>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</si>
  <si>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</si>
  <si>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</si>
  <si>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</si>
  <si>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</si>
  <si>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</si>
  <si>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</si>
  <si>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</si>
  <si>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</si>
  <si>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</si>
  <si>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</si>
  <si>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</si>
  <si>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</si>
  <si>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</si>
  <si>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</si>
  <si>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</si>
  <si>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</si>
  <si>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</si>
  <si>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</si>
  <si>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</si>
  <si>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</si>
  <si>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</si>
  <si>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</si>
  <si>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</si>
  <si>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</si>
  <si>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</si>
  <si>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</si>
  <si>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</si>
  <si>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</si>
  <si>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</si>
  <si>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</si>
  <si>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</si>
  <si>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</si>
  <si>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</si>
  <si>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</si>
  <si>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</si>
  <si>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</si>
  <si>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</si>
  <si>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</si>
  <si>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</si>
  <si>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</si>
  <si>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</si>
  <si>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</si>
  <si>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</si>
  <si>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</si>
  <si>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</si>
  <si>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</si>
  <si>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</si>
  <si>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</si>
  <si>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</si>
  <si>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</si>
  <si>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</si>
  <si>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</si>
  <si>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</si>
  <si>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</si>
  <si>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</si>
  <si>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</si>
  <si>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</si>
  <si>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</si>
  <si>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</si>
  <si>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</si>
  <si>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</si>
  <si>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</si>
  <si>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</si>
  <si>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</si>
  <si>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</si>
  <si>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</si>
  <si>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</si>
  <si>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</si>
  <si>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</si>
  <si>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</si>
  <si>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</si>
  <si>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</si>
  <si>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</si>
  <si>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</si>
  <si>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</si>
  <si>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</si>
  <si>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</si>
  <si>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</si>
  <si>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</si>
  <si>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</si>
  <si>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</si>
  <si>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</si>
  <si>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</si>
  <si>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</si>
  <si>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</si>
  <si>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</si>
  <si>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</si>
  <si>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</si>
  <si>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</si>
  <si>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</si>
  <si>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</si>
  <si>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</si>
  <si>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</si>
  <si>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</si>
  <si>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</si>
  <si>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</si>
  <si>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</si>
  <si>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</si>
  <si>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</si>
  <si>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</si>
  <si>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</si>
  <si>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</si>
  <si>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</si>
  <si>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</si>
  <si>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</si>
  <si>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</si>
  <si>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</si>
  <si>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</si>
  <si>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</si>
  <si>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</si>
  <si>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</si>
  <si>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</si>
  <si>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</si>
  <si>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</si>
  <si>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</si>
  <si>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</si>
  <si>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</si>
  <si>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</si>
  <si>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</si>
  <si>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</si>
  <si>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</si>
  <si>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</si>
  <si>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</si>
  <si>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</si>
  <si>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</si>
  <si>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</si>
  <si>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</si>
  <si>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</si>
  <si>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</si>
  <si>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</si>
  <si>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</si>
  <si>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</si>
  <si>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</si>
  <si>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</si>
  <si>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</si>
  <si>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</si>
  <si>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</si>
  <si>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</si>
  <si>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</si>
  <si>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</si>
  <si>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</si>
  <si>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</si>
  <si>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</si>
  <si>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</si>
  <si>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</si>
  <si>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</si>
  <si>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</si>
  <si>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</si>
  <si>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</si>
  <si>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</si>
  <si>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</si>
  <si>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</si>
  <si>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</si>
  <si>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</si>
  <si>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</si>
  <si>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</si>
  <si>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</si>
  <si>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</si>
  <si>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</si>
  <si>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</si>
  <si>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</si>
  <si>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</si>
  <si>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</si>
  <si>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</si>
  <si>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</si>
  <si>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</si>
  <si>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</si>
  <si>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</si>
  <si>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</si>
  <si>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</si>
  <si>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</si>
  <si>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</si>
  <si>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</si>
  <si>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</si>
  <si>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</si>
  <si>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</si>
  <si>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</si>
  <si>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</si>
  <si>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</si>
  <si>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</si>
  <si>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</si>
  <si>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</si>
  <si>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</si>
  <si>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</si>
  <si>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</si>
  <si>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</si>
  <si>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</si>
  <si>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</si>
  <si>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</si>
  <si>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</si>
  <si>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</si>
  <si>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</si>
  <si>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</si>
  <si>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</si>
  <si>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</si>
  <si>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</si>
  <si>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</si>
  <si>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</si>
  <si>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</si>
  <si>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</si>
  <si>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</si>
  <si>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</si>
  <si>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</si>
  <si>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</si>
  <si>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</si>
  <si>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</si>
  <si>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</si>
  <si>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</si>
  <si>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</si>
  <si>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</si>
  <si>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</si>
  <si>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</si>
  <si>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</si>
  <si>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</si>
  <si>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</si>
  <si>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</si>
  <si>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</si>
  <si>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</si>
  <si>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</si>
  <si>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</si>
  <si>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</si>
  <si>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</si>
  <si>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</si>
  <si>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</si>
  <si>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</si>
  <si>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</si>
  <si>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</si>
  <si>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</si>
  <si>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</si>
  <si>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</si>
  <si>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</si>
  <si>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</si>
  <si>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</si>
  <si>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</si>
  <si>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</si>
  <si>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</si>
  <si>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</si>
  <si>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</si>
  <si>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</si>
  <si>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</si>
  <si>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</si>
  <si>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</si>
  <si>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</si>
  <si>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</si>
  <si>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</si>
  <si>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</si>
  <si>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</si>
  <si>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</si>
  <si>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</si>
  <si>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</si>
  <si>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</si>
  <si>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</si>
  <si>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</si>
  <si>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</si>
  <si>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</si>
  <si>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</si>
  <si>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</si>
  <si>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</si>
  <si>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</si>
  <si>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</si>
  <si>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</si>
  <si>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</si>
  <si>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</si>
  <si>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</si>
  <si>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</si>
  <si>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</si>
  <si>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</si>
  <si>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</si>
  <si>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</si>
  <si>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</si>
  <si>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</si>
  <si>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</si>
  <si>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</si>
  <si>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</si>
  <si>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</si>
  <si>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</si>
  <si>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</si>
  <si>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</si>
  <si>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</si>
  <si>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</si>
  <si>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</si>
  <si>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</si>
  <si>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</si>
  <si>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</si>
  <si>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</si>
  <si>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</si>
  <si>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</si>
  <si>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</si>
  <si>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</si>
  <si>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</si>
  <si>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</si>
  <si>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</si>
  <si>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</si>
  <si>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</si>
  <si>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</si>
  <si>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</si>
  <si>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</si>
  <si>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</si>
  <si>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</si>
  <si>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</si>
  <si>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</si>
  <si>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</si>
  <si>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</si>
  <si>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</si>
  <si>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</si>
  <si>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</si>
  <si>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</si>
  <si>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</si>
  <si>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</si>
  <si>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</si>
  <si>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</si>
  <si>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</si>
  <si>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</si>
  <si>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</si>
  <si>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</si>
  <si>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</si>
  <si>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</si>
  <si>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</si>
  <si>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</si>
  <si>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</si>
  <si>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</si>
  <si>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</si>
  <si>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</si>
  <si>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</si>
  <si>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</si>
  <si>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</si>
  <si>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</si>
  <si>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</si>
  <si>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</si>
  <si>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</si>
  <si>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</si>
  <si>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</si>
  <si>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</si>
  <si>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</si>
  <si>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</si>
  <si>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</si>
  <si>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</si>
  <si>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</si>
  <si>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</si>
  <si>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</si>
  <si>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</si>
  <si>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</si>
  <si>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</si>
  <si>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</si>
  <si>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</si>
  <si>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</si>
  <si>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</si>
  <si>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</si>
  <si>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</si>
  <si>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</si>
  <si>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</si>
  <si>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</si>
  <si>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</si>
  <si>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</si>
  <si>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</si>
  <si>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</si>
  <si>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</si>
  <si>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</si>
  <si>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</si>
  <si>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</si>
  <si>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</si>
  <si>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</si>
  <si>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</si>
  <si>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</si>
  <si>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</si>
  <si>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</si>
  <si>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</si>
  <si>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</si>
  <si>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</si>
  <si>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</si>
  <si>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</si>
  <si>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</si>
  <si>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</si>
  <si>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</si>
  <si>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</si>
  <si>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</si>
  <si>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</si>
  <si>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</si>
  <si>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</si>
  <si>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</si>
  <si>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</si>
  <si>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</si>
  <si>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</si>
  <si>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</si>
  <si>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</si>
  <si>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</si>
  <si>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</si>
  <si>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</si>
  <si>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</si>
  <si>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</si>
  <si>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</si>
  <si>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</si>
  <si>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</si>
  <si>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</si>
  <si>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</si>
  <si>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</si>
  <si>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</si>
  <si>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</si>
  <si>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</si>
  <si>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</si>
  <si>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</si>
  <si>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</si>
  <si>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</si>
  <si>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</si>
  <si>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</si>
  <si>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</si>
  <si>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</si>
  <si>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</si>
  <si>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</si>
  <si>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</si>
  <si>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</si>
  <si>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</si>
  <si>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</si>
  <si>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</si>
  <si>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</si>
  <si>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</si>
  <si>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</si>
  <si>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</si>
  <si>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</si>
  <si>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</si>
  <si>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</si>
  <si>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</si>
  <si>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</si>
  <si>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</si>
  <si>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</si>
  <si>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</si>
  <si>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</si>
  <si>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</si>
  <si>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</si>
  <si>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</si>
  <si>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</si>
  <si>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</si>
  <si>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1.  Formular e implementar políticas poblacionales mediante un enfoque diferencial y de forma articulada, con el fin de aportar al goce efectivo de los derechos de las poblaciones en el territorio. </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</si>
  <si>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</si>
  <si>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</si>
  <si>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</si>
  <si>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</si>
  <si>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</si>
  <si>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</si>
  <si>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</si>
  <si>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</si>
  <si>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</si>
  <si>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</si>
  <si>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</si>
  <si>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</si>
  <si>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</si>
  <si>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</si>
  <si>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</si>
  <si>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</si>
  <si>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</si>
  <si>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</si>
  <si>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</si>
  <si>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</si>
  <si>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</si>
  <si>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</si>
  <si>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</si>
  <si>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</si>
  <si>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</si>
  <si>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</si>
  <si>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</si>
  <si>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</si>
  <si>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</si>
  <si>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</si>
  <si>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</si>
  <si>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</si>
  <si>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</si>
  <si>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</si>
  <si>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</si>
  <si>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</si>
  <si>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</si>
  <si>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</si>
  <si>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</si>
  <si>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</si>
  <si>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</si>
  <si>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</si>
  <si>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</si>
  <si>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</si>
  <si>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</si>
  <si>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</si>
  <si>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</si>
  <si>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</si>
  <si>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</si>
  <si>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</si>
  <si>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</si>
  <si>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</si>
  <si>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</si>
  <si>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</si>
  <si>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</si>
  <si>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</si>
  <si>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</si>
  <si>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</si>
  <si>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</si>
  <si>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</si>
  <si>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</si>
  <si>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</si>
  <si>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</si>
  <si>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</si>
  <si>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</si>
  <si>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</si>
  <si>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</si>
  <si>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</si>
  <si>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</si>
  <si>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</si>
  <si>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</si>
  <si>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</si>
  <si>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</si>
  <si>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</si>
  <si>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</si>
  <si>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</si>
  <si>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Para el mes de septiembre se evidencia una ejecución de compromisos acumulados  de $ 816,341,908,496 equivalente al  76%, no cumpliendose  la meta proyectada  en un 4% , por lo tanto se espera que para el mes de octubre se de un repunte  y eficacia en la ejecución por parte de los ejecutores de los proyectos, quienes para el efecto tendran en cuenta   las recomendaciones e informacion suministrada por la Subdirección Adminsitrativa y Financiera - Asesoría de Recursos Financieros - Grupo de  Presupuesto.  En comparación con el  mes anterior se evidencia un aumento en la ejecución acumulada  del 2,63%.
Es de advertir que para el mes de septiembre se presentaron dos novedades presupuestales: Una adicion de $ 5,145,000,00 y  una reduccioón de $ 13,153,700,343, quedando un presupuesto vigente  $ 1,074,791,005,017.</t>
  </si>
  <si>
    <t xml:space="preserve">                                                                                                                                                                                                                             El mes  de septiembre presenta  una  ejecución de PAC  del 99%,  quedando recursos programados sin ejecutar  por $379,358,495, por lo tanto se efectuarán  las recomendaciones pertinentes por parte   de la Subdirección Adminsitrativa y Financiera - Asesoría de Recursos Financieros - Grupo de  Presupuesto.</t>
  </si>
  <si>
    <t>En el mes de septiembre se evidencia una ejecución de reservas  acumulados  de $ 160,307,934,751 equivalente al  87%, superando la meta proyectada en 15%, lo que refleja  un mayor compromiso y eficacia por parte de los ejecutores de los proyectos, quienes tuvieron en cuenta para la toma de decisiones  las recomendaciones e informacion suministrada por la Subdirección Adminsitrativa y Financiera - Asesoría de Recursos Financieros - Grupo de  Presupuesto.  En comparación con el  mes anterior se evidencia un aumento en la ejecución acumulada  del 1,79%.</t>
  </si>
  <si>
    <t xml:space="preserve">Para el mes de septiembre se evidencia una acumulación de giros   de $529,476,919,709 equivalente al  64,9%, superando la meta proyectada en 0,9% , demostrando una buena  coordinación  por parte de los ejecutores de los proyectos, quienes tuvieron en cuenta para la toma de decisiones  las recomendaciones e informacion suministrada por la Subdirección Adminsitrativa y Financiera - Asesoría de Recursos Financieros - Grupo de  Presupuesto. </t>
  </si>
  <si>
    <t xml:space="preserve">
Para el mes de agosto se evidencia una ejecución de compromisos acumulados  de $ 795,436,951,670 equivalente al  73,5%, superando la meta proyectada en 3,5% , se  presume un mayor compromiso y eficacia por parte de los ejecutores de los proyectos, quienes tuvieron en cuenta para la toma de decisiones  las recomendaciones e informacion suministrada por la Subdirección Adminsitrativa y Financiera - Asesoría de Recursos Financieros - Grupo de  Presupuesto.  
Se evidencia un  aumento en la ejecución acumulada de $ 67,630,939,574  correspondiente al  9,29% en comparación con el mes anterior.
</t>
  </si>
  <si>
    <t>Para el mes de agosto la ejecución del PAC fue del 95%,  afectando la meta con una inejecución del  5%, lo que indica la  no radicacion de pagos tal como se programaron,  por lo tanto se hará las recomendaciones respectivas  de la Subdirección Adminsitrativa y Financiera - Asesoría de Recursos Financieros - Grupo de  Presupuesto  a los proyectos involucrados.</t>
  </si>
  <si>
    <t>Para el mes de agosto se evidencia una ejecución de reservas  acumulados  de $ 157,491,400,235 equivalente al  84,8%, superando la meta proyectada en 20,8% , se  presume un mayor compromiso y eficacia por parte de los ejecutores de los proyectos, quienes tuvieron en cuenta para la toma de decisiones  las recomendaciones e informacion suministrada por la Subdirección Adminsitrativa y Financiera - Asesoría de Recursos Financieros - Grupo de  Presupuesto.  
En comparación con el  mes anterior se evidencia un aumento en la ejecución acumulada  de $ 3,938,125,167 correspondiente al 2,56%, en comparación con el mes anterior
Es de advertir que para el mes de agosto se tuvo un monto de anulaciones de $ 432,946,405 y un acumulado en lo recorrido de la vigencia de $ 1,539,843,343.</t>
  </si>
  <si>
    <t xml:space="preserve">
Para el mes de agosto se evidencia una acumulación de giros   de $ 458,326,685,399 equivalente al  57,68%, superando la meta proyectada en 1,6% , se  presume un mejor coordinación  por parte de los ejecutores de los proyectos, quienes tuvieron en cuenta para la toma de decisiones  las recomendaciones e informacion suministrada por la Subdirección Adminsitrativa y Financiera - Asesoría de Recursos Financieros - Grupo de  Presupuesto. 
Se evidencia un  aumento en los giros acumulados  de $ 81,411,946.159  correspondiente al  21,60% en comparación con la del mes anterior. </t>
  </si>
  <si>
    <t xml:space="preserve">En el mes deagosto   se elaboraron 145  conciliaciones de 148 posibles, ellas incluyen las conciliaciones  correspondientes a los saldos con corte a 31 de julio de 2018. Las3 conciliaciones pendientes corresponden a las cuentas de  cartera de servicios  públicos y construcciones en curso, concilaiciones que se efectauran en el mes de septiembre
</t>
  </si>
  <si>
    <t>En el mes de septiembre se elaboraron 146  conciliaciones de 149 posibles, ellas incluyen las conciliaciones  correspondientes a los saldos con corte a 31 de agosto  2018. Las 3 conciliaciones pendientes corresponden a las cuentas de reintegro de incapacidades,  construcciones en curso y anticipos de obra, todavez que se ha invitado a las areas técnicas a efetcaur la conciliación sin resultado a la fecha</t>
  </si>
  <si>
    <t xml:space="preserve">Con corte  al 10 de octubre de 2018, el estado de las solicitudes de modificaciones contractuales radicadas durante el mes de septiembre presenta el siguiente comportamiento: 
De las 945 solicitudes radicadas 265 se encuentran en revisión del grupo de modificaciones que obedecen a las suspensiones que sus efectos son del 15 de diciembre de 2018; 680 que se les dió trámite encontrándose en el siguienten estado: 19 devueltas al área técnica para correcciones y entrega de soportes al radicarse incompletos los docuemtnos, 8 en trámites de firma ya sea de contratista y/o del ordenador de gasto,  425  correspondientes a las suspensiones de diciembre que se encuentran revisadas tanto por Contratación como por la Ordenación de Gasto y estan listas para iniciar flujos de aprobaciones en SECOP II toda vez los contratos salieron desde el inicio por SECOP II;  13 se encuentran devueltas sin perfeccionar y 215 perfeccionadas.
Es preciso aclarar en este mes que se radicaron del proyecto 1096,  721 solicitudes de suspensiones de contratos de prestación de servicios profecionales y de apoyo a la gestión de maestras, que por cierre de jardines a final de año no prestarán sus servicios. Estas modificaciones tienen efectos del 15 de diciembre del año en curso.  Este volumen de solicitudes y teniendo en cuenta los cambios en la ordenación del gasto en la Dirección Poblacional se tomo la decisión que se empezaran a pasar para revisión en poblacional una vez quedara nombrada en propiedad la Ordenadora de Gasto. Asi mismo, La Subdirectora de Contrataciñon una vez revisado la carga de actividades de todo el equipo, teniendo presente que  a la fecha aún se siguen radicando un volumen significativo de recurso humano nuevo que prestara sus servicios en los diferentes proyetos de la Entidad, paso a fortalecer el grupo de modificaciones que de base esta conformado por 3 profesionales, con 11 personas para cumplir con los tiempos de los cronogramas propuestos con las areas técnicas. De otra parte, durante el mes de septiembre se incrementaros las terminaciones anticipadas (20 solicitudes) y cesiones de contratos (72 solicitudes) por los nombramientos de personas en la Planta de la Entidad, que por las fechas de los efectos de las solicitudes se debio dar prioridad a cada uno de esos trámites. Asi mismo radicaron 54 solciitudes de adiciones y prórrogas que sus efectos son del mes de octubre en adelante y 34 solicitudes distribuidas entre otrosí, prórorgas y adiciones.
</t>
  </si>
  <si>
    <t>el 42% de ejecución para el mes de septiembre según el indicador propuesto. Esto de debe a que durante este mes se tramitaron muchas de las liquidaciones que durante los meses anteriores no se habian tramitado                                                                                                                                                                                                                                                                                                                                                                    Se realiza de manera continua trabajo mancomunado con la supervisión de cada una de las áreas solicitantes.</t>
  </si>
  <si>
    <t>El grupo de liquidaciones obtuvo el 281% de ejecución para el mes de agosto debido a los trámites radicados en lis meses anterirores y tramitados en el mes de agosto.</t>
  </si>
  <si>
    <t xml:space="preserve">Teniendo como base un cumplimiento del 80 % en el indicador, la meta se cumple en un 26%  resultado que según la escala de medición es deficiente, al desglosar por tipo de contratación el indicador podemos observar que el 56% correspondió a radicaciones en otros servicios un 22% en recurso </t>
  </si>
  <si>
    <t>Teniendo como base un cumplimiento del 80 % en el indicador, la meta se cumple en un 47%  resultado que según la escala de medición es deficiente, al desglosar por tipo de contratación el indicador podemos observar que el 39,5% correspondió a radicaciones en otros servicios un 50% en recurso humano.</t>
  </si>
  <si>
    <t xml:space="preserve">
De las 215solicitudes radicadas 6 se encuentran en revisión del grupo de modificaciones que obedecen a solicitudes de modificaciones que fueron devueltas al area técnica para correcciones y a la fecha no han sido ajustadas las solicitudes de correcciones.
212 que se les dió trámite encontrándose en el siguienten estado: 4 en trámites de firma ya sea de contratista y/o del ordenador de gasto,  5 se encuentran devueltas sin perfeccionar y 203 perfeccionadas.</t>
  </si>
  <si>
    <t>ENERO Y FEBRERO: En el mes de febrero no se efectuaron las conciliaciones de las cuentas por cuanto el area contable se encuentra en el proceso de determinación de saldo iniciales bajo el nuevo marco normativo conable. Por tanto una vez se efectúen los registros contables de las transacciones del mes de enero sse procederá a elaborar las correspondientes conciliaciones</t>
  </si>
  <si>
    <r>
      <t xml:space="preserve">En el mes de abril, el indicador evidencia la ejecución en un 122%, </t>
    </r>
    <r>
      <rPr>
        <sz val="9"/>
        <color rgb="FFFF0000"/>
        <rFont val="Arial"/>
        <family val="2"/>
      </rPr>
      <t xml:space="preserve"> </t>
    </r>
    <r>
      <rPr>
        <sz val="9"/>
        <color theme="1"/>
        <rFont val="Arial"/>
        <family val="2"/>
      </rPr>
      <t xml:space="preserve"> y con relación a lo programado para la vigencia fiscal 2018, que asciende a la suma de  1,081,919,466,000. La Asesoría de Recursos Financieros envió información presupuestal a los responsables de los diferentes proyectos correspondiente al mes de abril, como insumo para la toma de dicisiones y seguimiento a la ejecución de cada uno de los proyectos.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</si>
</sst>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 #,##0.00_);_(&quot;$&quot;\ * \(#,##0.00\);_(&quot;$&quot;\ * &quot;-&quot;??_);_(@_)"/>
    <numFmt numFmtId="165" formatCode="_-* #,##0_-;\-* #,##0_-;_-* &quot;-&quot;??_-;_-@_-"/>
    <numFmt numFmtId="166" formatCode="&quot;$&quot;\ #,##0"/>
    <numFmt numFmtId="167" formatCode="_(&quot;$&quot;\ * #,##0_);_(&quot;$&quot;\ * \(#,##0\);_(&quot;$&quot;\ * &quot;-&quot;??_);_(@_)"/>
    <numFmt numFmtId="168" formatCode="0.0%"/>
    <numFmt numFmtId="169" formatCode="_ * #,##0.00_ ;_ * \-#,##0.00_ ;_ * &quot;-&quot;??_ ;_ @_ "/>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9"/>
      <color theme="1"/>
      <name val="Calibri"/>
      <family val="2"/>
      <scheme val="minor"/>
    </font>
    <font>
      <sz val="9"/>
      <name val="Arial"/>
      <family val="2"/>
    </font>
    <font>
      <b/>
      <u/>
      <sz val="11"/>
      <color theme="1"/>
      <name val="Arial"/>
      <family val="2"/>
    </font>
    <font>
      <sz val="9"/>
      <color theme="1"/>
      <name val="Calibri"/>
      <family val="2"/>
    </font>
    <font>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rgb="FFFF0000"/>
        <bgColor indexed="64"/>
      </patternFill>
    </fill>
    <fill>
      <patternFill patternType="solid">
        <fgColor theme="1"/>
        <bgColor indexed="64"/>
      </patternFill>
    </fill>
  </fills>
  <borders count="13">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9" fontId="15" fillId="0" borderId="0" applyFont="0" applyFill="0" applyBorder="0" applyAlignment="0" applyProtection="0"/>
  </cellStyleXfs>
  <cellXfs count="114">
    <xf numFmtId="0" fontId="0" fillId="0" borderId="0" xfId="0"/>
    <xf numFmtId="0" fontId="4" fillId="2" borderId="0" xfId="0" applyFont="1" applyFill="1" applyAlignment="1" applyProtection="1">
      <alignment vertical="top" wrapText="1"/>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7" borderId="11" xfId="0" applyFont="1" applyFill="1" applyBorder="1" applyAlignment="1" applyProtection="1">
      <alignment horizontal="center" vertical="center" wrapText="1"/>
      <protection hidden="1"/>
    </xf>
    <xf numFmtId="0" fontId="6" fillId="0" borderId="0" xfId="0" applyFont="1"/>
    <xf numFmtId="0" fontId="4" fillId="0" borderId="0" xfId="0" applyFont="1"/>
    <xf numFmtId="0" fontId="4" fillId="0" borderId="0" xfId="0" applyFont="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20" fillId="12" borderId="0" xfId="0" applyFont="1" applyFill="1"/>
    <xf numFmtId="0" fontId="4" fillId="13" borderId="0" xfId="0" applyFont="1" applyFill="1"/>
    <xf numFmtId="0" fontId="20" fillId="13" borderId="0" xfId="0" applyFont="1" applyFill="1"/>
    <xf numFmtId="0" fontId="21" fillId="13" borderId="0" xfId="0" applyFont="1" applyFill="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3" fillId="2" borderId="0" xfId="0" applyFont="1" applyFill="1" applyAlignment="1" applyProtection="1">
      <alignment wrapText="1"/>
      <protection hidden="1"/>
    </xf>
    <xf numFmtId="0" fontId="4" fillId="2" borderId="0" xfId="0" applyFont="1" applyFill="1" applyAlignment="1" applyProtection="1">
      <alignment wrapText="1"/>
      <protection hidden="1"/>
    </xf>
    <xf numFmtId="0" fontId="7" fillId="2" borderId="0" xfId="0" applyFont="1" applyFill="1" applyAlignment="1" applyProtection="1">
      <alignment wrapText="1"/>
      <protection hidden="1"/>
    </xf>
    <xf numFmtId="0" fontId="4" fillId="2" borderId="6" xfId="0" applyFont="1" applyFill="1" applyBorder="1" applyAlignment="1" applyProtection="1">
      <alignment horizontal="center" wrapText="1"/>
      <protection hidden="1"/>
    </xf>
    <xf numFmtId="0" fontId="4" fillId="2" borderId="6"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3" fillId="2" borderId="0" xfId="0" applyFont="1" applyFill="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43" fontId="17" fillId="11" borderId="6" xfId="1" applyFont="1" applyFill="1" applyBorder="1" applyAlignment="1" applyProtection="1">
      <alignment horizontal="left" vertical="center" wrapText="1"/>
      <protection locked="0" hidden="1"/>
    </xf>
    <xf numFmtId="165" fontId="17" fillId="11" borderId="6" xfId="1" applyNumberFormat="1" applyFont="1" applyFill="1" applyBorder="1" applyAlignment="1" applyProtection="1">
      <alignment horizontal="left" vertical="center" wrapText="1"/>
      <protection locked="0" hidden="1"/>
    </xf>
    <xf numFmtId="0" fontId="16" fillId="2" borderId="0" xfId="0" applyFont="1" applyFill="1" applyAlignment="1" applyProtection="1">
      <alignment horizontal="center" wrapText="1"/>
      <protection hidden="1"/>
    </xf>
    <xf numFmtId="0" fontId="16" fillId="2" borderId="0" xfId="0" applyFont="1" applyFill="1" applyAlignment="1" applyProtection="1">
      <alignment wrapText="1"/>
      <protection hidden="1"/>
    </xf>
    <xf numFmtId="9" fontId="17" fillId="11" borderId="6" xfId="2" applyFont="1" applyFill="1" applyBorder="1" applyAlignment="1" applyProtection="1">
      <alignment horizontal="left" vertical="center" wrapText="1"/>
      <protection locked="0" hidden="1"/>
    </xf>
    <xf numFmtId="0" fontId="16" fillId="2" borderId="0" xfId="0" applyFont="1" applyFill="1" applyAlignment="1" applyProtection="1">
      <alignment horizontal="left" wrapText="1"/>
      <protection hidden="1"/>
    </xf>
    <xf numFmtId="9" fontId="16" fillId="2" borderId="0" xfId="2" applyFont="1" applyFill="1" applyAlignment="1" applyProtection="1">
      <alignment horizontal="center" wrapText="1"/>
      <protection hidden="1"/>
    </xf>
    <xf numFmtId="0" fontId="14" fillId="10" borderId="12" xfId="0" applyFont="1" applyFill="1" applyBorder="1" applyAlignment="1" applyProtection="1">
      <alignment horizontal="center" vertical="center" wrapText="1"/>
      <protection hidden="1"/>
    </xf>
    <xf numFmtId="9" fontId="25" fillId="2" borderId="6" xfId="3" applyNumberFormat="1" applyFont="1" applyFill="1" applyBorder="1" applyAlignment="1">
      <alignment horizontal="center" vertical="center"/>
    </xf>
    <xf numFmtId="168" fontId="26" fillId="2" borderId="6" xfId="1" applyNumberFormat="1" applyFont="1" applyFill="1" applyBorder="1" applyAlignment="1" applyProtection="1">
      <alignment horizontal="center" vertical="center" wrapText="1"/>
      <protection hidden="1"/>
    </xf>
    <xf numFmtId="9" fontId="29" fillId="2" borderId="6" xfId="3" applyNumberFormat="1" applyFont="1" applyFill="1" applyBorder="1" applyAlignment="1">
      <alignment horizontal="center" vertical="center"/>
    </xf>
    <xf numFmtId="9" fontId="26" fillId="2" borderId="6" xfId="1" applyNumberFormat="1" applyFont="1" applyFill="1" applyBorder="1" applyAlignment="1" applyProtection="1">
      <alignment horizontal="center" vertical="center" wrapText="1"/>
      <protection hidden="1"/>
    </xf>
    <xf numFmtId="49" fontId="16" fillId="11" borderId="2" xfId="1" applyNumberFormat="1" applyFont="1" applyFill="1" applyBorder="1" applyAlignment="1" applyProtection="1">
      <alignment horizontal="center" vertical="center" wrapText="1"/>
      <protection locked="0" hidden="1"/>
    </xf>
    <xf numFmtId="49" fontId="16" fillId="11" borderId="2" xfId="1" applyNumberFormat="1" applyFont="1" applyFill="1" applyBorder="1" applyAlignment="1" applyProtection="1">
      <alignment horizontal="left" vertical="center" wrapText="1"/>
      <protection locked="0" hidden="1"/>
    </xf>
    <xf numFmtId="49" fontId="26" fillId="11" borderId="2" xfId="1" applyNumberFormat="1" applyFont="1" applyFill="1" applyBorder="1" applyAlignment="1" applyProtection="1">
      <alignment horizontal="left" vertical="center" wrapText="1"/>
      <protection locked="0" hidden="1"/>
    </xf>
    <xf numFmtId="49" fontId="16" fillId="15" borderId="2" xfId="1" applyNumberFormat="1" applyFont="1" applyFill="1" applyBorder="1" applyAlignment="1" applyProtection="1">
      <alignment horizontal="left" vertical="center" wrapText="1"/>
      <protection locked="0" hidden="1"/>
    </xf>
    <xf numFmtId="0" fontId="16" fillId="2" borderId="6"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wrapText="1"/>
      <protection hidden="1"/>
    </xf>
    <xf numFmtId="9" fontId="16" fillId="2" borderId="6" xfId="0" applyNumberFormat="1" applyFont="1" applyFill="1" applyBorder="1" applyAlignment="1" applyProtection="1">
      <alignment horizontal="center" vertical="center" wrapText="1"/>
      <protection hidden="1"/>
    </xf>
    <xf numFmtId="166" fontId="16" fillId="2" borderId="6" xfId="3" applyNumberFormat="1"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hidden="1"/>
    </xf>
    <xf numFmtId="43" fontId="18" fillId="2" borderId="6" xfId="1" applyFont="1" applyFill="1" applyBorder="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9" fontId="26" fillId="2" borderId="11" xfId="0" applyNumberFormat="1" applyFont="1" applyFill="1" applyBorder="1" applyAlignment="1" applyProtection="1">
      <alignment horizontal="center" vertical="center" wrapText="1"/>
      <protection hidden="1"/>
    </xf>
    <xf numFmtId="10" fontId="26" fillId="2" borderId="11" xfId="2" applyNumberFormat="1" applyFont="1" applyFill="1" applyBorder="1" applyAlignment="1" applyProtection="1">
      <alignment horizontal="center" vertical="center" wrapText="1"/>
      <protection hidden="1"/>
    </xf>
    <xf numFmtId="0" fontId="16" fillId="2" borderId="0" xfId="0" applyFont="1" applyFill="1" applyAlignment="1" applyProtection="1">
      <alignment vertical="center" wrapText="1"/>
      <protection hidden="1"/>
    </xf>
    <xf numFmtId="9" fontId="18" fillId="2" borderId="6" xfId="2" applyFont="1" applyFill="1" applyBorder="1" applyAlignment="1" applyProtection="1">
      <alignment horizontal="center" vertical="center" wrapText="1"/>
      <protection hidden="1"/>
    </xf>
    <xf numFmtId="167" fontId="16" fillId="2" borderId="6" xfId="3" applyNumberFormat="1" applyFont="1" applyFill="1" applyBorder="1" applyAlignment="1">
      <alignment horizontal="center" vertical="center"/>
    </xf>
    <xf numFmtId="0" fontId="16" fillId="2" borderId="6" xfId="0" applyFont="1" applyFill="1" applyBorder="1" applyAlignment="1" applyProtection="1">
      <alignment vertical="center" wrapText="1"/>
      <protection hidden="1"/>
    </xf>
    <xf numFmtId="14" fontId="16" fillId="2" borderId="6" xfId="0" applyNumberFormat="1" applyFont="1" applyFill="1" applyBorder="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locked="0"/>
    </xf>
    <xf numFmtId="0" fontId="16" fillId="2" borderId="6" xfId="0" applyFont="1" applyFill="1" applyBorder="1" applyAlignment="1" applyProtection="1">
      <alignment horizontal="left" vertical="center" wrapText="1"/>
      <protection hidden="1"/>
    </xf>
    <xf numFmtId="9" fontId="16" fillId="2" borderId="6" xfId="0" applyNumberFormat="1" applyFont="1" applyFill="1" applyBorder="1" applyAlignment="1" applyProtection="1">
      <alignment horizontal="left" vertical="center" wrapText="1"/>
      <protection hidden="1"/>
    </xf>
    <xf numFmtId="0" fontId="26" fillId="2" borderId="6" xfId="0" applyFont="1" applyFill="1" applyBorder="1" applyAlignment="1" applyProtection="1">
      <alignment horizontal="center" vertical="center" wrapText="1"/>
      <protection hidden="1"/>
    </xf>
    <xf numFmtId="165" fontId="17" fillId="11" borderId="6" xfId="1" applyNumberFormat="1" applyFont="1" applyFill="1" applyBorder="1" applyAlignment="1" applyProtection="1">
      <alignment horizontal="center" vertical="center" wrapText="1"/>
      <protection locked="0" hidden="1"/>
    </xf>
    <xf numFmtId="165" fontId="17" fillId="11" borderId="1" xfId="1" applyNumberFormat="1" applyFont="1" applyFill="1" applyBorder="1" applyAlignment="1" applyProtection="1">
      <alignment horizontal="center" vertical="center" wrapText="1"/>
      <protection locked="0" hidden="1"/>
    </xf>
    <xf numFmtId="165" fontId="17" fillId="11" borderId="1" xfId="1" applyNumberFormat="1" applyFont="1" applyFill="1" applyBorder="1" applyAlignment="1" applyProtection="1">
      <alignment horizontal="left" vertical="center" wrapText="1"/>
      <protection locked="0" hidden="1"/>
    </xf>
    <xf numFmtId="165" fontId="17" fillId="11" borderId="6" xfId="1" applyNumberFormat="1" applyFont="1" applyFill="1" applyBorder="1" applyAlignment="1" applyProtection="1">
      <alignment vertical="center" wrapText="1"/>
      <protection locked="0" hidden="1"/>
    </xf>
    <xf numFmtId="165" fontId="17" fillId="11" borderId="1" xfId="1" applyNumberFormat="1" applyFont="1" applyFill="1" applyBorder="1" applyAlignment="1" applyProtection="1">
      <alignment vertical="center" wrapText="1"/>
      <protection locked="0" hidden="1"/>
    </xf>
    <xf numFmtId="165" fontId="26" fillId="14" borderId="1" xfId="1" applyNumberFormat="1" applyFont="1" applyFill="1" applyBorder="1" applyAlignment="1" applyProtection="1">
      <alignment vertical="center" wrapText="1"/>
      <protection locked="0" hidden="1"/>
    </xf>
    <xf numFmtId="165" fontId="18" fillId="11" borderId="1" xfId="1" applyNumberFormat="1" applyFont="1" applyFill="1" applyBorder="1" applyAlignment="1" applyProtection="1">
      <alignment horizontal="center" vertical="center" wrapText="1"/>
      <protection locked="0" hidden="1"/>
    </xf>
    <xf numFmtId="165" fontId="17" fillId="14" borderId="1" xfId="1" applyNumberFormat="1" applyFont="1" applyFill="1" applyBorder="1" applyAlignment="1" applyProtection="1">
      <alignment horizontal="center" vertical="center" wrapText="1"/>
      <protection locked="0" hidden="1"/>
    </xf>
    <xf numFmtId="165" fontId="17" fillId="12" borderId="6" xfId="1" applyNumberFormat="1" applyFont="1" applyFill="1" applyBorder="1" applyAlignment="1" applyProtection="1">
      <alignment horizontal="left" vertical="center" wrapText="1"/>
      <protection locked="0" hidden="1"/>
    </xf>
    <xf numFmtId="165" fontId="18" fillId="11" borderId="6" xfId="1" applyNumberFormat="1" applyFont="1" applyFill="1" applyBorder="1" applyAlignment="1" applyProtection="1">
      <alignment horizontal="left" vertical="center" wrapText="1"/>
      <protection locked="0" hidden="1"/>
    </xf>
    <xf numFmtId="165" fontId="26" fillId="2" borderId="11" xfId="0" applyNumberFormat="1" applyFont="1" applyFill="1" applyBorder="1" applyAlignment="1" applyProtection="1">
      <alignment horizontal="center" vertical="center" wrapText="1"/>
      <protection hidden="1"/>
    </xf>
    <xf numFmtId="165" fontId="26" fillId="2" borderId="11" xfId="1" applyNumberFormat="1" applyFont="1" applyFill="1" applyBorder="1" applyAlignment="1" applyProtection="1">
      <alignment horizontal="center" vertical="center" wrapText="1"/>
      <protection hidden="1"/>
    </xf>
    <xf numFmtId="165" fontId="26" fillId="0" borderId="11" xfId="0" applyNumberFormat="1" applyFont="1" applyFill="1" applyBorder="1" applyAlignment="1" applyProtection="1">
      <alignment horizontal="center" vertical="center" wrapText="1"/>
      <protection hidden="1"/>
    </xf>
    <xf numFmtId="165" fontId="26" fillId="0" borderId="11" xfId="1" applyNumberFormat="1" applyFont="1" applyFill="1" applyBorder="1" applyAlignment="1" applyProtection="1">
      <alignment horizontal="center" vertical="center" wrapText="1"/>
      <protection hidden="1"/>
    </xf>
    <xf numFmtId="9" fontId="26" fillId="0" borderId="11" xfId="0" applyNumberFormat="1" applyFont="1" applyFill="1" applyBorder="1" applyAlignment="1" applyProtection="1">
      <alignment horizontal="center" vertical="center" wrapText="1"/>
      <protection hidden="1"/>
    </xf>
    <xf numFmtId="165" fontId="26" fillId="0" borderId="11" xfId="2" applyNumberFormat="1"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7" xfId="0" applyFont="1" applyFill="1" applyBorder="1" applyAlignment="1" applyProtection="1">
      <alignment horizontal="left" vertical="center" wrapText="1"/>
      <protection hidden="1"/>
    </xf>
    <xf numFmtId="0" fontId="5" fillId="2" borderId="8"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center" wrapText="1"/>
      <protection hidden="1"/>
    </xf>
    <xf numFmtId="0" fontId="4" fillId="2"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cellXfs>
  <cellStyles count="6">
    <cellStyle name="Millares" xfId="1" builtinId="3"/>
    <cellStyle name="Millares 7" xfId="5" xr:uid="{00000000-0005-0000-0000-000001000000}"/>
    <cellStyle name="Moneda" xfId="3" builtinId="4"/>
    <cellStyle name="Moneda 3" xfId="4" xr:uid="{00000000-0005-0000-0000-000003000000}"/>
    <cellStyle name="Normal" xfId="0" builtinId="0"/>
    <cellStyle name="Porcentaje" xfId="2" builtinId="5"/>
  </cellStyles>
  <dxfs count="64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89297</xdr:colOff>
      <xdr:row>0</xdr:row>
      <xdr:rowOff>29766</xdr:rowOff>
    </xdr:from>
    <xdr:to>
      <xdr:col>2</xdr:col>
      <xdr:colOff>870007</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Jorge%20Alba/AppData/Local/Microsoft/Windows/INetCache/Content.Outlook/ASGWAYWU/SDIS/LFAB/Informes%20CC/Contrato%202/Febrero/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2_Presupuesto/Bogot&#225;%20mejor%20para%20todos/7-Formulaci&#243;n%20de%20proyectos/Anteproyecto%202016%20BMT/3.%20Consolidado%20Anteproyecto/CONSOLIDADO%20FINAL%2014-06-2016%204-00%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9"/>
  <sheetViews>
    <sheetView tabSelected="1" zoomScale="90" zoomScaleNormal="90" zoomScalePageLayoutView="70" workbookViewId="0">
      <selection activeCell="A4" sqref="A4"/>
    </sheetView>
  </sheetViews>
  <sheetFormatPr baseColWidth="10" defaultColWidth="0" defaultRowHeight="12" x14ac:dyDescent="0.2"/>
  <cols>
    <col min="1" max="1" width="24.5703125" style="41" bestFit="1" customWidth="1"/>
    <col min="2" max="2" width="23.85546875" style="41" bestFit="1" customWidth="1"/>
    <col min="3" max="3" width="16.28515625" style="41" bestFit="1" customWidth="1"/>
    <col min="4" max="4" width="39.5703125" style="41" customWidth="1"/>
    <col min="5" max="5" width="22.42578125" style="38" bestFit="1" customWidth="1"/>
    <col min="6" max="6" width="24.5703125" style="38" bestFit="1" customWidth="1"/>
    <col min="7" max="8" width="17.85546875" style="41" bestFit="1" customWidth="1"/>
    <col min="9" max="9" width="19.85546875" style="41" bestFit="1" customWidth="1"/>
    <col min="10" max="10" width="23" style="41" bestFit="1" customWidth="1"/>
    <col min="11" max="11" width="21.28515625" style="38" bestFit="1" customWidth="1"/>
    <col min="12" max="12" width="20.28515625" style="38" bestFit="1" customWidth="1"/>
    <col min="13" max="13" width="22.42578125" style="38" bestFit="1" customWidth="1"/>
    <col min="14" max="14" width="20.28515625" style="38" bestFit="1" customWidth="1"/>
    <col min="15" max="15" width="17.42578125" style="38" bestFit="1" customWidth="1"/>
    <col min="16" max="16" width="16" style="41" bestFit="1" customWidth="1"/>
    <col min="17" max="17" width="22.42578125" style="38" bestFit="1" customWidth="1"/>
    <col min="18" max="18" width="18.85546875" style="38" customWidth="1"/>
    <col min="19" max="19" width="17.5703125" style="38" bestFit="1" customWidth="1"/>
    <col min="20" max="20" width="22.28515625" style="38" customWidth="1"/>
    <col min="21" max="21" width="21.140625" style="38" bestFit="1" customWidth="1"/>
    <col min="22" max="22" width="21" style="42" bestFit="1" customWidth="1"/>
    <col min="23" max="23" width="66" style="38" customWidth="1"/>
    <col min="24" max="24" width="20.42578125" style="38" customWidth="1"/>
    <col min="25" max="25" width="21.85546875" style="38" customWidth="1"/>
    <col min="26" max="26" width="15.85546875" style="38" bestFit="1" customWidth="1"/>
    <col min="27" max="27" width="55.85546875" style="38" customWidth="1"/>
    <col min="28" max="28" width="19.5703125" style="38" customWidth="1"/>
    <col min="29" max="29" width="19.42578125" style="38" customWidth="1"/>
    <col min="30" max="30" width="15.28515625" style="38" bestFit="1" customWidth="1"/>
    <col min="31" max="31" width="43.140625" style="38" customWidth="1"/>
    <col min="32" max="32" width="17.7109375" style="38" bestFit="1" customWidth="1"/>
    <col min="33" max="33" width="22.5703125" style="38" customWidth="1"/>
    <col min="34" max="34" width="15.28515625" style="38" bestFit="1" customWidth="1"/>
    <col min="35" max="35" width="64.28515625" style="38" customWidth="1"/>
    <col min="36" max="36" width="17.7109375" style="38" bestFit="1" customWidth="1"/>
    <col min="37" max="37" width="20" style="38" customWidth="1"/>
    <col min="38" max="38" width="15.28515625" style="38" bestFit="1" customWidth="1"/>
    <col min="39" max="39" width="49.140625" style="38" customWidth="1"/>
    <col min="40" max="40" width="21.42578125" style="38" customWidth="1"/>
    <col min="41" max="41" width="21.85546875" style="38" customWidth="1"/>
    <col min="42" max="42" width="15.28515625" style="38" bestFit="1" customWidth="1"/>
    <col min="43" max="43" width="37.7109375" style="38" customWidth="1"/>
    <col min="44" max="44" width="18.85546875" style="38" bestFit="1" customWidth="1"/>
    <col min="45" max="45" width="20.85546875" style="38" customWidth="1"/>
    <col min="46" max="46" width="15.28515625" style="38" customWidth="1"/>
    <col min="47" max="47" width="40.140625" style="38" customWidth="1"/>
    <col min="48" max="49" width="16.7109375" style="38" customWidth="1"/>
    <col min="50" max="50" width="15.28515625" style="38" bestFit="1" customWidth="1"/>
    <col min="51" max="51" width="47.85546875" style="38" customWidth="1"/>
    <col min="52" max="52" width="17.7109375" style="38" bestFit="1" customWidth="1"/>
    <col min="53" max="53" width="22" style="38" customWidth="1"/>
    <col min="54" max="54" width="15.28515625" style="38" bestFit="1" customWidth="1"/>
    <col min="55" max="55" width="60.7109375" style="38" customWidth="1"/>
    <col min="56" max="57" width="14.85546875" style="38" hidden="1" customWidth="1"/>
    <col min="58" max="58" width="15.28515625" style="38" hidden="1" customWidth="1"/>
    <col min="59" max="59" width="14" style="38" hidden="1" customWidth="1"/>
    <col min="60" max="60" width="14.85546875" style="38" hidden="1" customWidth="1"/>
    <col min="61" max="61" width="15.7109375" style="38" hidden="1" customWidth="1"/>
    <col min="62" max="62" width="15.28515625" style="38" hidden="1" customWidth="1"/>
    <col min="63" max="63" width="14.7109375" style="38" hidden="1" customWidth="1"/>
    <col min="64" max="67" width="15.28515625" style="38" hidden="1" customWidth="1"/>
    <col min="68" max="68" width="13.42578125" style="38" hidden="1" customWidth="1"/>
    <col min="69" max="70" width="11.42578125" style="38" customWidth="1"/>
    <col min="71" max="71" width="21.5703125" style="38" customWidth="1"/>
    <col min="72" max="72" width="22.140625" style="38" customWidth="1"/>
    <col min="73" max="73" width="12.140625" style="38" bestFit="1" customWidth="1"/>
    <col min="74" max="74" width="20.7109375" style="38" customWidth="1"/>
    <col min="75" max="75" width="19.140625" style="38" customWidth="1"/>
    <col min="76" max="76" width="12.140625" style="38" bestFit="1" customWidth="1"/>
    <col min="77" max="77" width="11.42578125" style="39" customWidth="1"/>
    <col min="78" max="16384" width="11.42578125" style="39" hidden="1"/>
  </cols>
  <sheetData>
    <row r="1" spans="1:76" s="29" customFormat="1" ht="15.75" x14ac:dyDescent="0.25">
      <c r="A1" s="28"/>
      <c r="B1" s="28"/>
    </row>
    <row r="2" spans="1:76" s="29" customFormat="1" ht="15.75" x14ac:dyDescent="0.25">
      <c r="A2" s="28"/>
      <c r="B2" s="28"/>
    </row>
    <row r="3" spans="1:76" s="29" customFormat="1" ht="15" x14ac:dyDescent="0.2"/>
    <row r="4" spans="1:76" s="29" customFormat="1" ht="15" x14ac:dyDescent="0.2"/>
    <row r="5" spans="1:76" s="29" customFormat="1" ht="15.75" x14ac:dyDescent="0.2">
      <c r="A5" s="87" t="s">
        <v>0</v>
      </c>
      <c r="B5" s="88"/>
      <c r="C5" s="89" t="s">
        <v>1</v>
      </c>
      <c r="D5" s="90"/>
      <c r="E5" s="90"/>
      <c r="F5" s="91"/>
      <c r="H5" s="30"/>
    </row>
    <row r="6" spans="1:76" s="29" customFormat="1" ht="15.75" x14ac:dyDescent="0.2">
      <c r="A6" s="87" t="s">
        <v>2</v>
      </c>
      <c r="B6" s="88"/>
      <c r="C6" s="92"/>
      <c r="D6" s="93"/>
      <c r="E6" s="93"/>
      <c r="F6" s="94"/>
      <c r="H6" s="30"/>
    </row>
    <row r="7" spans="1:76" s="29" customFormat="1" ht="15.75" x14ac:dyDescent="0.2">
      <c r="A7" s="87" t="s">
        <v>3</v>
      </c>
      <c r="B7" s="88"/>
      <c r="C7" s="92"/>
      <c r="D7" s="93"/>
      <c r="E7" s="93"/>
      <c r="F7" s="94"/>
      <c r="H7" s="30"/>
    </row>
    <row r="8" spans="1:76" s="29" customFormat="1" ht="15.75" x14ac:dyDescent="0.2">
      <c r="A8" s="87" t="s">
        <v>4</v>
      </c>
      <c r="B8" s="88"/>
      <c r="C8" s="92"/>
      <c r="D8" s="93"/>
      <c r="E8" s="93"/>
      <c r="F8" s="94"/>
      <c r="H8" s="30"/>
    </row>
    <row r="9" spans="1:76" s="29" customFormat="1" ht="15.75" x14ac:dyDescent="0.2">
      <c r="A9" s="87" t="s">
        <v>5</v>
      </c>
      <c r="B9" s="88"/>
      <c r="C9" s="92"/>
      <c r="D9" s="93"/>
      <c r="E9" s="93"/>
      <c r="F9" s="94"/>
      <c r="G9" s="1"/>
    </row>
    <row r="10" spans="1:76" s="29" customFormat="1" ht="15.75" x14ac:dyDescent="0.2">
      <c r="A10" s="87" t="s">
        <v>6</v>
      </c>
      <c r="B10" s="88"/>
      <c r="C10" s="92"/>
      <c r="D10" s="93"/>
      <c r="E10" s="93"/>
      <c r="F10" s="94"/>
      <c r="G10" s="1"/>
    </row>
    <row r="11" spans="1:76" s="29" customFormat="1" ht="15.75" x14ac:dyDescent="0.2">
      <c r="A11" s="87" t="s">
        <v>7</v>
      </c>
      <c r="B11" s="88"/>
      <c r="C11" s="92" t="s">
        <v>8</v>
      </c>
      <c r="D11" s="93"/>
      <c r="E11" s="93"/>
      <c r="F11" s="94"/>
      <c r="G11" s="1"/>
    </row>
    <row r="12" spans="1:76" s="29" customFormat="1" ht="15.75" x14ac:dyDescent="0.2">
      <c r="A12" s="87" t="s">
        <v>9</v>
      </c>
      <c r="B12" s="88"/>
      <c r="C12" s="92"/>
      <c r="D12" s="93"/>
      <c r="E12" s="93"/>
      <c r="F12" s="94"/>
      <c r="G12" s="1"/>
    </row>
    <row r="13" spans="1:76" s="29" customFormat="1" ht="15" x14ac:dyDescent="0.2">
      <c r="A13" s="95" t="s">
        <v>10</v>
      </c>
      <c r="B13" s="96"/>
      <c r="C13" s="31" t="s">
        <v>11</v>
      </c>
      <c r="D13" s="99" t="s">
        <v>23</v>
      </c>
      <c r="E13" s="99"/>
      <c r="F13" s="100">
        <v>2018</v>
      </c>
      <c r="G13" s="1"/>
    </row>
    <row r="14" spans="1:76" s="29" customFormat="1" ht="15" x14ac:dyDescent="0.2">
      <c r="A14" s="97"/>
      <c r="B14" s="98"/>
      <c r="C14" s="32" t="s">
        <v>12</v>
      </c>
      <c r="D14" s="99" t="s">
        <v>30</v>
      </c>
      <c r="E14" s="99"/>
      <c r="F14" s="100"/>
    </row>
    <row r="15" spans="1:76" s="29" customFormat="1" ht="15" x14ac:dyDescent="0.2"/>
    <row r="16" spans="1:76" s="29" customFormat="1" ht="20.25" x14ac:dyDescent="0.2">
      <c r="A16" s="109" t="s">
        <v>14</v>
      </c>
      <c r="B16" s="109"/>
      <c r="C16" s="109"/>
      <c r="D16" s="109"/>
      <c r="BS16" s="2"/>
      <c r="BT16" s="2"/>
      <c r="BU16" s="2"/>
      <c r="BV16" s="2"/>
      <c r="BW16" s="2"/>
      <c r="BX16" s="2"/>
    </row>
    <row r="17" spans="1:76" s="29" customFormat="1" ht="15" x14ac:dyDescent="0.2">
      <c r="BS17" s="3"/>
      <c r="BT17" s="3"/>
      <c r="BU17" s="3"/>
      <c r="BV17" s="3"/>
      <c r="BW17" s="3"/>
      <c r="BX17" s="3"/>
    </row>
    <row r="18" spans="1:76" s="33" customFormat="1" ht="15.75" x14ac:dyDescent="0.25">
      <c r="A18" s="110" t="s">
        <v>15</v>
      </c>
      <c r="B18" s="111"/>
      <c r="C18" s="111"/>
      <c r="D18" s="111"/>
      <c r="E18" s="111"/>
      <c r="F18" s="111"/>
      <c r="G18" s="111"/>
      <c r="H18" s="111"/>
      <c r="I18" s="111"/>
      <c r="J18" s="111"/>
      <c r="K18" s="111"/>
      <c r="L18" s="111"/>
      <c r="M18" s="111"/>
      <c r="N18" s="111"/>
      <c r="O18" s="111"/>
      <c r="P18" s="111"/>
      <c r="Q18" s="111"/>
      <c r="R18" s="111"/>
      <c r="S18" s="112"/>
      <c r="T18" s="113" t="s">
        <v>16</v>
      </c>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S18" s="101" t="s">
        <v>17</v>
      </c>
      <c r="BT18" s="101"/>
      <c r="BU18" s="101"/>
      <c r="BV18" s="101" t="s">
        <v>18</v>
      </c>
      <c r="BW18" s="101"/>
      <c r="BX18" s="101"/>
    </row>
    <row r="19" spans="1:76" s="34" customFormat="1" ht="41.25" customHeight="1" x14ac:dyDescent="0.25">
      <c r="A19" s="102" t="s">
        <v>19</v>
      </c>
      <c r="B19" s="103"/>
      <c r="C19" s="103"/>
      <c r="D19" s="103"/>
      <c r="E19" s="104" t="s">
        <v>20</v>
      </c>
      <c r="F19" s="104"/>
      <c r="G19" s="104"/>
      <c r="H19" s="104"/>
      <c r="I19" s="104"/>
      <c r="J19" s="105" t="s">
        <v>21</v>
      </c>
      <c r="K19" s="105"/>
      <c r="L19" s="105"/>
      <c r="M19" s="105"/>
      <c r="N19" s="105"/>
      <c r="O19" s="105"/>
      <c r="P19" s="106" t="s">
        <v>22</v>
      </c>
      <c r="Q19" s="106"/>
      <c r="R19" s="106"/>
      <c r="S19" s="107"/>
      <c r="T19" s="108" t="s">
        <v>23</v>
      </c>
      <c r="U19" s="108"/>
      <c r="V19" s="108"/>
      <c r="W19" s="108"/>
      <c r="X19" s="108" t="s">
        <v>13</v>
      </c>
      <c r="Y19" s="108"/>
      <c r="Z19" s="108"/>
      <c r="AA19" s="108"/>
      <c r="AB19" s="108" t="s">
        <v>24</v>
      </c>
      <c r="AC19" s="108"/>
      <c r="AD19" s="108"/>
      <c r="AE19" s="108"/>
      <c r="AF19" s="108" t="s">
        <v>25</v>
      </c>
      <c r="AG19" s="108"/>
      <c r="AH19" s="108"/>
      <c r="AI19" s="108"/>
      <c r="AJ19" s="108" t="s">
        <v>26</v>
      </c>
      <c r="AK19" s="108"/>
      <c r="AL19" s="108"/>
      <c r="AM19" s="108"/>
      <c r="AN19" s="108" t="s">
        <v>27</v>
      </c>
      <c r="AO19" s="108"/>
      <c r="AP19" s="108"/>
      <c r="AQ19" s="108"/>
      <c r="AR19" s="108" t="s">
        <v>28</v>
      </c>
      <c r="AS19" s="108"/>
      <c r="AT19" s="108"/>
      <c r="AU19" s="108"/>
      <c r="AV19" s="108" t="s">
        <v>29</v>
      </c>
      <c r="AW19" s="108"/>
      <c r="AX19" s="108"/>
      <c r="AY19" s="108"/>
      <c r="AZ19" s="108" t="s">
        <v>30</v>
      </c>
      <c r="BA19" s="108"/>
      <c r="BB19" s="108"/>
      <c r="BC19" s="108"/>
      <c r="BD19" s="108" t="s">
        <v>31</v>
      </c>
      <c r="BE19" s="108"/>
      <c r="BF19" s="108"/>
      <c r="BG19" s="108"/>
      <c r="BH19" s="108" t="s">
        <v>32</v>
      </c>
      <c r="BI19" s="108"/>
      <c r="BJ19" s="108"/>
      <c r="BK19" s="108"/>
      <c r="BL19" s="108" t="s">
        <v>33</v>
      </c>
      <c r="BM19" s="108"/>
      <c r="BN19" s="108"/>
      <c r="BO19" s="108"/>
      <c r="BS19" s="101"/>
      <c r="BT19" s="101"/>
      <c r="BU19" s="101"/>
      <c r="BV19" s="101"/>
      <c r="BW19" s="101"/>
      <c r="BX19" s="101"/>
    </row>
    <row r="20" spans="1:76" s="35" customFormat="1" ht="38.25" x14ac:dyDescent="0.25">
      <c r="A20" s="4" t="s">
        <v>34</v>
      </c>
      <c r="B20" s="4" t="s">
        <v>35</v>
      </c>
      <c r="C20" s="4" t="s">
        <v>36</v>
      </c>
      <c r="D20" s="4" t="s">
        <v>37</v>
      </c>
      <c r="E20" s="5" t="s">
        <v>38</v>
      </c>
      <c r="F20" s="5" t="s">
        <v>39</v>
      </c>
      <c r="G20" s="5" t="s">
        <v>40</v>
      </c>
      <c r="H20" s="5" t="s">
        <v>41</v>
      </c>
      <c r="I20" s="5" t="s">
        <v>42</v>
      </c>
      <c r="J20" s="6" t="s">
        <v>43</v>
      </c>
      <c r="K20" s="6" t="s">
        <v>44</v>
      </c>
      <c r="L20" s="6" t="s">
        <v>45</v>
      </c>
      <c r="M20" s="6" t="s">
        <v>46</v>
      </c>
      <c r="N20" s="6" t="s">
        <v>47</v>
      </c>
      <c r="O20" s="6" t="s">
        <v>48</v>
      </c>
      <c r="P20" s="7" t="s">
        <v>49</v>
      </c>
      <c r="Q20" s="7" t="s">
        <v>50</v>
      </c>
      <c r="R20" s="7" t="s">
        <v>51</v>
      </c>
      <c r="S20" s="7" t="s">
        <v>52</v>
      </c>
      <c r="T20" s="8" t="str">
        <f>T19&amp;" Ejecutado"</f>
        <v>Enero Ejecutado</v>
      </c>
      <c r="U20" s="8" t="str">
        <f>T19&amp;" Programado"</f>
        <v>Enero Programado</v>
      </c>
      <c r="V20" s="43" t="str">
        <f>T19&amp;" Resultado"</f>
        <v>Enero Resultado</v>
      </c>
      <c r="W20" s="8" t="str">
        <f>T19&amp;" Análisis mensual"</f>
        <v>Enero Análisis mensual</v>
      </c>
      <c r="X20" s="8" t="str">
        <f t="shared" ref="X20" si="0">X19&amp;" Ejecutado"</f>
        <v>Febrero Ejecutado</v>
      </c>
      <c r="Y20" s="8" t="str">
        <f t="shared" ref="Y20" si="1">X19&amp;" Programado"</f>
        <v>Febrero Programado</v>
      </c>
      <c r="Z20" s="43" t="str">
        <f t="shared" ref="Z20" si="2">X19&amp;" Resultado"</f>
        <v>Febrero Resultado</v>
      </c>
      <c r="AA20" s="8" t="str">
        <f t="shared" ref="AA20" si="3">X19&amp;" Análisis mensual"</f>
        <v>Febrero Análisis mensual</v>
      </c>
      <c r="AB20" s="8" t="str">
        <f t="shared" ref="AB20" si="4">AB19&amp;" Ejecutado"</f>
        <v>Marzo Ejecutado</v>
      </c>
      <c r="AC20" s="8" t="str">
        <f t="shared" ref="AC20" si="5">AB19&amp;" Programado"</f>
        <v>Marzo Programado</v>
      </c>
      <c r="AD20" s="8" t="str">
        <f t="shared" ref="AD20" si="6">AB19&amp;" Resultado"</f>
        <v>Marzo Resultado</v>
      </c>
      <c r="AE20" s="8" t="str">
        <f t="shared" ref="AE20" si="7">AB19&amp;" Análisis mensual"</f>
        <v>Marzo Análisis mensual</v>
      </c>
      <c r="AF20" s="8" t="str">
        <f>AF19&amp;" Ejecutado"</f>
        <v>Abril Ejecutado</v>
      </c>
      <c r="AG20" s="8" t="str">
        <f>AF19&amp;" Programado"</f>
        <v>Abril Programado</v>
      </c>
      <c r="AH20" s="8" t="str">
        <f>AF19&amp;" Resultado"</f>
        <v>Abril Resultado</v>
      </c>
      <c r="AI20" s="8" t="str">
        <f>AF19&amp;" Análisis mensual"</f>
        <v>Abril Análisis mensual</v>
      </c>
      <c r="AJ20" s="8" t="str">
        <f t="shared" ref="AJ20" si="8">AJ19&amp;" Ejecutado"</f>
        <v>Mayo Ejecutado</v>
      </c>
      <c r="AK20" s="8" t="str">
        <f t="shared" ref="AK20" si="9">AJ19&amp;" Programado"</f>
        <v>Mayo Programado</v>
      </c>
      <c r="AL20" s="8" t="str">
        <f t="shared" ref="AL20" si="10">AJ19&amp;" Resultado"</f>
        <v>Mayo Resultado</v>
      </c>
      <c r="AM20" s="8" t="str">
        <f t="shared" ref="AM20" si="11">AJ19&amp;" Análisis mensual"</f>
        <v>Mayo Análisis mensual</v>
      </c>
      <c r="AN20" s="8" t="str">
        <f t="shared" ref="AN20" si="12">AN19&amp;" Ejecutado"</f>
        <v>Junio Ejecutado</v>
      </c>
      <c r="AO20" s="8" t="str">
        <f t="shared" ref="AO20" si="13">AN19&amp;" Programado"</f>
        <v>Junio Programado</v>
      </c>
      <c r="AP20" s="8" t="str">
        <f t="shared" ref="AP20" si="14">AN19&amp;" Resultado"</f>
        <v>Junio Resultado</v>
      </c>
      <c r="AQ20" s="8" t="str">
        <f t="shared" ref="AQ20" si="15">AN19&amp;" Análisis mensual"</f>
        <v>Junio Análisis mensual</v>
      </c>
      <c r="AR20" s="8" t="str">
        <f>AR19&amp;" Ejecutado"</f>
        <v>Julio Ejecutado</v>
      </c>
      <c r="AS20" s="8" t="str">
        <f>AR19&amp;" Programado"</f>
        <v>Julio Programado</v>
      </c>
      <c r="AT20" s="8" t="str">
        <f>AR19&amp;" Resultado"</f>
        <v>Julio Resultado</v>
      </c>
      <c r="AU20" s="8" t="str">
        <f>AR19&amp;" Análisis mensual"</f>
        <v>Julio Análisis mensual</v>
      </c>
      <c r="AV20" s="8" t="str">
        <f t="shared" ref="AV20" si="16">AV19&amp;" Ejecutado"</f>
        <v>Agosto Ejecutado</v>
      </c>
      <c r="AW20" s="8" t="str">
        <f t="shared" ref="AW20" si="17">AV19&amp;" Programado"</f>
        <v>Agosto Programado</v>
      </c>
      <c r="AX20" s="8" t="str">
        <f t="shared" ref="AX20" si="18">AV19&amp;" Resultado"</f>
        <v>Agosto Resultado</v>
      </c>
      <c r="AY20" s="8" t="str">
        <f t="shared" ref="AY20" si="19">AV19&amp;" Análisis mensual"</f>
        <v>Agosto Análisis mensual</v>
      </c>
      <c r="AZ20" s="8" t="str">
        <f t="shared" ref="AZ20" si="20">AZ19&amp;" Ejecutado"</f>
        <v>Septiembre Ejecutado</v>
      </c>
      <c r="BA20" s="8" t="str">
        <f t="shared" ref="BA20" si="21">AZ19&amp;" Programado"</f>
        <v>Septiembre Programado</v>
      </c>
      <c r="BB20" s="8" t="str">
        <f t="shared" ref="BB20" si="22">AZ19&amp;" Resultado"</f>
        <v>Septiembre Resultado</v>
      </c>
      <c r="BC20" s="8" t="str">
        <f t="shared" ref="BC20" si="23">AZ19&amp;" Análisis mensual"</f>
        <v>Septiembre Análisis mensual</v>
      </c>
      <c r="BD20" s="8" t="str">
        <f>BD19&amp;" Ejecutado"</f>
        <v>Octubre Ejecutado</v>
      </c>
      <c r="BE20" s="8" t="str">
        <f>BD19&amp;" Programado"</f>
        <v>Octubre Programado</v>
      </c>
      <c r="BF20" s="8" t="str">
        <f>BD19&amp;" Resultado"</f>
        <v>Octubre Resultado</v>
      </c>
      <c r="BG20" s="8" t="str">
        <f>BD19&amp;" Análisis mensual"</f>
        <v>Octubre Análisis mensual</v>
      </c>
      <c r="BH20" s="8" t="str">
        <f t="shared" ref="BH20" si="24">BH19&amp;" Ejecutado"</f>
        <v>Noviembre Ejecutado</v>
      </c>
      <c r="BI20" s="8" t="str">
        <f t="shared" ref="BI20" si="25">BH19&amp;" Programado"</f>
        <v>Noviembre Programado</v>
      </c>
      <c r="BJ20" s="8" t="str">
        <f t="shared" ref="BJ20" si="26">BH19&amp;" Resultado"</f>
        <v>Noviembre Resultado</v>
      </c>
      <c r="BK20" s="8" t="str">
        <f t="shared" ref="BK20" si="27">BH19&amp;" Análisis mensual"</f>
        <v>Noviembre Análisis mensual</v>
      </c>
      <c r="BL20" s="8" t="str">
        <f t="shared" ref="BL20" si="28">BL19&amp;" Ejecutado"</f>
        <v>Diciembre Ejecutado</v>
      </c>
      <c r="BM20" s="8" t="str">
        <f t="shared" ref="BM20" si="29">BL19&amp;" Programado"</f>
        <v>Diciembre Programado</v>
      </c>
      <c r="BN20" s="8" t="str">
        <f t="shared" ref="BN20" si="30">BL19&amp;" Resultado"</f>
        <v>Diciembre Resultado</v>
      </c>
      <c r="BO20" s="8" t="str">
        <f t="shared" ref="BO20" si="31">BL19&amp;" Análisis mensual"</f>
        <v>Diciembre Análisis mensual</v>
      </c>
      <c r="BP20" s="8" t="s">
        <v>53</v>
      </c>
      <c r="BS20" s="9" t="s">
        <v>54</v>
      </c>
      <c r="BT20" s="9" t="s">
        <v>55</v>
      </c>
      <c r="BU20" s="9" t="s">
        <v>56</v>
      </c>
      <c r="BV20" s="9" t="s">
        <v>57</v>
      </c>
      <c r="BW20" s="9" t="s">
        <v>58</v>
      </c>
      <c r="BX20" s="9" t="s">
        <v>59</v>
      </c>
    </row>
    <row r="21" spans="1:76" s="62" customFormat="1" ht="194.25" customHeight="1" x14ac:dyDescent="0.25">
      <c r="A21" s="52" t="s">
        <v>60</v>
      </c>
      <c r="B21" s="52" t="s">
        <v>61</v>
      </c>
      <c r="C21" s="52" t="s">
        <v>62</v>
      </c>
      <c r="D21" s="52" t="s">
        <v>63</v>
      </c>
      <c r="E21" s="52">
        <v>1</v>
      </c>
      <c r="F21" s="53" t="s">
        <v>64</v>
      </c>
      <c r="G21" s="52" t="s">
        <v>65</v>
      </c>
      <c r="H21" s="52" t="s">
        <v>66</v>
      </c>
      <c r="I21" s="52" t="s">
        <v>67</v>
      </c>
      <c r="J21" s="52" t="s">
        <v>68</v>
      </c>
      <c r="K21" s="52" t="s">
        <v>69</v>
      </c>
      <c r="L21" s="52" t="s">
        <v>70</v>
      </c>
      <c r="M21" s="54" t="s">
        <v>71</v>
      </c>
      <c r="N21" s="52" t="s">
        <v>72</v>
      </c>
      <c r="O21" s="52" t="s">
        <v>73</v>
      </c>
      <c r="P21" s="55">
        <v>0.98</v>
      </c>
      <c r="Q21" s="54" t="s">
        <v>74</v>
      </c>
      <c r="R21" s="56">
        <v>1081919466000</v>
      </c>
      <c r="S21" s="57" t="s">
        <v>75</v>
      </c>
      <c r="T21" s="74">
        <v>14685546117</v>
      </c>
      <c r="U21" s="75">
        <v>15682091523</v>
      </c>
      <c r="V21" s="44">
        <f>+T21/U21</f>
        <v>0.93645328465667821</v>
      </c>
      <c r="W21" s="48" t="s">
        <v>76</v>
      </c>
      <c r="X21" s="71">
        <v>32674639422</v>
      </c>
      <c r="Y21" s="77">
        <v>36551769486</v>
      </c>
      <c r="Z21" s="44">
        <f>+X21/Y21</f>
        <v>0.89392770531984744</v>
      </c>
      <c r="AA21" s="48" t="s">
        <v>77</v>
      </c>
      <c r="AB21" s="77">
        <v>54502497325</v>
      </c>
      <c r="AC21" s="77">
        <v>54938647881</v>
      </c>
      <c r="AD21" s="44">
        <f>AB21/AC21</f>
        <v>0.99206113414103814</v>
      </c>
      <c r="AE21" s="49" t="s">
        <v>78</v>
      </c>
      <c r="AF21" s="77">
        <v>58148401329</v>
      </c>
      <c r="AG21" s="77">
        <v>58186742625</v>
      </c>
      <c r="AH21" s="47">
        <f t="shared" ref="AH21:AH26" si="32">+AF21/AG21</f>
        <v>0.99934106474653339</v>
      </c>
      <c r="AI21" s="49" t="s">
        <v>79</v>
      </c>
      <c r="AJ21" s="77">
        <v>68651648363</v>
      </c>
      <c r="AK21" s="77">
        <v>68717587620</v>
      </c>
      <c r="AL21" s="47">
        <v>1</v>
      </c>
      <c r="AM21" s="49" t="s">
        <v>80</v>
      </c>
      <c r="AN21" s="77">
        <v>72301879375</v>
      </c>
      <c r="AO21" s="77">
        <v>72745489681</v>
      </c>
      <c r="AP21" s="47">
        <f>+AN21/AO21</f>
        <v>0.993901885767141</v>
      </c>
      <c r="AQ21" s="49" t="s">
        <v>81</v>
      </c>
      <c r="AR21" s="37">
        <v>76215852155</v>
      </c>
      <c r="AS21" s="37">
        <v>76235877097</v>
      </c>
      <c r="AT21" s="47">
        <v>1</v>
      </c>
      <c r="AU21" s="49" t="s">
        <v>82</v>
      </c>
      <c r="AV21" s="37">
        <v>81411946159</v>
      </c>
      <c r="AW21" s="37">
        <v>86140440184</v>
      </c>
      <c r="AX21" s="47">
        <f>+AV21/AW21</f>
        <v>0.94510715275079027</v>
      </c>
      <c r="AY21" s="49" t="s">
        <v>691</v>
      </c>
      <c r="AZ21" s="37">
        <v>71150234310</v>
      </c>
      <c r="BA21" s="37">
        <v>71529592805</v>
      </c>
      <c r="BB21" s="47">
        <f>+AZ21/BA21</f>
        <v>0.99469648183187365</v>
      </c>
      <c r="BC21" s="49" t="s">
        <v>687</v>
      </c>
      <c r="BD21" s="36"/>
      <c r="BE21" s="36"/>
      <c r="BF21" s="58"/>
      <c r="BG21" s="37"/>
      <c r="BH21" s="36"/>
      <c r="BI21" s="36"/>
      <c r="BJ21" s="58"/>
      <c r="BK21" s="37"/>
      <c r="BL21" s="36"/>
      <c r="BM21" s="36"/>
      <c r="BN21" s="58"/>
      <c r="BO21" s="37"/>
      <c r="BP21" s="37"/>
      <c r="BQ21" s="59"/>
      <c r="BR21" s="59"/>
      <c r="BS21" s="81">
        <v>529742644555</v>
      </c>
      <c r="BT21" s="82">
        <v>540728238902</v>
      </c>
      <c r="BU21" s="60">
        <v>0.97968370512827796</v>
      </c>
      <c r="BV21" s="81">
        <v>529742644555</v>
      </c>
      <c r="BW21" s="82">
        <v>1074791005017</v>
      </c>
      <c r="BX21" s="61">
        <f>+BV21/BW21</f>
        <v>0.49287967807901506</v>
      </c>
    </row>
    <row r="22" spans="1:76" s="62" customFormat="1" ht="192" x14ac:dyDescent="0.25">
      <c r="A22" s="52" t="s">
        <v>60</v>
      </c>
      <c r="B22" s="52" t="s">
        <v>61</v>
      </c>
      <c r="C22" s="52" t="s">
        <v>62</v>
      </c>
      <c r="D22" s="52" t="s">
        <v>63</v>
      </c>
      <c r="E22" s="52">
        <v>2</v>
      </c>
      <c r="F22" s="53" t="s">
        <v>64</v>
      </c>
      <c r="G22" s="52" t="s">
        <v>83</v>
      </c>
      <c r="H22" s="52" t="s">
        <v>84</v>
      </c>
      <c r="I22" s="52" t="s">
        <v>85</v>
      </c>
      <c r="J22" s="52" t="s">
        <v>86</v>
      </c>
      <c r="K22" s="52" t="s">
        <v>69</v>
      </c>
      <c r="L22" s="52" t="s">
        <v>70</v>
      </c>
      <c r="M22" s="54" t="s">
        <v>71</v>
      </c>
      <c r="N22" s="52" t="s">
        <v>87</v>
      </c>
      <c r="O22" s="52" t="s">
        <v>88</v>
      </c>
      <c r="P22" s="55">
        <v>0.98</v>
      </c>
      <c r="Q22" s="54" t="s">
        <v>74</v>
      </c>
      <c r="R22" s="56">
        <v>1081919466000</v>
      </c>
      <c r="S22" s="57" t="s">
        <v>75</v>
      </c>
      <c r="T22" s="74">
        <v>377443369886</v>
      </c>
      <c r="U22" s="75">
        <v>108191946600</v>
      </c>
      <c r="V22" s="44">
        <f t="shared" ref="V22:V28" si="33">+T22/U22</f>
        <v>3.488645705594505</v>
      </c>
      <c r="W22" s="48" t="s">
        <v>89</v>
      </c>
      <c r="X22" s="71">
        <v>424803105459</v>
      </c>
      <c r="Y22" s="72">
        <v>216383893200</v>
      </c>
      <c r="Z22" s="44">
        <f t="shared" ref="Z22:Z28" si="34">+X22/Y22</f>
        <v>1.9631918955555607</v>
      </c>
      <c r="AA22" s="48" t="s">
        <v>90</v>
      </c>
      <c r="AB22" s="37">
        <v>460541589874</v>
      </c>
      <c r="AC22" s="72">
        <f>1081919466000*30%</f>
        <v>324575839800</v>
      </c>
      <c r="AD22" s="44">
        <f>AB22/AC22</f>
        <v>1.41890286768658</v>
      </c>
      <c r="AE22" s="49" t="s">
        <v>91</v>
      </c>
      <c r="AF22" s="72">
        <v>526368097084</v>
      </c>
      <c r="AG22" s="77">
        <f>1081919466000*40%</f>
        <v>432767786400</v>
      </c>
      <c r="AH22" s="45">
        <f t="shared" si="32"/>
        <v>1.2162829896897336</v>
      </c>
      <c r="AI22" s="49" t="s">
        <v>703</v>
      </c>
      <c r="AJ22" s="77">
        <v>567653186079</v>
      </c>
      <c r="AK22" s="77">
        <v>1081919466000</v>
      </c>
      <c r="AL22" s="47">
        <v>0.52500000000000002</v>
      </c>
      <c r="AM22" s="49" t="s">
        <v>92</v>
      </c>
      <c r="AN22" s="77">
        <v>631760450663</v>
      </c>
      <c r="AO22" s="77">
        <v>1081919466000</v>
      </c>
      <c r="AP22" s="47">
        <v>0.58399999999999996</v>
      </c>
      <c r="AQ22" s="49" t="s">
        <v>93</v>
      </c>
      <c r="AR22" s="37">
        <v>727806012096</v>
      </c>
      <c r="AS22" s="37">
        <v>1082799705360</v>
      </c>
      <c r="AT22" s="47">
        <v>0.67</v>
      </c>
      <c r="AU22" s="49" t="s">
        <v>94</v>
      </c>
      <c r="AV22" s="37">
        <v>795436951670</v>
      </c>
      <c r="AW22" s="37">
        <v>1082799705360</v>
      </c>
      <c r="AX22" s="47">
        <v>0.74</v>
      </c>
      <c r="AY22" s="49" t="s">
        <v>690</v>
      </c>
      <c r="AZ22" s="37">
        <v>816341908496</v>
      </c>
      <c r="BA22" s="37">
        <v>1074791005017</v>
      </c>
      <c r="BB22" s="47">
        <v>0.76</v>
      </c>
      <c r="BC22" s="49" t="s">
        <v>686</v>
      </c>
      <c r="BD22" s="36"/>
      <c r="BE22" s="40"/>
      <c r="BF22" s="63"/>
      <c r="BG22" s="37"/>
      <c r="BH22" s="36"/>
      <c r="BI22" s="40"/>
      <c r="BJ22" s="63"/>
      <c r="BK22" s="37"/>
      <c r="BL22" s="36"/>
      <c r="BM22" s="40"/>
      <c r="BN22" s="63"/>
      <c r="BO22" s="37"/>
      <c r="BP22" s="37"/>
      <c r="BQ22" s="59"/>
      <c r="BR22" s="59"/>
      <c r="BS22" s="81">
        <v>816341908496</v>
      </c>
      <c r="BT22" s="82">
        <v>1074791005017</v>
      </c>
      <c r="BU22" s="60">
        <v>0.75953548614140842</v>
      </c>
      <c r="BV22" s="81">
        <v>816341908496</v>
      </c>
      <c r="BW22" s="82">
        <v>1074791005017</v>
      </c>
      <c r="BX22" s="61">
        <f>+BV22/BW22</f>
        <v>0.75953548614140842</v>
      </c>
    </row>
    <row r="23" spans="1:76" s="62" customFormat="1" ht="371.25" customHeight="1" x14ac:dyDescent="0.25">
      <c r="A23" s="52" t="s">
        <v>60</v>
      </c>
      <c r="B23" s="52" t="s">
        <v>61</v>
      </c>
      <c r="C23" s="52" t="s">
        <v>62</v>
      </c>
      <c r="D23" s="52" t="s">
        <v>63</v>
      </c>
      <c r="E23" s="52">
        <v>3</v>
      </c>
      <c r="F23" s="53" t="s">
        <v>64</v>
      </c>
      <c r="G23" s="52" t="s">
        <v>95</v>
      </c>
      <c r="H23" s="52" t="s">
        <v>95</v>
      </c>
      <c r="I23" s="52" t="s">
        <v>96</v>
      </c>
      <c r="J23" s="52" t="s">
        <v>97</v>
      </c>
      <c r="K23" s="52" t="s">
        <v>69</v>
      </c>
      <c r="L23" s="52" t="s">
        <v>70</v>
      </c>
      <c r="M23" s="54" t="s">
        <v>71</v>
      </c>
      <c r="N23" s="52" t="s">
        <v>87</v>
      </c>
      <c r="O23" s="52" t="s">
        <v>88</v>
      </c>
      <c r="P23" s="52" t="s">
        <v>62</v>
      </c>
      <c r="Q23" s="52" t="s">
        <v>62</v>
      </c>
      <c r="R23" s="64">
        <v>187150277187</v>
      </c>
      <c r="S23" s="57" t="s">
        <v>75</v>
      </c>
      <c r="T23" s="74">
        <v>37491540909</v>
      </c>
      <c r="U23" s="75">
        <v>18715027718.700001</v>
      </c>
      <c r="V23" s="44">
        <f t="shared" si="33"/>
        <v>2.0032853529540096</v>
      </c>
      <c r="W23" s="48" t="s">
        <v>98</v>
      </c>
      <c r="X23" s="71">
        <v>73487080551</v>
      </c>
      <c r="Y23" s="72">
        <f>187057048280*16%</f>
        <v>29929127724.799999</v>
      </c>
      <c r="Z23" s="44">
        <f t="shared" si="34"/>
        <v>2.455369940170586</v>
      </c>
      <c r="AA23" s="48" t="s">
        <v>99</v>
      </c>
      <c r="AB23" s="37">
        <v>99768743771</v>
      </c>
      <c r="AC23" s="72">
        <f>186897804671*24%</f>
        <v>44855473121.040001</v>
      </c>
      <c r="AD23" s="44">
        <f t="shared" ref="AD23:AD28" si="35">AB23/AC23</f>
        <v>2.2242267627359449</v>
      </c>
      <c r="AE23" s="50" t="s">
        <v>100</v>
      </c>
      <c r="AF23" s="72">
        <v>177944874306</v>
      </c>
      <c r="AG23" s="72">
        <v>186623972003</v>
      </c>
      <c r="AH23" s="45">
        <f t="shared" si="32"/>
        <v>0.95349419689309534</v>
      </c>
      <c r="AI23" s="49" t="s">
        <v>101</v>
      </c>
      <c r="AJ23" s="77">
        <v>133598864243</v>
      </c>
      <c r="AK23" s="77">
        <v>186531930494</v>
      </c>
      <c r="AL23" s="47">
        <v>0.71599999999999997</v>
      </c>
      <c r="AM23" s="49" t="s">
        <v>102</v>
      </c>
      <c r="AN23" s="77">
        <v>144689300544</v>
      </c>
      <c r="AO23" s="77">
        <v>186148979423</v>
      </c>
      <c r="AP23" s="47">
        <v>0.77700000000000002</v>
      </c>
      <c r="AQ23" s="49" t="s">
        <v>103</v>
      </c>
      <c r="AR23" s="37">
        <v>153553275068</v>
      </c>
      <c r="AS23" s="37">
        <v>186060256578</v>
      </c>
      <c r="AT23" s="47">
        <v>0.83</v>
      </c>
      <c r="AU23" s="49" t="s">
        <v>104</v>
      </c>
      <c r="AV23" s="37">
        <v>157491400235</v>
      </c>
      <c r="AW23" s="37">
        <v>185627310173</v>
      </c>
      <c r="AX23" s="47">
        <v>0.85</v>
      </c>
      <c r="AY23" s="49" t="s">
        <v>692</v>
      </c>
      <c r="AZ23" s="37">
        <v>160307934751</v>
      </c>
      <c r="BA23" s="37">
        <v>184167541381</v>
      </c>
      <c r="BB23" s="47">
        <v>0.87</v>
      </c>
      <c r="BC23" s="49" t="s">
        <v>688</v>
      </c>
      <c r="BD23" s="36"/>
      <c r="BE23" s="36"/>
      <c r="BF23" s="63"/>
      <c r="BG23" s="37"/>
      <c r="BH23" s="36"/>
      <c r="BI23" s="36"/>
      <c r="BJ23" s="63"/>
      <c r="BK23" s="37"/>
      <c r="BL23" s="36"/>
      <c r="BM23" s="36"/>
      <c r="BN23" s="63"/>
      <c r="BO23" s="37"/>
      <c r="BP23" s="37"/>
      <c r="BQ23" s="59"/>
      <c r="BR23" s="59"/>
      <c r="BS23" s="81">
        <v>160307934751</v>
      </c>
      <c r="BT23" s="82">
        <v>184167541381</v>
      </c>
      <c r="BU23" s="60">
        <v>0.87044619018592428</v>
      </c>
      <c r="BV23" s="81">
        <v>160307934751</v>
      </c>
      <c r="BW23" s="82">
        <v>184167541381</v>
      </c>
      <c r="BX23" s="61">
        <f>+BV23/BW23</f>
        <v>0.87044619018592428</v>
      </c>
    </row>
    <row r="24" spans="1:76" s="62" customFormat="1" ht="325.5" customHeight="1" x14ac:dyDescent="0.25">
      <c r="A24" s="52" t="s">
        <v>60</v>
      </c>
      <c r="B24" s="52" t="s">
        <v>61</v>
      </c>
      <c r="C24" s="52" t="s">
        <v>62</v>
      </c>
      <c r="D24" s="52" t="s">
        <v>63</v>
      </c>
      <c r="E24" s="52">
        <v>4</v>
      </c>
      <c r="F24" s="53" t="s">
        <v>64</v>
      </c>
      <c r="G24" s="52" t="s">
        <v>105</v>
      </c>
      <c r="H24" s="52" t="s">
        <v>106</v>
      </c>
      <c r="I24" s="52" t="s">
        <v>107</v>
      </c>
      <c r="J24" s="65" t="s">
        <v>108</v>
      </c>
      <c r="K24" s="52" t="s">
        <v>69</v>
      </c>
      <c r="L24" s="52" t="s">
        <v>70</v>
      </c>
      <c r="M24" s="54" t="s">
        <v>109</v>
      </c>
      <c r="N24" s="52" t="s">
        <v>87</v>
      </c>
      <c r="O24" s="52" t="s">
        <v>88</v>
      </c>
      <c r="P24" s="55">
        <v>0.9</v>
      </c>
      <c r="Q24" s="54" t="s">
        <v>74</v>
      </c>
      <c r="R24" s="64">
        <v>957780908686</v>
      </c>
      <c r="S24" s="57" t="s">
        <v>75</v>
      </c>
      <c r="T24" s="74">
        <v>14524336523</v>
      </c>
      <c r="U24" s="75">
        <v>18872168494.299999</v>
      </c>
      <c r="V24" s="44">
        <f t="shared" si="33"/>
        <v>0.76961672567658646</v>
      </c>
      <c r="W24" s="48" t="s">
        <v>110</v>
      </c>
      <c r="X24" s="71">
        <v>47096295760</v>
      </c>
      <c r="Y24" s="72">
        <f>424803105459*10%</f>
        <v>42480310545.900002</v>
      </c>
      <c r="Z24" s="44">
        <f t="shared" si="34"/>
        <v>1.1086617577598079</v>
      </c>
      <c r="AA24" s="48" t="s">
        <v>111</v>
      </c>
      <c r="AB24" s="37">
        <v>101596958018</v>
      </c>
      <c r="AC24" s="37">
        <f>460541589874*17%</f>
        <v>78292070278.580002</v>
      </c>
      <c r="AD24" s="44">
        <f t="shared" si="35"/>
        <v>1.2976660044433135</v>
      </c>
      <c r="AE24" s="49" t="s">
        <v>112</v>
      </c>
      <c r="AF24" s="72">
        <v>159745359347</v>
      </c>
      <c r="AG24" s="72">
        <f>526368097084*24%</f>
        <v>126328343300.15999</v>
      </c>
      <c r="AH24" s="45">
        <f t="shared" si="32"/>
        <v>1.2645250873546261</v>
      </c>
      <c r="AI24" s="49" t="s">
        <v>113</v>
      </c>
      <c r="AJ24" s="77">
        <v>228397007710</v>
      </c>
      <c r="AK24" s="77">
        <v>567653186079</v>
      </c>
      <c r="AL24" s="47">
        <v>0.4</v>
      </c>
      <c r="AM24" s="49" t="s">
        <v>114</v>
      </c>
      <c r="AN24" s="71">
        <v>300698887085</v>
      </c>
      <c r="AO24" s="72">
        <v>631760450663</v>
      </c>
      <c r="AP24" s="45">
        <v>0.47599999999999998</v>
      </c>
      <c r="AQ24" s="49" t="s">
        <v>115</v>
      </c>
      <c r="AR24" s="71">
        <v>376914739240</v>
      </c>
      <c r="AS24" s="72">
        <v>727806012096</v>
      </c>
      <c r="AT24" s="47">
        <v>0.52</v>
      </c>
      <c r="AU24" s="49" t="s">
        <v>116</v>
      </c>
      <c r="AV24" s="37">
        <v>458326685399</v>
      </c>
      <c r="AW24" s="37">
        <v>795436951670</v>
      </c>
      <c r="AX24" s="47">
        <v>0.57999999999999996</v>
      </c>
      <c r="AY24" s="49" t="s">
        <v>693</v>
      </c>
      <c r="AZ24" s="37">
        <v>529476919709</v>
      </c>
      <c r="BA24" s="37">
        <v>816341908496</v>
      </c>
      <c r="BB24" s="47">
        <v>0.65</v>
      </c>
      <c r="BC24" s="49" t="s">
        <v>689</v>
      </c>
      <c r="BD24" s="36"/>
      <c r="BE24" s="36"/>
      <c r="BF24" s="63"/>
      <c r="BG24" s="37"/>
      <c r="BH24" s="36"/>
      <c r="BI24" s="36"/>
      <c r="BJ24" s="63"/>
      <c r="BK24" s="37"/>
      <c r="BL24" s="36"/>
      <c r="BM24" s="36"/>
      <c r="BN24" s="63"/>
      <c r="BO24" s="37"/>
      <c r="BP24" s="37"/>
      <c r="BQ24" s="59"/>
      <c r="BR24" s="59"/>
      <c r="BS24" s="81">
        <v>2216777188791</v>
      </c>
      <c r="BT24" s="82">
        <v>3804971401622.9399</v>
      </c>
      <c r="BU24" s="60">
        <v>0.58260022344595674</v>
      </c>
      <c r="BV24" s="81">
        <v>2216777188791</v>
      </c>
      <c r="BW24" s="82">
        <v>3804971401622.9399</v>
      </c>
      <c r="BX24" s="61">
        <v>0.58260022344595674</v>
      </c>
    </row>
    <row r="25" spans="1:76" s="62" customFormat="1" ht="241.5" customHeight="1" x14ac:dyDescent="0.25">
      <c r="A25" s="52" t="s">
        <v>60</v>
      </c>
      <c r="B25" s="52" t="s">
        <v>61</v>
      </c>
      <c r="C25" s="52" t="s">
        <v>62</v>
      </c>
      <c r="D25" s="52" t="s">
        <v>63</v>
      </c>
      <c r="E25" s="52">
        <v>5</v>
      </c>
      <c r="F25" s="66" t="s">
        <v>117</v>
      </c>
      <c r="G25" s="52" t="s">
        <v>118</v>
      </c>
      <c r="H25" s="52" t="s">
        <v>119</v>
      </c>
      <c r="I25" s="52" t="s">
        <v>120</v>
      </c>
      <c r="J25" s="52" t="s">
        <v>121</v>
      </c>
      <c r="K25" s="52" t="s">
        <v>69</v>
      </c>
      <c r="L25" s="52" t="s">
        <v>70</v>
      </c>
      <c r="M25" s="54" t="s">
        <v>122</v>
      </c>
      <c r="N25" s="52" t="s">
        <v>123</v>
      </c>
      <c r="O25" s="52" t="s">
        <v>124</v>
      </c>
      <c r="P25" s="55">
        <v>0.8</v>
      </c>
      <c r="Q25" s="54" t="s">
        <v>74</v>
      </c>
      <c r="R25" s="67">
        <v>0.8</v>
      </c>
      <c r="S25" s="57" t="s">
        <v>62</v>
      </c>
      <c r="T25" s="74">
        <v>14</v>
      </c>
      <c r="U25" s="75">
        <f>92*80%</f>
        <v>73.600000000000009</v>
      </c>
      <c r="V25" s="44">
        <f t="shared" si="33"/>
        <v>0.19021739130434781</v>
      </c>
      <c r="W25" s="48" t="s">
        <v>125</v>
      </c>
      <c r="X25" s="71">
        <v>257</v>
      </c>
      <c r="Y25" s="72">
        <v>243</v>
      </c>
      <c r="Z25" s="44">
        <f t="shared" si="34"/>
        <v>1.0576131687242798</v>
      </c>
      <c r="AA25" s="48" t="s">
        <v>126</v>
      </c>
      <c r="AB25" s="79">
        <v>189</v>
      </c>
      <c r="AC25" s="79">
        <f>1337*80%</f>
        <v>1069.6000000000001</v>
      </c>
      <c r="AD25" s="44">
        <f t="shared" si="35"/>
        <v>0.17670157068062825</v>
      </c>
      <c r="AE25" s="50" t="s">
        <v>127</v>
      </c>
      <c r="AF25" s="71">
        <v>318</v>
      </c>
      <c r="AG25" s="72">
        <v>189</v>
      </c>
      <c r="AH25" s="45">
        <f t="shared" si="32"/>
        <v>1.6825396825396826</v>
      </c>
      <c r="AI25" s="49" t="s">
        <v>128</v>
      </c>
      <c r="AJ25" s="71">
        <v>789</v>
      </c>
      <c r="AK25" s="72">
        <v>223</v>
      </c>
      <c r="AL25" s="47">
        <v>354</v>
      </c>
      <c r="AM25" s="49" t="s">
        <v>129</v>
      </c>
      <c r="AN25" s="71">
        <v>367</v>
      </c>
      <c r="AO25" s="72">
        <v>55</v>
      </c>
      <c r="AP25" s="45">
        <f>+AN25/AO25</f>
        <v>6.6727272727272728</v>
      </c>
      <c r="AQ25" s="49" t="s">
        <v>130</v>
      </c>
      <c r="AR25" s="71">
        <v>256</v>
      </c>
      <c r="AS25" s="72">
        <v>49</v>
      </c>
      <c r="AT25" s="47">
        <v>5.22</v>
      </c>
      <c r="AU25" s="49" t="s">
        <v>131</v>
      </c>
      <c r="AV25" s="71">
        <v>211</v>
      </c>
      <c r="AW25" s="72">
        <v>75</v>
      </c>
      <c r="AX25" s="47">
        <v>2.81</v>
      </c>
      <c r="AY25" s="49" t="s">
        <v>698</v>
      </c>
      <c r="AZ25" s="71">
        <v>57</v>
      </c>
      <c r="BA25" s="72">
        <v>135</v>
      </c>
      <c r="BB25" s="45">
        <v>42</v>
      </c>
      <c r="BC25" s="49" t="s">
        <v>697</v>
      </c>
      <c r="BD25" s="36"/>
      <c r="BE25" s="36"/>
      <c r="BF25" s="63"/>
      <c r="BG25" s="37"/>
      <c r="BH25" s="36"/>
      <c r="BI25" s="36"/>
      <c r="BJ25" s="63"/>
      <c r="BK25" s="37"/>
      <c r="BL25" s="36"/>
      <c r="BM25" s="36"/>
      <c r="BN25" s="63"/>
      <c r="BO25" s="37"/>
      <c r="BP25" s="37"/>
      <c r="BQ25" s="59"/>
      <c r="BR25" s="59"/>
      <c r="BS25" s="83">
        <v>2458</v>
      </c>
      <c r="BT25" s="84">
        <v>2112.2000000000003</v>
      </c>
      <c r="BU25" s="85">
        <f>+BS25/BT25</f>
        <v>1.1637155572388977</v>
      </c>
      <c r="BV25" s="81">
        <v>2458</v>
      </c>
      <c r="BW25" s="82">
        <v>1689.7600000000002</v>
      </c>
      <c r="BX25" s="61">
        <f>+BV25/BW25</f>
        <v>1.4546444465486221</v>
      </c>
    </row>
    <row r="26" spans="1:76" s="62" customFormat="1" ht="409.6" customHeight="1" x14ac:dyDescent="0.25">
      <c r="A26" s="52" t="s">
        <v>60</v>
      </c>
      <c r="B26" s="52" t="s">
        <v>61</v>
      </c>
      <c r="C26" s="52" t="s">
        <v>62</v>
      </c>
      <c r="D26" s="52" t="s">
        <v>63</v>
      </c>
      <c r="E26" s="52">
        <v>6</v>
      </c>
      <c r="F26" s="66" t="s">
        <v>117</v>
      </c>
      <c r="G26" s="52" t="s">
        <v>132</v>
      </c>
      <c r="H26" s="52" t="s">
        <v>133</v>
      </c>
      <c r="I26" s="52" t="s">
        <v>134</v>
      </c>
      <c r="J26" s="52" t="s">
        <v>135</v>
      </c>
      <c r="K26" s="52" t="s">
        <v>69</v>
      </c>
      <c r="L26" s="52" t="s">
        <v>70</v>
      </c>
      <c r="M26" s="54" t="s">
        <v>136</v>
      </c>
      <c r="N26" s="52" t="s">
        <v>137</v>
      </c>
      <c r="O26" s="52" t="s">
        <v>138</v>
      </c>
      <c r="P26" s="55">
        <v>0.95</v>
      </c>
      <c r="Q26" s="54" t="s">
        <v>74</v>
      </c>
      <c r="R26" s="67">
        <v>1</v>
      </c>
      <c r="S26" s="57" t="s">
        <v>139</v>
      </c>
      <c r="T26" s="74">
        <v>565</v>
      </c>
      <c r="U26" s="76">
        <v>673</v>
      </c>
      <c r="V26" s="44">
        <f t="shared" si="33"/>
        <v>0.83952451708766718</v>
      </c>
      <c r="W26" s="48" t="s">
        <v>140</v>
      </c>
      <c r="X26" s="71">
        <v>584</v>
      </c>
      <c r="Y26" s="78">
        <f>799</f>
        <v>799</v>
      </c>
      <c r="Z26" s="44">
        <f t="shared" si="34"/>
        <v>0.7309136420525657</v>
      </c>
      <c r="AA26" s="48" t="s">
        <v>141</v>
      </c>
      <c r="AB26" s="37">
        <v>911</v>
      </c>
      <c r="AC26" s="80">
        <f>1017</f>
        <v>1017</v>
      </c>
      <c r="AD26" s="46">
        <f t="shared" si="35"/>
        <v>0.89577187807276304</v>
      </c>
      <c r="AE26" s="49" t="s">
        <v>142</v>
      </c>
      <c r="AF26" s="71">
        <v>758</v>
      </c>
      <c r="AG26" s="72">
        <v>782</v>
      </c>
      <c r="AH26" s="45">
        <f t="shared" si="32"/>
        <v>0.96930946291560105</v>
      </c>
      <c r="AI26" s="49" t="s">
        <v>143</v>
      </c>
      <c r="AJ26" s="71">
        <v>512</v>
      </c>
      <c r="AK26" s="72">
        <v>516</v>
      </c>
      <c r="AL26" s="47">
        <v>0.99</v>
      </c>
      <c r="AM26" s="49" t="s">
        <v>144</v>
      </c>
      <c r="AN26" s="71">
        <v>170</v>
      </c>
      <c r="AO26" s="72">
        <v>173</v>
      </c>
      <c r="AP26" s="45">
        <v>0.98</v>
      </c>
      <c r="AQ26" s="49" t="s">
        <v>145</v>
      </c>
      <c r="AR26" s="71">
        <v>138</v>
      </c>
      <c r="AS26" s="72">
        <v>140</v>
      </c>
      <c r="AT26" s="45">
        <v>0.99</v>
      </c>
      <c r="AU26" s="49" t="s">
        <v>146</v>
      </c>
      <c r="AV26" s="71">
        <v>212</v>
      </c>
      <c r="AW26" s="72">
        <v>218</v>
      </c>
      <c r="AX26" s="47">
        <v>0.97</v>
      </c>
      <c r="AY26" s="51" t="s">
        <v>701</v>
      </c>
      <c r="AZ26" s="71">
        <v>680</v>
      </c>
      <c r="BA26" s="72">
        <v>940</v>
      </c>
      <c r="BB26" s="45">
        <v>0.72</v>
      </c>
      <c r="BC26" s="51" t="s">
        <v>696</v>
      </c>
      <c r="BD26" s="36"/>
      <c r="BE26" s="36"/>
      <c r="BF26" s="63"/>
      <c r="BG26" s="37"/>
      <c r="BH26" s="36"/>
      <c r="BI26" s="36"/>
      <c r="BJ26" s="63"/>
      <c r="BK26" s="37"/>
      <c r="BL26" s="36"/>
      <c r="BM26" s="36"/>
      <c r="BN26" s="63"/>
      <c r="BO26" s="37"/>
      <c r="BP26" s="37"/>
      <c r="BQ26" s="59"/>
      <c r="BR26" s="59"/>
      <c r="BS26" s="83">
        <v>4530</v>
      </c>
      <c r="BT26" s="84">
        <v>5258</v>
      </c>
      <c r="BU26" s="85">
        <f>+BS26/BT26</f>
        <v>0.86154431342715865</v>
      </c>
      <c r="BV26" s="81">
        <v>4530</v>
      </c>
      <c r="BW26" s="82">
        <v>5258</v>
      </c>
      <c r="BX26" s="61">
        <f>+BV26/BW26</f>
        <v>0.86154431342715865</v>
      </c>
    </row>
    <row r="27" spans="1:76" s="62" customFormat="1" ht="243.75" customHeight="1" x14ac:dyDescent="0.25">
      <c r="A27" s="52" t="s">
        <v>60</v>
      </c>
      <c r="B27" s="52" t="s">
        <v>61</v>
      </c>
      <c r="C27" s="52" t="s">
        <v>62</v>
      </c>
      <c r="D27" s="52" t="s">
        <v>63</v>
      </c>
      <c r="E27" s="52">
        <v>7</v>
      </c>
      <c r="F27" s="53" t="s">
        <v>147</v>
      </c>
      <c r="G27" s="52" t="s">
        <v>148</v>
      </c>
      <c r="H27" s="52" t="s">
        <v>149</v>
      </c>
      <c r="I27" s="52" t="s">
        <v>150</v>
      </c>
      <c r="J27" s="52" t="s">
        <v>151</v>
      </c>
      <c r="K27" s="52" t="s">
        <v>69</v>
      </c>
      <c r="L27" s="52" t="s">
        <v>70</v>
      </c>
      <c r="M27" s="54" t="s">
        <v>152</v>
      </c>
      <c r="N27" s="52" t="s">
        <v>153</v>
      </c>
      <c r="O27" s="52" t="s">
        <v>153</v>
      </c>
      <c r="P27" s="55">
        <v>0.98</v>
      </c>
      <c r="Q27" s="54" t="s">
        <v>74</v>
      </c>
      <c r="R27" s="67">
        <v>1</v>
      </c>
      <c r="S27" s="57" t="s">
        <v>62</v>
      </c>
      <c r="T27" s="74">
        <v>119</v>
      </c>
      <c r="U27" s="75">
        <v>121</v>
      </c>
      <c r="V27" s="44">
        <f t="shared" si="33"/>
        <v>0.98347107438016534</v>
      </c>
      <c r="W27" s="48" t="s">
        <v>702</v>
      </c>
      <c r="X27" s="71">
        <v>0</v>
      </c>
      <c r="Y27" s="72">
        <v>0</v>
      </c>
      <c r="Z27" s="44">
        <v>1</v>
      </c>
      <c r="AA27" s="48" t="s">
        <v>702</v>
      </c>
      <c r="AB27" s="71">
        <v>0</v>
      </c>
      <c r="AC27" s="72">
        <v>0</v>
      </c>
      <c r="AD27" s="45">
        <v>1</v>
      </c>
      <c r="AE27" s="49" t="s">
        <v>154</v>
      </c>
      <c r="AF27" s="71">
        <v>0</v>
      </c>
      <c r="AG27" s="72">
        <v>0</v>
      </c>
      <c r="AH27" s="45">
        <v>1</v>
      </c>
      <c r="AI27" s="49" t="s">
        <v>155</v>
      </c>
      <c r="AJ27" s="71">
        <v>590</v>
      </c>
      <c r="AK27" s="72">
        <v>590</v>
      </c>
      <c r="AL27" s="47">
        <v>1</v>
      </c>
      <c r="AM27" s="49" t="s">
        <v>156</v>
      </c>
      <c r="AN27" s="71">
        <v>121</v>
      </c>
      <c r="AO27" s="72">
        <v>145</v>
      </c>
      <c r="AP27" s="45">
        <v>0.83</v>
      </c>
      <c r="AQ27" s="51" t="s">
        <v>157</v>
      </c>
      <c r="AR27" s="71">
        <v>132</v>
      </c>
      <c r="AS27" s="72">
        <v>155</v>
      </c>
      <c r="AT27" s="45">
        <v>0.85</v>
      </c>
      <c r="AU27" s="51" t="s">
        <v>158</v>
      </c>
      <c r="AV27" s="71">
        <v>145</v>
      </c>
      <c r="AW27" s="72">
        <v>148</v>
      </c>
      <c r="AX27" s="45">
        <v>0.98</v>
      </c>
      <c r="AY27" s="51" t="s">
        <v>694</v>
      </c>
      <c r="AZ27" s="71">
        <v>146</v>
      </c>
      <c r="BA27" s="72">
        <v>149</v>
      </c>
      <c r="BB27" s="45">
        <v>0.98</v>
      </c>
      <c r="BC27" s="51" t="s">
        <v>695</v>
      </c>
      <c r="BD27" s="36"/>
      <c r="BE27" s="36"/>
      <c r="BF27" s="63"/>
      <c r="BG27" s="37"/>
      <c r="BH27" s="36"/>
      <c r="BI27" s="36"/>
      <c r="BJ27" s="63"/>
      <c r="BK27" s="37"/>
      <c r="BL27" s="36"/>
      <c r="BM27" s="36"/>
      <c r="BN27" s="63"/>
      <c r="BO27" s="37"/>
      <c r="BP27" s="37"/>
      <c r="BQ27" s="59"/>
      <c r="BR27" s="59"/>
      <c r="BS27" s="83">
        <v>1253</v>
      </c>
      <c r="BT27" s="84">
        <v>1308</v>
      </c>
      <c r="BU27" s="85">
        <v>0.95795107033639149</v>
      </c>
      <c r="BV27" s="81">
        <v>1253</v>
      </c>
      <c r="BW27" s="82">
        <v>1308</v>
      </c>
      <c r="BX27" s="61">
        <f>+BV27/BW27</f>
        <v>0.95795107033639149</v>
      </c>
    </row>
    <row r="28" spans="1:76" s="62" customFormat="1" ht="96" x14ac:dyDescent="0.25">
      <c r="A28" s="68" t="s">
        <v>60</v>
      </c>
      <c r="B28" s="68" t="s">
        <v>61</v>
      </c>
      <c r="C28" s="68" t="s">
        <v>62</v>
      </c>
      <c r="D28" s="52" t="s">
        <v>63</v>
      </c>
      <c r="E28" s="52">
        <v>8</v>
      </c>
      <c r="F28" s="70" t="s">
        <v>159</v>
      </c>
      <c r="G28" s="52" t="s">
        <v>160</v>
      </c>
      <c r="H28" s="52" t="s">
        <v>161</v>
      </c>
      <c r="I28" s="68" t="s">
        <v>162</v>
      </c>
      <c r="J28" s="68" t="s">
        <v>163</v>
      </c>
      <c r="K28" s="52" t="s">
        <v>69</v>
      </c>
      <c r="L28" s="52" t="s">
        <v>70</v>
      </c>
      <c r="M28" s="54" t="s">
        <v>164</v>
      </c>
      <c r="N28" s="52" t="s">
        <v>165</v>
      </c>
      <c r="O28" s="52" t="s">
        <v>166</v>
      </c>
      <c r="P28" s="69">
        <v>0.8</v>
      </c>
      <c r="Q28" s="54" t="s">
        <v>74</v>
      </c>
      <c r="R28" s="67">
        <v>0.8</v>
      </c>
      <c r="S28" s="57" t="s">
        <v>139</v>
      </c>
      <c r="T28" s="74">
        <v>2996</v>
      </c>
      <c r="U28" s="75">
        <f>3613*80%</f>
        <v>2890.4</v>
      </c>
      <c r="V28" s="44">
        <f t="shared" si="33"/>
        <v>1.0365347356767229</v>
      </c>
      <c r="W28" s="48" t="s">
        <v>167</v>
      </c>
      <c r="X28" s="37">
        <v>1405</v>
      </c>
      <c r="Y28" s="73">
        <f>1531*80%</f>
        <v>1224.8</v>
      </c>
      <c r="Z28" s="44">
        <f t="shared" si="34"/>
        <v>1.1471260613977792</v>
      </c>
      <c r="AA28" s="48" t="s">
        <v>168</v>
      </c>
      <c r="AB28" s="79">
        <v>6</v>
      </c>
      <c r="AC28" s="79">
        <v>34</v>
      </c>
      <c r="AD28" s="44">
        <f t="shared" si="35"/>
        <v>0.17647058823529413</v>
      </c>
      <c r="AE28" s="49" t="s">
        <v>169</v>
      </c>
      <c r="AF28" s="71">
        <v>126</v>
      </c>
      <c r="AG28" s="72">
        <v>157</v>
      </c>
      <c r="AH28" s="45">
        <f t="shared" ref="AH28" si="36">+AF28/AG28</f>
        <v>0.80254777070063699</v>
      </c>
      <c r="AI28" s="49" t="s">
        <v>170</v>
      </c>
      <c r="AJ28" s="71">
        <v>83</v>
      </c>
      <c r="AK28" s="72">
        <v>115</v>
      </c>
      <c r="AL28" s="47">
        <v>0.72</v>
      </c>
      <c r="AM28" s="51" t="s">
        <v>171</v>
      </c>
      <c r="AN28" s="71">
        <v>1836</v>
      </c>
      <c r="AO28" s="72">
        <v>2781</v>
      </c>
      <c r="AP28" s="45">
        <v>0.66</v>
      </c>
      <c r="AQ28" s="51" t="s">
        <v>172</v>
      </c>
      <c r="AR28" s="71">
        <v>770</v>
      </c>
      <c r="AS28" s="72">
        <v>990</v>
      </c>
      <c r="AT28" s="45">
        <v>0.77</v>
      </c>
      <c r="AU28" s="51" t="s">
        <v>173</v>
      </c>
      <c r="AV28" s="71">
        <v>83</v>
      </c>
      <c r="AW28" s="72">
        <v>315</v>
      </c>
      <c r="AX28" s="45">
        <v>0.45</v>
      </c>
      <c r="AY28" s="51" t="s">
        <v>699</v>
      </c>
      <c r="AZ28" s="71">
        <v>73</v>
      </c>
      <c r="BA28" s="72">
        <v>155</v>
      </c>
      <c r="BB28" s="45">
        <v>0.47</v>
      </c>
      <c r="BC28" s="51" t="s">
        <v>700</v>
      </c>
      <c r="BD28" s="36"/>
      <c r="BE28" s="36"/>
      <c r="BF28" s="63"/>
      <c r="BG28" s="37"/>
      <c r="BH28" s="36"/>
      <c r="BI28" s="36"/>
      <c r="BJ28" s="63"/>
      <c r="BK28" s="37"/>
      <c r="BL28" s="36"/>
      <c r="BM28" s="36"/>
      <c r="BN28" s="63"/>
      <c r="BO28" s="37"/>
      <c r="BP28" s="37"/>
      <c r="BQ28" s="59"/>
      <c r="BR28" s="59"/>
      <c r="BS28" s="83">
        <v>7378</v>
      </c>
      <c r="BT28" s="84">
        <v>8662.2000000000007</v>
      </c>
      <c r="BU28" s="85">
        <v>0.85174666943732535</v>
      </c>
      <c r="BV28" s="83">
        <v>7378</v>
      </c>
      <c r="BW28" s="86">
        <v>6929.7600000000011</v>
      </c>
      <c r="BX28" s="61">
        <f>+BV28/BW28</f>
        <v>1.0646833367966566</v>
      </c>
    </row>
    <row r="29" spans="1:76" x14ac:dyDescent="0.2">
      <c r="Z29" s="42"/>
      <c r="AD29" s="42"/>
      <c r="AH29" s="42"/>
      <c r="AL29" s="42"/>
      <c r="AP29" s="42"/>
      <c r="AT29" s="42"/>
      <c r="AX29" s="42"/>
      <c r="BB29" s="42"/>
      <c r="BF29" s="42"/>
      <c r="BJ29" s="42"/>
      <c r="BN29" s="42"/>
    </row>
  </sheetData>
  <sheetProtection formatCells="0" formatColumns="0" formatRows="0" sort="0" autoFilter="0" pivotTables="0"/>
  <autoFilter ref="A20:BO20" xr:uid="{00000000-0009-0000-0000-000000000000}"/>
  <mergeCells count="41">
    <mergeCell ref="A16:D16"/>
    <mergeCell ref="A18:S18"/>
    <mergeCell ref="T18:BO18"/>
    <mergeCell ref="BS18:BU19"/>
    <mergeCell ref="X19:AA19"/>
    <mergeCell ref="AB19:AE19"/>
    <mergeCell ref="AF19:AI19"/>
    <mergeCell ref="AJ19:AM19"/>
    <mergeCell ref="AN19:AQ19"/>
    <mergeCell ref="AV19:AY19"/>
    <mergeCell ref="AZ19:BC19"/>
    <mergeCell ref="BD19:BG19"/>
    <mergeCell ref="BH19:BK19"/>
    <mergeCell ref="BL19:BO19"/>
    <mergeCell ref="BV18:BX19"/>
    <mergeCell ref="A19:D19"/>
    <mergeCell ref="E19:I19"/>
    <mergeCell ref="J19:O19"/>
    <mergeCell ref="P19:S19"/>
    <mergeCell ref="T19:W19"/>
    <mergeCell ref="AR19:AU19"/>
    <mergeCell ref="A11:B11"/>
    <mergeCell ref="C11:F11"/>
    <mergeCell ref="A12:B12"/>
    <mergeCell ref="C12:F12"/>
    <mergeCell ref="A13:B14"/>
    <mergeCell ref="D13:E13"/>
    <mergeCell ref="F13:F14"/>
    <mergeCell ref="D14:E14"/>
    <mergeCell ref="A8:B8"/>
    <mergeCell ref="C8:F8"/>
    <mergeCell ref="A9:B9"/>
    <mergeCell ref="C9:F9"/>
    <mergeCell ref="A10:B10"/>
    <mergeCell ref="C10:F10"/>
    <mergeCell ref="A5:B5"/>
    <mergeCell ref="C5:F5"/>
    <mergeCell ref="A6:B6"/>
    <mergeCell ref="C6:F6"/>
    <mergeCell ref="A7:B7"/>
    <mergeCell ref="C7:F7"/>
  </mergeCells>
  <conditionalFormatting sqref="T21:U28">
    <cfRule type="containsBlanks" dxfId="643" priority="743">
      <formula>LEN(TRIM(T21))=0</formula>
    </cfRule>
    <cfRule type="cellIs" dxfId="642" priority="744" operator="notEqual">
      <formula>""""""</formula>
    </cfRule>
  </conditionalFormatting>
  <conditionalFormatting sqref="AR21:AS21 BD21:BE21 BH21:BI21 BL21:BM21 AB24:AC26 BD23:BE28 BH23:BI28 BL23:BM28 BD22 BH22 BL22 X21:X28 AB22:AB24 AB28:AC28">
    <cfRule type="containsBlanks" dxfId="641" priority="727">
      <formula>LEN(TRIM(X21))=0</formula>
    </cfRule>
    <cfRule type="cellIs" dxfId="640" priority="728" operator="notEqual">
      <formula>""""""</formula>
    </cfRule>
  </conditionalFormatting>
  <conditionalFormatting sqref="BG21:BG28 BK21:BK28 BO21:BO28">
    <cfRule type="containsBlanks" dxfId="639" priority="725">
      <formula>LEN(TRIM(BG21))=0</formula>
    </cfRule>
    <cfRule type="cellIs" dxfId="638" priority="726" operator="notEqual">
      <formula>""""""</formula>
    </cfRule>
  </conditionalFormatting>
  <conditionalFormatting sqref="BP21:BP28">
    <cfRule type="containsBlanks" dxfId="637" priority="739">
      <formula>LEN(TRIM(BP21))=0</formula>
    </cfRule>
    <cfRule type="cellIs" dxfId="636" priority="740" operator="notEqual">
      <formula>""""""</formula>
    </cfRule>
  </conditionalFormatting>
  <conditionalFormatting sqref="T21:U21 T23:U28 T22">
    <cfRule type="containsBlanks" dxfId="635" priority="737">
      <formula>LEN(TRIM(T21))=0</formula>
    </cfRule>
    <cfRule type="cellIs" dxfId="634" priority="738" operator="notEqual">
      <formula>""""""</formula>
    </cfRule>
  </conditionalFormatting>
  <conditionalFormatting sqref="U22">
    <cfRule type="containsBlanks" dxfId="633" priority="733">
      <formula>LEN(TRIM(U22))=0</formula>
    </cfRule>
    <cfRule type="cellIs" dxfId="632" priority="734" operator="notEqual">
      <formula>""""""</formula>
    </cfRule>
  </conditionalFormatting>
  <conditionalFormatting sqref="AB24:AC26 AR21:AS21 BD21:BE28 BH21:BI28 BL21:BM28 X21:X28 AB22:AB24 AB28:AC28">
    <cfRule type="containsBlanks" dxfId="631" priority="731">
      <formula>LEN(TRIM(X21))=0</formula>
    </cfRule>
    <cfRule type="cellIs" dxfId="630" priority="732" operator="notEqual">
      <formula>""""""</formula>
    </cfRule>
  </conditionalFormatting>
  <conditionalFormatting sqref="BG21:BG28 BK21:BK28 BO21:BO28">
    <cfRule type="containsBlanks" dxfId="629" priority="729">
      <formula>LEN(TRIM(BG21))=0</formula>
    </cfRule>
    <cfRule type="cellIs" dxfId="628" priority="730" operator="notEqual">
      <formula>""""""</formula>
    </cfRule>
  </conditionalFormatting>
  <conditionalFormatting sqref="BE22 BI22 BM22">
    <cfRule type="containsBlanks" dxfId="627" priority="723">
      <formula>LEN(TRIM(BE22))=0</formula>
    </cfRule>
    <cfRule type="cellIs" dxfId="626" priority="724" operator="notEqual">
      <formula>""""""</formula>
    </cfRule>
  </conditionalFormatting>
  <conditionalFormatting sqref="Y21:Y28">
    <cfRule type="containsBlanks" dxfId="625" priority="721">
      <formula>LEN(TRIM(Y21))=0</formula>
    </cfRule>
    <cfRule type="cellIs" dxfId="624" priority="722" operator="notEqual">
      <formula>""""""</formula>
    </cfRule>
  </conditionalFormatting>
  <conditionalFormatting sqref="Y21:Y28">
    <cfRule type="containsBlanks" dxfId="623" priority="719">
      <formula>LEN(TRIM(Y21))=0</formula>
    </cfRule>
    <cfRule type="cellIs" dxfId="622" priority="720" operator="notEqual">
      <formula>""""""</formula>
    </cfRule>
  </conditionalFormatting>
  <conditionalFormatting sqref="U22">
    <cfRule type="containsBlanks" dxfId="621" priority="717">
      <formula>LEN(TRIM(U22))=0</formula>
    </cfRule>
    <cfRule type="cellIs" dxfId="620" priority="718" operator="notEqual">
      <formula>""""""</formula>
    </cfRule>
  </conditionalFormatting>
  <conditionalFormatting sqref="W21:W26">
    <cfRule type="containsBlanks" dxfId="619" priority="705">
      <formula>LEN(TRIM(W21))=0</formula>
    </cfRule>
    <cfRule type="cellIs" dxfId="618" priority="706" operator="notEqual">
      <formula>""""""</formula>
    </cfRule>
  </conditionalFormatting>
  <conditionalFormatting sqref="W21:W26">
    <cfRule type="containsBlanks" dxfId="617" priority="707">
      <formula>LEN(TRIM(W21))=0</formula>
    </cfRule>
    <cfRule type="cellIs" dxfId="616" priority="708" operator="notEqual">
      <formula>""""""</formula>
    </cfRule>
  </conditionalFormatting>
  <conditionalFormatting sqref="AA21">
    <cfRule type="containsBlanks" dxfId="615" priority="697">
      <formula>LEN(TRIM(AA21))=0</formula>
    </cfRule>
    <cfRule type="cellIs" dxfId="614" priority="698" operator="notEqual">
      <formula>""""""</formula>
    </cfRule>
  </conditionalFormatting>
  <conditionalFormatting sqref="AA21">
    <cfRule type="containsBlanks" dxfId="613" priority="699">
      <formula>LEN(TRIM(AA21))=0</formula>
    </cfRule>
    <cfRule type="cellIs" dxfId="612" priority="700" operator="notEqual">
      <formula>""""""</formula>
    </cfRule>
  </conditionalFormatting>
  <conditionalFormatting sqref="AA23:AA25">
    <cfRule type="containsBlanks" dxfId="611" priority="693">
      <formula>LEN(TRIM(AA23))=0</formula>
    </cfRule>
    <cfRule type="cellIs" dxfId="610" priority="694" operator="notEqual">
      <formula>""""""</formula>
    </cfRule>
  </conditionalFormatting>
  <conditionalFormatting sqref="AA23:AA25">
    <cfRule type="containsBlanks" dxfId="609" priority="695">
      <formula>LEN(TRIM(AA23))=0</formula>
    </cfRule>
    <cfRule type="cellIs" dxfId="608" priority="696" operator="notEqual">
      <formula>""""""</formula>
    </cfRule>
  </conditionalFormatting>
  <conditionalFormatting sqref="AA22">
    <cfRule type="containsBlanks" dxfId="607" priority="689">
      <formula>LEN(TRIM(AA22))=0</formula>
    </cfRule>
    <cfRule type="cellIs" dxfId="606" priority="690" operator="notEqual">
      <formula>""""""</formula>
    </cfRule>
  </conditionalFormatting>
  <conditionalFormatting sqref="AA22">
    <cfRule type="containsBlanks" dxfId="605" priority="691">
      <formula>LEN(TRIM(AA22))=0</formula>
    </cfRule>
    <cfRule type="cellIs" dxfId="604" priority="692" operator="notEqual">
      <formula>""""""</formula>
    </cfRule>
  </conditionalFormatting>
  <conditionalFormatting sqref="AA26">
    <cfRule type="containsBlanks" dxfId="603" priority="685">
      <formula>LEN(TRIM(AA26))=0</formula>
    </cfRule>
    <cfRule type="cellIs" dxfId="602" priority="686" operator="notEqual">
      <formula>""""""</formula>
    </cfRule>
  </conditionalFormatting>
  <conditionalFormatting sqref="AA26">
    <cfRule type="containsBlanks" dxfId="601" priority="687">
      <formula>LEN(TRIM(AA26))=0</formula>
    </cfRule>
    <cfRule type="cellIs" dxfId="600" priority="688" operator="notEqual">
      <formula>""""""</formula>
    </cfRule>
  </conditionalFormatting>
  <conditionalFormatting sqref="AA27">
    <cfRule type="containsBlanks" dxfId="599" priority="681">
      <formula>LEN(TRIM(AA27))=0</formula>
    </cfRule>
    <cfRule type="cellIs" dxfId="598" priority="682" operator="notEqual">
      <formula>""""""</formula>
    </cfRule>
  </conditionalFormatting>
  <conditionalFormatting sqref="AA27">
    <cfRule type="containsBlanks" dxfId="597" priority="683">
      <formula>LEN(TRIM(AA27))=0</formula>
    </cfRule>
    <cfRule type="cellIs" dxfId="596" priority="684" operator="notEqual">
      <formula>""""""</formula>
    </cfRule>
  </conditionalFormatting>
  <conditionalFormatting sqref="W27">
    <cfRule type="containsBlanks" dxfId="595" priority="677">
      <formula>LEN(TRIM(W27))=0</formula>
    </cfRule>
    <cfRule type="cellIs" dxfId="594" priority="678" operator="notEqual">
      <formula>""""""</formula>
    </cfRule>
  </conditionalFormatting>
  <conditionalFormatting sqref="W27">
    <cfRule type="containsBlanks" dxfId="593" priority="679">
      <formula>LEN(TRIM(W27))=0</formula>
    </cfRule>
    <cfRule type="cellIs" dxfId="592" priority="680" operator="notEqual">
      <formula>""""""</formula>
    </cfRule>
  </conditionalFormatting>
  <conditionalFormatting sqref="W28">
    <cfRule type="containsBlanks" dxfId="591" priority="673">
      <formula>LEN(TRIM(W28))=0</formula>
    </cfRule>
    <cfRule type="cellIs" dxfId="590" priority="674" operator="notEqual">
      <formula>""""""</formula>
    </cfRule>
  </conditionalFormatting>
  <conditionalFormatting sqref="W28">
    <cfRule type="containsBlanks" dxfId="589" priority="675">
      <formula>LEN(TRIM(W28))=0</formula>
    </cfRule>
    <cfRule type="cellIs" dxfId="588" priority="676" operator="notEqual">
      <formula>""""""</formula>
    </cfRule>
  </conditionalFormatting>
  <conditionalFormatting sqref="AA28">
    <cfRule type="containsBlanks" dxfId="587" priority="669">
      <formula>LEN(TRIM(AA28))=0</formula>
    </cfRule>
    <cfRule type="cellIs" dxfId="586" priority="670" operator="notEqual">
      <formula>""""""</formula>
    </cfRule>
  </conditionalFormatting>
  <conditionalFormatting sqref="AA28">
    <cfRule type="containsBlanks" dxfId="585" priority="671">
      <formula>LEN(TRIM(AA28))=0</formula>
    </cfRule>
    <cfRule type="cellIs" dxfId="584" priority="672" operator="notEqual">
      <formula>""""""</formula>
    </cfRule>
  </conditionalFormatting>
  <conditionalFormatting sqref="AE26">
    <cfRule type="containsBlanks" dxfId="583" priority="665">
      <formula>LEN(TRIM(AE26))=0</formula>
    </cfRule>
    <cfRule type="cellIs" dxfId="582" priority="666" operator="notEqual">
      <formula>""""""</formula>
    </cfRule>
  </conditionalFormatting>
  <conditionalFormatting sqref="AE26">
    <cfRule type="containsBlanks" dxfId="581" priority="667">
      <formula>LEN(TRIM(AE26))=0</formula>
    </cfRule>
    <cfRule type="cellIs" dxfId="580" priority="668" operator="notEqual">
      <formula>""""""</formula>
    </cfRule>
  </conditionalFormatting>
  <conditionalFormatting sqref="AE28">
    <cfRule type="containsBlanks" dxfId="579" priority="661">
      <formula>LEN(TRIM(AE28))=0</formula>
    </cfRule>
    <cfRule type="cellIs" dxfId="578" priority="662" operator="notEqual">
      <formula>""""""</formula>
    </cfRule>
  </conditionalFormatting>
  <conditionalFormatting sqref="AE28">
    <cfRule type="containsBlanks" dxfId="577" priority="663">
      <formula>LEN(TRIM(AE28))=0</formula>
    </cfRule>
    <cfRule type="cellIs" dxfId="576" priority="664" operator="notEqual">
      <formula>""""""</formula>
    </cfRule>
  </conditionalFormatting>
  <conditionalFormatting sqref="AE25">
    <cfRule type="containsBlanks" dxfId="575" priority="657">
      <formula>LEN(TRIM(AE25))=0</formula>
    </cfRule>
    <cfRule type="cellIs" dxfId="574" priority="658" operator="notEqual">
      <formula>""""""</formula>
    </cfRule>
  </conditionalFormatting>
  <conditionalFormatting sqref="AE25">
    <cfRule type="containsBlanks" dxfId="573" priority="659">
      <formula>LEN(TRIM(AE25))=0</formula>
    </cfRule>
    <cfRule type="cellIs" dxfId="572" priority="660" operator="notEqual">
      <formula>""""""</formula>
    </cfRule>
  </conditionalFormatting>
  <conditionalFormatting sqref="AC21">
    <cfRule type="containsBlanks" dxfId="571" priority="655">
      <formula>LEN(TRIM(AC21))=0</formula>
    </cfRule>
    <cfRule type="cellIs" dxfId="570" priority="656" operator="notEqual">
      <formula>""""""</formula>
    </cfRule>
  </conditionalFormatting>
  <conditionalFormatting sqref="AC21">
    <cfRule type="containsBlanks" dxfId="569" priority="653">
      <formula>LEN(TRIM(AC21))=0</formula>
    </cfRule>
    <cfRule type="cellIs" dxfId="568" priority="654" operator="notEqual">
      <formula>""""""</formula>
    </cfRule>
  </conditionalFormatting>
  <conditionalFormatting sqref="AB21">
    <cfRule type="containsBlanks" dxfId="567" priority="651">
      <formula>LEN(TRIM(AB21))=0</formula>
    </cfRule>
    <cfRule type="cellIs" dxfId="566" priority="652" operator="notEqual">
      <formula>""""""</formula>
    </cfRule>
  </conditionalFormatting>
  <conditionalFormatting sqref="AB21">
    <cfRule type="containsBlanks" dxfId="565" priority="649">
      <formula>LEN(TRIM(AB21))=0</formula>
    </cfRule>
    <cfRule type="cellIs" dxfId="564" priority="650" operator="notEqual">
      <formula>""""""</formula>
    </cfRule>
  </conditionalFormatting>
  <conditionalFormatting sqref="AE21">
    <cfRule type="containsBlanks" dxfId="563" priority="645">
      <formula>LEN(TRIM(AE21))=0</formula>
    </cfRule>
    <cfRule type="cellIs" dxfId="562" priority="646" operator="notEqual">
      <formula>""""""</formula>
    </cfRule>
  </conditionalFormatting>
  <conditionalFormatting sqref="AE21">
    <cfRule type="containsBlanks" dxfId="561" priority="647">
      <formula>LEN(TRIM(AE21))=0</formula>
    </cfRule>
    <cfRule type="cellIs" dxfId="560" priority="648" operator="notEqual">
      <formula>""""""</formula>
    </cfRule>
  </conditionalFormatting>
  <conditionalFormatting sqref="AC22">
    <cfRule type="containsBlanks" dxfId="559" priority="643">
      <formula>LEN(TRIM(AC22))=0</formula>
    </cfRule>
    <cfRule type="cellIs" dxfId="558" priority="644" operator="notEqual">
      <formula>""""""</formula>
    </cfRule>
  </conditionalFormatting>
  <conditionalFormatting sqref="AC22">
    <cfRule type="containsBlanks" dxfId="557" priority="641">
      <formula>LEN(TRIM(AC22))=0</formula>
    </cfRule>
    <cfRule type="cellIs" dxfId="556" priority="642" operator="notEqual">
      <formula>""""""</formula>
    </cfRule>
  </conditionalFormatting>
  <conditionalFormatting sqref="AE22">
    <cfRule type="containsBlanks" dxfId="555" priority="637">
      <formula>LEN(TRIM(AE22))=0</formula>
    </cfRule>
    <cfRule type="cellIs" dxfId="554" priority="638" operator="notEqual">
      <formula>""""""</formula>
    </cfRule>
  </conditionalFormatting>
  <conditionalFormatting sqref="AE22">
    <cfRule type="containsBlanks" dxfId="553" priority="639">
      <formula>LEN(TRIM(AE22))=0</formula>
    </cfRule>
    <cfRule type="cellIs" dxfId="552" priority="640" operator="notEqual">
      <formula>""""""</formula>
    </cfRule>
  </conditionalFormatting>
  <conditionalFormatting sqref="AC23">
    <cfRule type="containsBlanks" dxfId="551" priority="635">
      <formula>LEN(TRIM(AC23))=0</formula>
    </cfRule>
    <cfRule type="cellIs" dxfId="550" priority="636" operator="notEqual">
      <formula>""""""</formula>
    </cfRule>
  </conditionalFormatting>
  <conditionalFormatting sqref="AC23">
    <cfRule type="containsBlanks" dxfId="549" priority="633">
      <formula>LEN(TRIM(AC23))=0</formula>
    </cfRule>
    <cfRule type="cellIs" dxfId="548" priority="634" operator="notEqual">
      <formula>""""""</formula>
    </cfRule>
  </conditionalFormatting>
  <conditionalFormatting sqref="AE23">
    <cfRule type="containsBlanks" dxfId="547" priority="629">
      <formula>LEN(TRIM(AE23))=0</formula>
    </cfRule>
    <cfRule type="cellIs" dxfId="546" priority="630" operator="notEqual">
      <formula>""""""</formula>
    </cfRule>
  </conditionalFormatting>
  <conditionalFormatting sqref="AE23">
    <cfRule type="containsBlanks" dxfId="545" priority="631">
      <formula>LEN(TRIM(AE23))=0</formula>
    </cfRule>
    <cfRule type="cellIs" dxfId="544" priority="632" operator="notEqual">
      <formula>""""""</formula>
    </cfRule>
  </conditionalFormatting>
  <conditionalFormatting sqref="AE24">
    <cfRule type="containsBlanks" dxfId="543" priority="625">
      <formula>LEN(TRIM(AE24))=0</formula>
    </cfRule>
    <cfRule type="cellIs" dxfId="542" priority="626" operator="notEqual">
      <formula>""""""</formula>
    </cfRule>
  </conditionalFormatting>
  <conditionalFormatting sqref="AE24">
    <cfRule type="containsBlanks" dxfId="541" priority="627">
      <formula>LEN(TRIM(AE24))=0</formula>
    </cfRule>
    <cfRule type="cellIs" dxfId="540" priority="628" operator="notEqual">
      <formula>""""""</formula>
    </cfRule>
  </conditionalFormatting>
  <conditionalFormatting sqref="AB27">
    <cfRule type="containsBlanks" dxfId="539" priority="621">
      <formula>LEN(TRIM(AB27))=0</formula>
    </cfRule>
    <cfRule type="cellIs" dxfId="538" priority="622" operator="notEqual">
      <formula>""""""</formula>
    </cfRule>
  </conditionalFormatting>
  <conditionalFormatting sqref="AB27">
    <cfRule type="containsBlanks" dxfId="537" priority="623">
      <formula>LEN(TRIM(AB27))=0</formula>
    </cfRule>
    <cfRule type="cellIs" dxfId="536" priority="624" operator="notEqual">
      <formula>""""""</formula>
    </cfRule>
  </conditionalFormatting>
  <conditionalFormatting sqref="AC27">
    <cfRule type="containsBlanks" dxfId="535" priority="619">
      <formula>LEN(TRIM(AC27))=0</formula>
    </cfRule>
    <cfRule type="cellIs" dxfId="534" priority="620" operator="notEqual">
      <formula>""""""</formula>
    </cfRule>
  </conditionalFormatting>
  <conditionalFormatting sqref="AC27">
    <cfRule type="containsBlanks" dxfId="533" priority="617">
      <formula>LEN(TRIM(AC27))=0</formula>
    </cfRule>
    <cfRule type="cellIs" dxfId="532" priority="618" operator="notEqual">
      <formula>""""""</formula>
    </cfRule>
  </conditionalFormatting>
  <conditionalFormatting sqref="AE27">
    <cfRule type="containsBlanks" dxfId="531" priority="609">
      <formula>LEN(TRIM(AE27))=0</formula>
    </cfRule>
    <cfRule type="cellIs" dxfId="530" priority="610" operator="notEqual">
      <formula>""""""</formula>
    </cfRule>
  </conditionalFormatting>
  <conditionalFormatting sqref="AE27">
    <cfRule type="containsBlanks" dxfId="529" priority="611">
      <formula>LEN(TRIM(AE27))=0</formula>
    </cfRule>
    <cfRule type="cellIs" dxfId="528" priority="612" operator="notEqual">
      <formula>""""""</formula>
    </cfRule>
  </conditionalFormatting>
  <conditionalFormatting sqref="AF21">
    <cfRule type="containsBlanks" dxfId="527" priority="607">
      <formula>LEN(TRIM(AF21))=0</formula>
    </cfRule>
    <cfRule type="cellIs" dxfId="526" priority="608" operator="notEqual">
      <formula>""""""</formula>
    </cfRule>
  </conditionalFormatting>
  <conditionalFormatting sqref="AF21">
    <cfRule type="containsBlanks" dxfId="525" priority="605">
      <formula>LEN(TRIM(AF21))=0</formula>
    </cfRule>
    <cfRule type="cellIs" dxfId="524" priority="606" operator="notEqual">
      <formula>""""""</formula>
    </cfRule>
  </conditionalFormatting>
  <conditionalFormatting sqref="AG21">
    <cfRule type="containsBlanks" dxfId="523" priority="603">
      <formula>LEN(TRIM(AG21))=0</formula>
    </cfRule>
    <cfRule type="cellIs" dxfId="522" priority="604" operator="notEqual">
      <formula>""""""</formula>
    </cfRule>
  </conditionalFormatting>
  <conditionalFormatting sqref="AG21">
    <cfRule type="containsBlanks" dxfId="521" priority="601">
      <formula>LEN(TRIM(AG21))=0</formula>
    </cfRule>
    <cfRule type="cellIs" dxfId="520" priority="602" operator="notEqual">
      <formula>""""""</formula>
    </cfRule>
  </conditionalFormatting>
  <conditionalFormatting sqref="AI21">
    <cfRule type="containsBlanks" dxfId="519" priority="597">
      <formula>LEN(TRIM(AI21))=0</formula>
    </cfRule>
    <cfRule type="cellIs" dxfId="518" priority="598" operator="notEqual">
      <formula>""""""</formula>
    </cfRule>
  </conditionalFormatting>
  <conditionalFormatting sqref="AI21">
    <cfRule type="containsBlanks" dxfId="517" priority="599">
      <formula>LEN(TRIM(AI21))=0</formula>
    </cfRule>
    <cfRule type="cellIs" dxfId="516" priority="600" operator="notEqual">
      <formula>""""""</formula>
    </cfRule>
  </conditionalFormatting>
  <conditionalFormatting sqref="AG22">
    <cfRule type="containsBlanks" dxfId="515" priority="595">
      <formula>LEN(TRIM(AG22))=0</formula>
    </cfRule>
    <cfRule type="cellIs" dxfId="514" priority="596" operator="notEqual">
      <formula>""""""</formula>
    </cfRule>
  </conditionalFormatting>
  <conditionalFormatting sqref="AG22">
    <cfRule type="containsBlanks" dxfId="513" priority="593">
      <formula>LEN(TRIM(AG22))=0</formula>
    </cfRule>
    <cfRule type="cellIs" dxfId="512" priority="594" operator="notEqual">
      <formula>""""""</formula>
    </cfRule>
  </conditionalFormatting>
  <conditionalFormatting sqref="AF22">
    <cfRule type="containsBlanks" dxfId="511" priority="591">
      <formula>LEN(TRIM(AF22))=0</formula>
    </cfRule>
    <cfRule type="cellIs" dxfId="510" priority="592" operator="notEqual">
      <formula>""""""</formula>
    </cfRule>
  </conditionalFormatting>
  <conditionalFormatting sqref="AF22">
    <cfRule type="containsBlanks" dxfId="509" priority="589">
      <formula>LEN(TRIM(AF22))=0</formula>
    </cfRule>
    <cfRule type="cellIs" dxfId="508" priority="590" operator="notEqual">
      <formula>""""""</formula>
    </cfRule>
  </conditionalFormatting>
  <conditionalFormatting sqref="AI22">
    <cfRule type="containsBlanks" dxfId="507" priority="585">
      <formula>LEN(TRIM(AI22))=0</formula>
    </cfRule>
    <cfRule type="cellIs" dxfId="506" priority="586" operator="notEqual">
      <formula>""""""</formula>
    </cfRule>
  </conditionalFormatting>
  <conditionalFormatting sqref="AI22">
    <cfRule type="containsBlanks" dxfId="505" priority="587">
      <formula>LEN(TRIM(AI22))=0</formula>
    </cfRule>
    <cfRule type="cellIs" dxfId="504" priority="588" operator="notEqual">
      <formula>""""""</formula>
    </cfRule>
  </conditionalFormatting>
  <conditionalFormatting sqref="AG23">
    <cfRule type="containsBlanks" dxfId="503" priority="583">
      <formula>LEN(TRIM(AG23))=0</formula>
    </cfRule>
    <cfRule type="cellIs" dxfId="502" priority="584" operator="notEqual">
      <formula>""""""</formula>
    </cfRule>
  </conditionalFormatting>
  <conditionalFormatting sqref="AG23">
    <cfRule type="containsBlanks" dxfId="501" priority="581">
      <formula>LEN(TRIM(AG23))=0</formula>
    </cfRule>
    <cfRule type="cellIs" dxfId="500" priority="582" operator="notEqual">
      <formula>""""""</formula>
    </cfRule>
  </conditionalFormatting>
  <conditionalFormatting sqref="AF23">
    <cfRule type="containsBlanks" dxfId="499" priority="579">
      <formula>LEN(TRIM(AF23))=0</formula>
    </cfRule>
    <cfRule type="cellIs" dxfId="498" priority="580" operator="notEqual">
      <formula>""""""</formula>
    </cfRule>
  </conditionalFormatting>
  <conditionalFormatting sqref="AF23">
    <cfRule type="containsBlanks" dxfId="497" priority="577">
      <formula>LEN(TRIM(AF23))=0</formula>
    </cfRule>
    <cfRule type="cellIs" dxfId="496" priority="578" operator="notEqual">
      <formula>""""""</formula>
    </cfRule>
  </conditionalFormatting>
  <conditionalFormatting sqref="AI23">
    <cfRule type="containsBlanks" dxfId="495" priority="573">
      <formula>LEN(TRIM(AI23))=0</formula>
    </cfRule>
    <cfRule type="cellIs" dxfId="494" priority="574" operator="notEqual">
      <formula>""""""</formula>
    </cfRule>
  </conditionalFormatting>
  <conditionalFormatting sqref="AI23">
    <cfRule type="containsBlanks" dxfId="493" priority="575">
      <formula>LEN(TRIM(AI23))=0</formula>
    </cfRule>
    <cfRule type="cellIs" dxfId="492" priority="576" operator="notEqual">
      <formula>""""""</formula>
    </cfRule>
  </conditionalFormatting>
  <conditionalFormatting sqref="AG24">
    <cfRule type="containsBlanks" dxfId="491" priority="571">
      <formula>LEN(TRIM(AG24))=0</formula>
    </cfRule>
    <cfRule type="cellIs" dxfId="490" priority="572" operator="notEqual">
      <formula>""""""</formula>
    </cfRule>
  </conditionalFormatting>
  <conditionalFormatting sqref="AG24">
    <cfRule type="containsBlanks" dxfId="489" priority="569">
      <formula>LEN(TRIM(AG24))=0</formula>
    </cfRule>
    <cfRule type="cellIs" dxfId="488" priority="570" operator="notEqual">
      <formula>""""""</formula>
    </cfRule>
  </conditionalFormatting>
  <conditionalFormatting sqref="AF24">
    <cfRule type="containsBlanks" dxfId="487" priority="567">
      <formula>LEN(TRIM(AF24))=0</formula>
    </cfRule>
    <cfRule type="cellIs" dxfId="486" priority="568" operator="notEqual">
      <formula>""""""</formula>
    </cfRule>
  </conditionalFormatting>
  <conditionalFormatting sqref="AF24">
    <cfRule type="containsBlanks" dxfId="485" priority="565">
      <formula>LEN(TRIM(AF24))=0</formula>
    </cfRule>
    <cfRule type="cellIs" dxfId="484" priority="566" operator="notEqual">
      <formula>""""""</formula>
    </cfRule>
  </conditionalFormatting>
  <conditionalFormatting sqref="AI24">
    <cfRule type="containsBlanks" dxfId="483" priority="561">
      <formula>LEN(TRIM(AI24))=0</formula>
    </cfRule>
    <cfRule type="cellIs" dxfId="482" priority="562" operator="notEqual">
      <formula>""""""</formula>
    </cfRule>
  </conditionalFormatting>
  <conditionalFormatting sqref="AI24">
    <cfRule type="containsBlanks" dxfId="481" priority="563">
      <formula>LEN(TRIM(AI24))=0</formula>
    </cfRule>
    <cfRule type="cellIs" dxfId="480" priority="564" operator="notEqual">
      <formula>""""""</formula>
    </cfRule>
  </conditionalFormatting>
  <conditionalFormatting sqref="AF27">
    <cfRule type="containsBlanks" dxfId="479" priority="557">
      <formula>LEN(TRIM(AF27))=0</formula>
    </cfRule>
    <cfRule type="cellIs" dxfId="478" priority="558" operator="notEqual">
      <formula>""""""</formula>
    </cfRule>
  </conditionalFormatting>
  <conditionalFormatting sqref="AF27">
    <cfRule type="containsBlanks" dxfId="477" priority="559">
      <formula>LEN(TRIM(AF27))=0</formula>
    </cfRule>
    <cfRule type="cellIs" dxfId="476" priority="560" operator="notEqual">
      <formula>""""""</formula>
    </cfRule>
  </conditionalFormatting>
  <conditionalFormatting sqref="AG27">
    <cfRule type="containsBlanks" dxfId="475" priority="555">
      <formula>LEN(TRIM(AG27))=0</formula>
    </cfRule>
    <cfRule type="cellIs" dxfId="474" priority="556" operator="notEqual">
      <formula>""""""</formula>
    </cfRule>
  </conditionalFormatting>
  <conditionalFormatting sqref="AG27">
    <cfRule type="containsBlanks" dxfId="473" priority="553">
      <formula>LEN(TRIM(AG27))=0</formula>
    </cfRule>
    <cfRule type="cellIs" dxfId="472" priority="554" operator="notEqual">
      <formula>""""""</formula>
    </cfRule>
  </conditionalFormatting>
  <conditionalFormatting sqref="AI27">
    <cfRule type="containsBlanks" dxfId="471" priority="549">
      <formula>LEN(TRIM(AI27))=0</formula>
    </cfRule>
    <cfRule type="cellIs" dxfId="470" priority="550" operator="notEqual">
      <formula>""""""</formula>
    </cfRule>
  </conditionalFormatting>
  <conditionalFormatting sqref="AI27">
    <cfRule type="containsBlanks" dxfId="469" priority="551">
      <formula>LEN(TRIM(AI27))=0</formula>
    </cfRule>
    <cfRule type="cellIs" dxfId="468" priority="552" operator="notEqual">
      <formula>""""""</formula>
    </cfRule>
  </conditionalFormatting>
  <conditionalFormatting sqref="AF28">
    <cfRule type="containsBlanks" dxfId="467" priority="545">
      <formula>LEN(TRIM(AF28))=0</formula>
    </cfRule>
    <cfRule type="cellIs" dxfId="466" priority="546" operator="notEqual">
      <formula>""""""</formula>
    </cfRule>
  </conditionalFormatting>
  <conditionalFormatting sqref="AF28">
    <cfRule type="containsBlanks" dxfId="465" priority="547">
      <formula>LEN(TRIM(AF28))=0</formula>
    </cfRule>
    <cfRule type="cellIs" dxfId="464" priority="548" operator="notEqual">
      <formula>""""""</formula>
    </cfRule>
  </conditionalFormatting>
  <conditionalFormatting sqref="AG28">
    <cfRule type="containsBlanks" dxfId="463" priority="543">
      <formula>LEN(TRIM(AG28))=0</formula>
    </cfRule>
    <cfRule type="cellIs" dxfId="462" priority="544" operator="notEqual">
      <formula>""""""</formula>
    </cfRule>
  </conditionalFormatting>
  <conditionalFormatting sqref="AG28">
    <cfRule type="containsBlanks" dxfId="461" priority="541">
      <formula>LEN(TRIM(AG28))=0</formula>
    </cfRule>
    <cfRule type="cellIs" dxfId="460" priority="542" operator="notEqual">
      <formula>""""""</formula>
    </cfRule>
  </conditionalFormatting>
  <conditionalFormatting sqref="AI28">
    <cfRule type="containsBlanks" dxfId="459" priority="537">
      <formula>LEN(TRIM(AI28))=0</formula>
    </cfRule>
    <cfRule type="cellIs" dxfId="458" priority="538" operator="notEqual">
      <formula>""""""</formula>
    </cfRule>
  </conditionalFormatting>
  <conditionalFormatting sqref="AI28">
    <cfRule type="containsBlanks" dxfId="457" priority="539">
      <formula>LEN(TRIM(AI28))=0</formula>
    </cfRule>
    <cfRule type="cellIs" dxfId="456" priority="540" operator="notEqual">
      <formula>""""""</formula>
    </cfRule>
  </conditionalFormatting>
  <conditionalFormatting sqref="AI26">
    <cfRule type="containsBlanks" dxfId="455" priority="529">
      <formula>LEN(TRIM(AI26))=0</formula>
    </cfRule>
    <cfRule type="cellIs" dxfId="454" priority="530" operator="notEqual">
      <formula>""""""</formula>
    </cfRule>
  </conditionalFormatting>
  <conditionalFormatting sqref="AI26">
    <cfRule type="containsBlanks" dxfId="453" priority="531">
      <formula>LEN(TRIM(AI26))=0</formula>
    </cfRule>
    <cfRule type="cellIs" dxfId="452" priority="532" operator="notEqual">
      <formula>""""""</formula>
    </cfRule>
  </conditionalFormatting>
  <conditionalFormatting sqref="AI25">
    <cfRule type="containsBlanks" dxfId="451" priority="521">
      <formula>LEN(TRIM(AI25))=0</formula>
    </cfRule>
    <cfRule type="cellIs" dxfId="450" priority="522" operator="notEqual">
      <formula>""""""</formula>
    </cfRule>
  </conditionalFormatting>
  <conditionalFormatting sqref="AI25">
    <cfRule type="containsBlanks" dxfId="449" priority="523">
      <formula>LEN(TRIM(AI25))=0</formula>
    </cfRule>
    <cfRule type="cellIs" dxfId="448" priority="524" operator="notEqual">
      <formula>""""""</formula>
    </cfRule>
  </conditionalFormatting>
  <conditionalFormatting sqref="AF26">
    <cfRule type="containsBlanks" dxfId="447" priority="517">
      <formula>LEN(TRIM(AF26))=0</formula>
    </cfRule>
    <cfRule type="cellIs" dxfId="446" priority="518" operator="notEqual">
      <formula>""""""</formula>
    </cfRule>
  </conditionalFormatting>
  <conditionalFormatting sqref="AF26">
    <cfRule type="containsBlanks" dxfId="445" priority="519">
      <formula>LEN(TRIM(AF26))=0</formula>
    </cfRule>
    <cfRule type="cellIs" dxfId="444" priority="520" operator="notEqual">
      <formula>""""""</formula>
    </cfRule>
  </conditionalFormatting>
  <conditionalFormatting sqref="AG26">
    <cfRule type="containsBlanks" dxfId="443" priority="515">
      <formula>LEN(TRIM(AG26))=0</formula>
    </cfRule>
    <cfRule type="cellIs" dxfId="442" priority="516" operator="notEqual">
      <formula>""""""</formula>
    </cfRule>
  </conditionalFormatting>
  <conditionalFormatting sqref="AG26">
    <cfRule type="containsBlanks" dxfId="441" priority="513">
      <formula>LEN(TRIM(AG26))=0</formula>
    </cfRule>
    <cfRule type="cellIs" dxfId="440" priority="514" operator="notEqual">
      <formula>""""""</formula>
    </cfRule>
  </conditionalFormatting>
  <conditionalFormatting sqref="AF25">
    <cfRule type="containsBlanks" dxfId="439" priority="501">
      <formula>LEN(TRIM(AF25))=0</formula>
    </cfRule>
    <cfRule type="cellIs" dxfId="438" priority="502" operator="notEqual">
      <formula>""""""</formula>
    </cfRule>
  </conditionalFormatting>
  <conditionalFormatting sqref="AF25">
    <cfRule type="containsBlanks" dxfId="437" priority="503">
      <formula>LEN(TRIM(AF25))=0</formula>
    </cfRule>
    <cfRule type="cellIs" dxfId="436" priority="504" operator="notEqual">
      <formula>""""""</formula>
    </cfRule>
  </conditionalFormatting>
  <conditionalFormatting sqref="AG25">
    <cfRule type="containsBlanks" dxfId="435" priority="499">
      <formula>LEN(TRIM(AG25))=0</formula>
    </cfRule>
    <cfRule type="cellIs" dxfId="434" priority="500" operator="notEqual">
      <formula>""""""</formula>
    </cfRule>
  </conditionalFormatting>
  <conditionalFormatting sqref="AG25">
    <cfRule type="containsBlanks" dxfId="433" priority="497">
      <formula>LEN(TRIM(AG25))=0</formula>
    </cfRule>
    <cfRule type="cellIs" dxfId="432" priority="498" operator="notEqual">
      <formula>""""""</formula>
    </cfRule>
  </conditionalFormatting>
  <conditionalFormatting sqref="AJ23">
    <cfRule type="containsBlanks" dxfId="431" priority="471">
      <formula>LEN(TRIM(AJ23))=0</formula>
    </cfRule>
    <cfRule type="cellIs" dxfId="430" priority="472" operator="notEqual">
      <formula>""""""</formula>
    </cfRule>
  </conditionalFormatting>
  <conditionalFormatting sqref="AJ23">
    <cfRule type="containsBlanks" dxfId="429" priority="469">
      <formula>LEN(TRIM(AJ23))=0</formula>
    </cfRule>
    <cfRule type="cellIs" dxfId="428" priority="470" operator="notEqual">
      <formula>""""""</formula>
    </cfRule>
  </conditionalFormatting>
  <conditionalFormatting sqref="AK23">
    <cfRule type="containsBlanks" dxfId="427" priority="467">
      <formula>LEN(TRIM(AK23))=0</formula>
    </cfRule>
    <cfRule type="cellIs" dxfId="426" priority="468" operator="notEqual">
      <formula>""""""</formula>
    </cfRule>
  </conditionalFormatting>
  <conditionalFormatting sqref="AK23">
    <cfRule type="containsBlanks" dxfId="425" priority="465">
      <formula>LEN(TRIM(AK23))=0</formula>
    </cfRule>
    <cfRule type="cellIs" dxfId="424" priority="466" operator="notEqual">
      <formula>""""""</formula>
    </cfRule>
  </conditionalFormatting>
  <conditionalFormatting sqref="AM23">
    <cfRule type="containsBlanks" dxfId="423" priority="461">
      <formula>LEN(TRIM(AM23))=0</formula>
    </cfRule>
    <cfRule type="cellIs" dxfId="422" priority="462" operator="notEqual">
      <formula>""""""</formula>
    </cfRule>
  </conditionalFormatting>
  <conditionalFormatting sqref="AM23">
    <cfRule type="containsBlanks" dxfId="421" priority="463">
      <formula>LEN(TRIM(AM23))=0</formula>
    </cfRule>
    <cfRule type="cellIs" dxfId="420" priority="464" operator="notEqual">
      <formula>""""""</formula>
    </cfRule>
  </conditionalFormatting>
  <conditionalFormatting sqref="AJ21">
    <cfRule type="containsBlanks" dxfId="419" priority="459">
      <formula>LEN(TRIM(AJ21))=0</formula>
    </cfRule>
    <cfRule type="cellIs" dxfId="418" priority="460" operator="notEqual">
      <formula>""""""</formula>
    </cfRule>
  </conditionalFormatting>
  <conditionalFormatting sqref="AJ21">
    <cfRule type="containsBlanks" dxfId="417" priority="457">
      <formula>LEN(TRIM(AJ21))=0</formula>
    </cfRule>
    <cfRule type="cellIs" dxfId="416" priority="458" operator="notEqual">
      <formula>""""""</formula>
    </cfRule>
  </conditionalFormatting>
  <conditionalFormatting sqref="AK21">
    <cfRule type="containsBlanks" dxfId="415" priority="455">
      <formula>LEN(TRIM(AK21))=0</formula>
    </cfRule>
    <cfRule type="cellIs" dxfId="414" priority="456" operator="notEqual">
      <formula>""""""</formula>
    </cfRule>
  </conditionalFormatting>
  <conditionalFormatting sqref="AK21">
    <cfRule type="containsBlanks" dxfId="413" priority="453">
      <formula>LEN(TRIM(AK21))=0</formula>
    </cfRule>
    <cfRule type="cellIs" dxfId="412" priority="454" operator="notEqual">
      <formula>""""""</formula>
    </cfRule>
  </conditionalFormatting>
  <conditionalFormatting sqref="AM21">
    <cfRule type="containsBlanks" dxfId="411" priority="449">
      <formula>LEN(TRIM(AM21))=0</formula>
    </cfRule>
    <cfRule type="cellIs" dxfId="410" priority="450" operator="notEqual">
      <formula>""""""</formula>
    </cfRule>
  </conditionalFormatting>
  <conditionalFormatting sqref="AM21">
    <cfRule type="containsBlanks" dxfId="409" priority="451">
      <formula>LEN(TRIM(AM21))=0</formula>
    </cfRule>
    <cfRule type="cellIs" dxfId="408" priority="452" operator="notEqual">
      <formula>""""""</formula>
    </cfRule>
  </conditionalFormatting>
  <conditionalFormatting sqref="AJ22">
    <cfRule type="containsBlanks" dxfId="407" priority="447">
      <formula>LEN(TRIM(AJ22))=0</formula>
    </cfRule>
    <cfRule type="cellIs" dxfId="406" priority="448" operator="notEqual">
      <formula>""""""</formula>
    </cfRule>
  </conditionalFormatting>
  <conditionalFormatting sqref="AJ22">
    <cfRule type="containsBlanks" dxfId="405" priority="445">
      <formula>LEN(TRIM(AJ22))=0</formula>
    </cfRule>
    <cfRule type="cellIs" dxfId="404" priority="446" operator="notEqual">
      <formula>""""""</formula>
    </cfRule>
  </conditionalFormatting>
  <conditionalFormatting sqref="AK22">
    <cfRule type="containsBlanks" dxfId="403" priority="443">
      <formula>LEN(TRIM(AK22))=0</formula>
    </cfRule>
    <cfRule type="cellIs" dxfId="402" priority="444" operator="notEqual">
      <formula>""""""</formula>
    </cfRule>
  </conditionalFormatting>
  <conditionalFormatting sqref="AK22">
    <cfRule type="containsBlanks" dxfId="401" priority="441">
      <formula>LEN(TRIM(AK22))=0</formula>
    </cfRule>
    <cfRule type="cellIs" dxfId="400" priority="442" operator="notEqual">
      <formula>""""""</formula>
    </cfRule>
  </conditionalFormatting>
  <conditionalFormatting sqref="AM22">
    <cfRule type="containsBlanks" dxfId="399" priority="437">
      <formula>LEN(TRIM(AM22))=0</formula>
    </cfRule>
    <cfRule type="cellIs" dxfId="398" priority="438" operator="notEqual">
      <formula>""""""</formula>
    </cfRule>
  </conditionalFormatting>
  <conditionalFormatting sqref="AM22">
    <cfRule type="containsBlanks" dxfId="397" priority="439">
      <formula>LEN(TRIM(AM22))=0</formula>
    </cfRule>
    <cfRule type="cellIs" dxfId="396" priority="440" operator="notEqual">
      <formula>""""""</formula>
    </cfRule>
  </conditionalFormatting>
  <conditionalFormatting sqref="AJ24">
    <cfRule type="containsBlanks" dxfId="395" priority="435">
      <formula>LEN(TRIM(AJ24))=0</formula>
    </cfRule>
    <cfRule type="cellIs" dxfId="394" priority="436" operator="notEqual">
      <formula>""""""</formula>
    </cfRule>
  </conditionalFormatting>
  <conditionalFormatting sqref="AJ24">
    <cfRule type="containsBlanks" dxfId="393" priority="433">
      <formula>LEN(TRIM(AJ24))=0</formula>
    </cfRule>
    <cfRule type="cellIs" dxfId="392" priority="434" operator="notEqual">
      <formula>""""""</formula>
    </cfRule>
  </conditionalFormatting>
  <conditionalFormatting sqref="AK24">
    <cfRule type="containsBlanks" dxfId="391" priority="431">
      <formula>LEN(TRIM(AK24))=0</formula>
    </cfRule>
    <cfRule type="cellIs" dxfId="390" priority="432" operator="notEqual">
      <formula>""""""</formula>
    </cfRule>
  </conditionalFormatting>
  <conditionalFormatting sqref="AK24">
    <cfRule type="containsBlanks" dxfId="389" priority="429">
      <formula>LEN(TRIM(AK24))=0</formula>
    </cfRule>
    <cfRule type="cellIs" dxfId="388" priority="430" operator="notEqual">
      <formula>""""""</formula>
    </cfRule>
  </conditionalFormatting>
  <conditionalFormatting sqref="AM24">
    <cfRule type="containsBlanks" dxfId="387" priority="421">
      <formula>LEN(TRIM(AM24))=0</formula>
    </cfRule>
    <cfRule type="cellIs" dxfId="386" priority="422" operator="notEqual">
      <formula>""""""</formula>
    </cfRule>
  </conditionalFormatting>
  <conditionalFormatting sqref="AM24">
    <cfRule type="containsBlanks" dxfId="385" priority="423">
      <formula>LEN(TRIM(AM24))=0</formula>
    </cfRule>
    <cfRule type="cellIs" dxfId="384" priority="424" operator="notEqual">
      <formula>""""""</formula>
    </cfRule>
  </conditionalFormatting>
  <conditionalFormatting sqref="AJ27">
    <cfRule type="containsBlanks" dxfId="383" priority="417">
      <formula>LEN(TRIM(AJ27))=0</formula>
    </cfRule>
    <cfRule type="cellIs" dxfId="382" priority="418" operator="notEqual">
      <formula>""""""</formula>
    </cfRule>
  </conditionalFormatting>
  <conditionalFormatting sqref="AJ27">
    <cfRule type="containsBlanks" dxfId="381" priority="419">
      <formula>LEN(TRIM(AJ27))=0</formula>
    </cfRule>
    <cfRule type="cellIs" dxfId="380" priority="420" operator="notEqual">
      <formula>""""""</formula>
    </cfRule>
  </conditionalFormatting>
  <conditionalFormatting sqref="AK27">
    <cfRule type="containsBlanks" dxfId="379" priority="415">
      <formula>LEN(TRIM(AK27))=0</formula>
    </cfRule>
    <cfRule type="cellIs" dxfId="378" priority="416" operator="notEqual">
      <formula>""""""</formula>
    </cfRule>
  </conditionalFormatting>
  <conditionalFormatting sqref="AK27">
    <cfRule type="containsBlanks" dxfId="377" priority="413">
      <formula>LEN(TRIM(AK27))=0</formula>
    </cfRule>
    <cfRule type="cellIs" dxfId="376" priority="414" operator="notEqual">
      <formula>""""""</formula>
    </cfRule>
  </conditionalFormatting>
  <conditionalFormatting sqref="AM27">
    <cfRule type="containsBlanks" dxfId="375" priority="409">
      <formula>LEN(TRIM(AM27))=0</formula>
    </cfRule>
    <cfRule type="cellIs" dxfId="374" priority="410" operator="notEqual">
      <formula>""""""</formula>
    </cfRule>
  </conditionalFormatting>
  <conditionalFormatting sqref="AM27">
    <cfRule type="containsBlanks" dxfId="373" priority="411">
      <formula>LEN(TRIM(AM27))=0</formula>
    </cfRule>
    <cfRule type="cellIs" dxfId="372" priority="412" operator="notEqual">
      <formula>""""""</formula>
    </cfRule>
  </conditionalFormatting>
  <conditionalFormatting sqref="AJ26">
    <cfRule type="containsBlanks" dxfId="371" priority="405">
      <formula>LEN(TRIM(AJ26))=0</formula>
    </cfRule>
    <cfRule type="cellIs" dxfId="370" priority="406" operator="notEqual">
      <formula>""""""</formula>
    </cfRule>
  </conditionalFormatting>
  <conditionalFormatting sqref="AJ26">
    <cfRule type="containsBlanks" dxfId="369" priority="407">
      <formula>LEN(TRIM(AJ26))=0</formula>
    </cfRule>
    <cfRule type="cellIs" dxfId="368" priority="408" operator="notEqual">
      <formula>""""""</formula>
    </cfRule>
  </conditionalFormatting>
  <conditionalFormatting sqref="AK26">
    <cfRule type="containsBlanks" dxfId="367" priority="403">
      <formula>LEN(TRIM(AK26))=0</formula>
    </cfRule>
    <cfRule type="cellIs" dxfId="366" priority="404" operator="notEqual">
      <formula>""""""</formula>
    </cfRule>
  </conditionalFormatting>
  <conditionalFormatting sqref="AK26">
    <cfRule type="containsBlanks" dxfId="365" priority="401">
      <formula>LEN(TRIM(AK26))=0</formula>
    </cfRule>
    <cfRule type="cellIs" dxfId="364" priority="402" operator="notEqual">
      <formula>""""""</formula>
    </cfRule>
  </conditionalFormatting>
  <conditionalFormatting sqref="AM26">
    <cfRule type="containsBlanks" dxfId="363" priority="397">
      <formula>LEN(TRIM(AM26))=0</formula>
    </cfRule>
    <cfRule type="cellIs" dxfId="362" priority="398" operator="notEqual">
      <formula>""""""</formula>
    </cfRule>
  </conditionalFormatting>
  <conditionalFormatting sqref="AM26">
    <cfRule type="containsBlanks" dxfId="361" priority="399">
      <formula>LEN(TRIM(AM26))=0</formula>
    </cfRule>
    <cfRule type="cellIs" dxfId="360" priority="400" operator="notEqual">
      <formula>""""""</formula>
    </cfRule>
  </conditionalFormatting>
  <conditionalFormatting sqref="AJ25">
    <cfRule type="containsBlanks" dxfId="359" priority="393">
      <formula>LEN(TRIM(AJ25))=0</formula>
    </cfRule>
    <cfRule type="cellIs" dxfId="358" priority="394" operator="notEqual">
      <formula>""""""</formula>
    </cfRule>
  </conditionalFormatting>
  <conditionalFormatting sqref="AJ25">
    <cfRule type="containsBlanks" dxfId="357" priority="395">
      <formula>LEN(TRIM(AJ25))=0</formula>
    </cfRule>
    <cfRule type="cellIs" dxfId="356" priority="396" operator="notEqual">
      <formula>""""""</formula>
    </cfRule>
  </conditionalFormatting>
  <conditionalFormatting sqref="AK25">
    <cfRule type="containsBlanks" dxfId="355" priority="391">
      <formula>LEN(TRIM(AK25))=0</formula>
    </cfRule>
    <cfRule type="cellIs" dxfId="354" priority="392" operator="notEqual">
      <formula>""""""</formula>
    </cfRule>
  </conditionalFormatting>
  <conditionalFormatting sqref="AK25">
    <cfRule type="containsBlanks" dxfId="353" priority="389">
      <formula>LEN(TRIM(AK25))=0</formula>
    </cfRule>
    <cfRule type="cellIs" dxfId="352" priority="390" operator="notEqual">
      <formula>""""""</formula>
    </cfRule>
  </conditionalFormatting>
  <conditionalFormatting sqref="AM25">
    <cfRule type="containsBlanks" dxfId="351" priority="385">
      <formula>LEN(TRIM(AM25))=0</formula>
    </cfRule>
    <cfRule type="cellIs" dxfId="350" priority="386" operator="notEqual">
      <formula>""""""</formula>
    </cfRule>
  </conditionalFormatting>
  <conditionalFormatting sqref="AM25">
    <cfRule type="containsBlanks" dxfId="349" priority="387">
      <formula>LEN(TRIM(AM25))=0</formula>
    </cfRule>
    <cfRule type="cellIs" dxfId="348" priority="388" operator="notEqual">
      <formula>""""""</formula>
    </cfRule>
  </conditionalFormatting>
  <conditionalFormatting sqref="AJ28">
    <cfRule type="containsBlanks" dxfId="347" priority="381">
      <formula>LEN(TRIM(AJ28))=0</formula>
    </cfRule>
    <cfRule type="cellIs" dxfId="346" priority="382" operator="notEqual">
      <formula>""""""</formula>
    </cfRule>
  </conditionalFormatting>
  <conditionalFormatting sqref="AJ28">
    <cfRule type="containsBlanks" dxfId="345" priority="383">
      <formula>LEN(TRIM(AJ28))=0</formula>
    </cfRule>
    <cfRule type="cellIs" dxfId="344" priority="384" operator="notEqual">
      <formula>""""""</formula>
    </cfRule>
  </conditionalFormatting>
  <conditionalFormatting sqref="AK28">
    <cfRule type="containsBlanks" dxfId="343" priority="379">
      <formula>LEN(TRIM(AK28))=0</formula>
    </cfRule>
    <cfRule type="cellIs" dxfId="342" priority="380" operator="notEqual">
      <formula>""""""</formula>
    </cfRule>
  </conditionalFormatting>
  <conditionalFormatting sqref="AK28">
    <cfRule type="containsBlanks" dxfId="341" priority="377">
      <formula>LEN(TRIM(AK28))=0</formula>
    </cfRule>
    <cfRule type="cellIs" dxfId="340" priority="378" operator="notEqual">
      <formula>""""""</formula>
    </cfRule>
  </conditionalFormatting>
  <conditionalFormatting sqref="AM28">
    <cfRule type="containsBlanks" dxfId="339" priority="373">
      <formula>LEN(TRIM(AM28))=0</formula>
    </cfRule>
    <cfRule type="cellIs" dxfId="338" priority="374" operator="notEqual">
      <formula>""""""</formula>
    </cfRule>
  </conditionalFormatting>
  <conditionalFormatting sqref="AM28">
    <cfRule type="containsBlanks" dxfId="337" priority="375">
      <formula>LEN(TRIM(AM28))=0</formula>
    </cfRule>
    <cfRule type="cellIs" dxfId="336" priority="376" operator="notEqual">
      <formula>""""""</formula>
    </cfRule>
  </conditionalFormatting>
  <conditionalFormatting sqref="AQ26">
    <cfRule type="containsBlanks" dxfId="335" priority="369">
      <formula>LEN(TRIM(AQ26))=0</formula>
    </cfRule>
    <cfRule type="cellIs" dxfId="334" priority="370" operator="notEqual">
      <formula>""""""</formula>
    </cfRule>
  </conditionalFormatting>
  <conditionalFormatting sqref="AQ26">
    <cfRule type="containsBlanks" dxfId="333" priority="371">
      <formula>LEN(TRIM(AQ26))=0</formula>
    </cfRule>
    <cfRule type="cellIs" dxfId="332" priority="372" operator="notEqual">
      <formula>""""""</formula>
    </cfRule>
  </conditionalFormatting>
  <conditionalFormatting sqref="AN26">
    <cfRule type="containsBlanks" dxfId="331" priority="365">
      <formula>LEN(TRIM(AN26))=0</formula>
    </cfRule>
    <cfRule type="cellIs" dxfId="330" priority="366" operator="notEqual">
      <formula>""""""</formula>
    </cfRule>
  </conditionalFormatting>
  <conditionalFormatting sqref="AN26">
    <cfRule type="containsBlanks" dxfId="329" priority="367">
      <formula>LEN(TRIM(AN26))=0</formula>
    </cfRule>
    <cfRule type="cellIs" dxfId="328" priority="368" operator="notEqual">
      <formula>""""""</formula>
    </cfRule>
  </conditionalFormatting>
  <conditionalFormatting sqref="AO26">
    <cfRule type="containsBlanks" dxfId="327" priority="363">
      <formula>LEN(TRIM(AO26))=0</formula>
    </cfRule>
    <cfRule type="cellIs" dxfId="326" priority="364" operator="notEqual">
      <formula>""""""</formula>
    </cfRule>
  </conditionalFormatting>
  <conditionalFormatting sqref="AO26">
    <cfRule type="containsBlanks" dxfId="325" priority="361">
      <formula>LEN(TRIM(AO26))=0</formula>
    </cfRule>
    <cfRule type="cellIs" dxfId="324" priority="362" operator="notEqual">
      <formula>""""""</formula>
    </cfRule>
  </conditionalFormatting>
  <conditionalFormatting sqref="AQ28">
    <cfRule type="containsBlanks" dxfId="323" priority="357">
      <formula>LEN(TRIM(AQ28))=0</formula>
    </cfRule>
    <cfRule type="cellIs" dxfId="322" priority="358" operator="notEqual">
      <formula>""""""</formula>
    </cfRule>
  </conditionalFormatting>
  <conditionalFormatting sqref="AQ28">
    <cfRule type="containsBlanks" dxfId="321" priority="359">
      <formula>LEN(TRIM(AQ28))=0</formula>
    </cfRule>
    <cfRule type="cellIs" dxfId="320" priority="360" operator="notEqual">
      <formula>""""""</formula>
    </cfRule>
  </conditionalFormatting>
  <conditionalFormatting sqref="AN28">
    <cfRule type="containsBlanks" dxfId="319" priority="353">
      <formula>LEN(TRIM(AN28))=0</formula>
    </cfRule>
    <cfRule type="cellIs" dxfId="318" priority="354" operator="notEqual">
      <formula>""""""</formula>
    </cfRule>
  </conditionalFormatting>
  <conditionalFormatting sqref="AN28">
    <cfRule type="containsBlanks" dxfId="317" priority="355">
      <formula>LEN(TRIM(AN28))=0</formula>
    </cfRule>
    <cfRule type="cellIs" dxfId="316" priority="356" operator="notEqual">
      <formula>""""""</formula>
    </cfRule>
  </conditionalFormatting>
  <conditionalFormatting sqref="AO28">
    <cfRule type="containsBlanks" dxfId="315" priority="351">
      <formula>LEN(TRIM(AO28))=0</formula>
    </cfRule>
    <cfRule type="cellIs" dxfId="314" priority="352" operator="notEqual">
      <formula>""""""</formula>
    </cfRule>
  </conditionalFormatting>
  <conditionalFormatting sqref="AO28">
    <cfRule type="containsBlanks" dxfId="313" priority="349">
      <formula>LEN(TRIM(AO28))=0</formula>
    </cfRule>
    <cfRule type="cellIs" dxfId="312" priority="350" operator="notEqual">
      <formula>""""""</formula>
    </cfRule>
  </conditionalFormatting>
  <conditionalFormatting sqref="AN25">
    <cfRule type="containsBlanks" dxfId="311" priority="345">
      <formula>LEN(TRIM(AN25))=0</formula>
    </cfRule>
    <cfRule type="cellIs" dxfId="310" priority="346" operator="notEqual">
      <formula>""""""</formula>
    </cfRule>
  </conditionalFormatting>
  <conditionalFormatting sqref="AN25">
    <cfRule type="containsBlanks" dxfId="309" priority="347">
      <formula>LEN(TRIM(AN25))=0</formula>
    </cfRule>
    <cfRule type="cellIs" dxfId="308" priority="348" operator="notEqual">
      <formula>""""""</formula>
    </cfRule>
  </conditionalFormatting>
  <conditionalFormatting sqref="AO25">
    <cfRule type="containsBlanks" dxfId="307" priority="343">
      <formula>LEN(TRIM(AO25))=0</formula>
    </cfRule>
    <cfRule type="cellIs" dxfId="306" priority="344" operator="notEqual">
      <formula>""""""</formula>
    </cfRule>
  </conditionalFormatting>
  <conditionalFormatting sqref="AO25">
    <cfRule type="containsBlanks" dxfId="305" priority="341">
      <formula>LEN(TRIM(AO25))=0</formula>
    </cfRule>
    <cfRule type="cellIs" dxfId="304" priority="342" operator="notEqual">
      <formula>""""""</formula>
    </cfRule>
  </conditionalFormatting>
  <conditionalFormatting sqref="AQ25">
    <cfRule type="containsBlanks" dxfId="303" priority="337">
      <formula>LEN(TRIM(AQ25))=0</formula>
    </cfRule>
    <cfRule type="cellIs" dxfId="302" priority="338" operator="notEqual">
      <formula>""""""</formula>
    </cfRule>
  </conditionalFormatting>
  <conditionalFormatting sqref="AQ25">
    <cfRule type="containsBlanks" dxfId="301" priority="339">
      <formula>LEN(TRIM(AQ25))=0</formula>
    </cfRule>
    <cfRule type="cellIs" dxfId="300" priority="340" operator="notEqual">
      <formula>""""""</formula>
    </cfRule>
  </conditionalFormatting>
  <conditionalFormatting sqref="AN21">
    <cfRule type="containsBlanks" dxfId="299" priority="335">
      <formula>LEN(TRIM(AN21))=0</formula>
    </cfRule>
    <cfRule type="cellIs" dxfId="298" priority="336" operator="notEqual">
      <formula>""""""</formula>
    </cfRule>
  </conditionalFormatting>
  <conditionalFormatting sqref="AN21">
    <cfRule type="containsBlanks" dxfId="297" priority="333">
      <formula>LEN(TRIM(AN21))=0</formula>
    </cfRule>
    <cfRule type="cellIs" dxfId="296" priority="334" operator="notEqual">
      <formula>""""""</formula>
    </cfRule>
  </conditionalFormatting>
  <conditionalFormatting sqref="AO21">
    <cfRule type="containsBlanks" dxfId="295" priority="331">
      <formula>LEN(TRIM(AO21))=0</formula>
    </cfRule>
    <cfRule type="cellIs" dxfId="294" priority="332" operator="notEqual">
      <formula>""""""</formula>
    </cfRule>
  </conditionalFormatting>
  <conditionalFormatting sqref="AO21">
    <cfRule type="containsBlanks" dxfId="293" priority="329">
      <formula>LEN(TRIM(AO21))=0</formula>
    </cfRule>
    <cfRule type="cellIs" dxfId="292" priority="330" operator="notEqual">
      <formula>""""""</formula>
    </cfRule>
  </conditionalFormatting>
  <conditionalFormatting sqref="AQ21">
    <cfRule type="containsBlanks" dxfId="291" priority="325">
      <formula>LEN(TRIM(AQ21))=0</formula>
    </cfRule>
    <cfRule type="cellIs" dxfId="290" priority="326" operator="notEqual">
      <formula>""""""</formula>
    </cfRule>
  </conditionalFormatting>
  <conditionalFormatting sqref="AQ21">
    <cfRule type="containsBlanks" dxfId="289" priority="327">
      <formula>LEN(TRIM(AQ21))=0</formula>
    </cfRule>
    <cfRule type="cellIs" dxfId="288" priority="328" operator="notEqual">
      <formula>""""""</formula>
    </cfRule>
  </conditionalFormatting>
  <conditionalFormatting sqref="AN22">
    <cfRule type="containsBlanks" dxfId="287" priority="319">
      <formula>LEN(TRIM(AN22))=0</formula>
    </cfRule>
    <cfRule type="cellIs" dxfId="286" priority="320" operator="notEqual">
      <formula>""""""</formula>
    </cfRule>
  </conditionalFormatting>
  <conditionalFormatting sqref="AN22">
    <cfRule type="containsBlanks" dxfId="285" priority="317">
      <formula>LEN(TRIM(AN22))=0</formula>
    </cfRule>
    <cfRule type="cellIs" dxfId="284" priority="318" operator="notEqual">
      <formula>""""""</formula>
    </cfRule>
  </conditionalFormatting>
  <conditionalFormatting sqref="AO22">
    <cfRule type="containsBlanks" dxfId="283" priority="315">
      <formula>LEN(TRIM(AO22))=0</formula>
    </cfRule>
    <cfRule type="cellIs" dxfId="282" priority="316" operator="notEqual">
      <formula>""""""</formula>
    </cfRule>
  </conditionalFormatting>
  <conditionalFormatting sqref="AO22">
    <cfRule type="containsBlanks" dxfId="281" priority="313">
      <formula>LEN(TRIM(AO22))=0</formula>
    </cfRule>
    <cfRule type="cellIs" dxfId="280" priority="314" operator="notEqual">
      <formula>""""""</formula>
    </cfRule>
  </conditionalFormatting>
  <conditionalFormatting sqref="AQ22">
    <cfRule type="containsBlanks" dxfId="279" priority="309">
      <formula>LEN(TRIM(AQ22))=0</formula>
    </cfRule>
    <cfRule type="cellIs" dxfId="278" priority="310" operator="notEqual">
      <formula>""""""</formula>
    </cfRule>
  </conditionalFormatting>
  <conditionalFormatting sqref="AQ22">
    <cfRule type="containsBlanks" dxfId="277" priority="311">
      <formula>LEN(TRIM(AQ22))=0</formula>
    </cfRule>
    <cfRule type="cellIs" dxfId="276" priority="312" operator="notEqual">
      <formula>""""""</formula>
    </cfRule>
  </conditionalFormatting>
  <conditionalFormatting sqref="AN23">
    <cfRule type="containsBlanks" dxfId="275" priority="307">
      <formula>LEN(TRIM(AN23))=0</formula>
    </cfRule>
    <cfRule type="cellIs" dxfId="274" priority="308" operator="notEqual">
      <formula>""""""</formula>
    </cfRule>
  </conditionalFormatting>
  <conditionalFormatting sqref="AN23">
    <cfRule type="containsBlanks" dxfId="273" priority="305">
      <formula>LEN(TRIM(AN23))=0</formula>
    </cfRule>
    <cfRule type="cellIs" dxfId="272" priority="306" operator="notEqual">
      <formula>""""""</formula>
    </cfRule>
  </conditionalFormatting>
  <conditionalFormatting sqref="AO23">
    <cfRule type="containsBlanks" dxfId="271" priority="303">
      <formula>LEN(TRIM(AO23))=0</formula>
    </cfRule>
    <cfRule type="cellIs" dxfId="270" priority="304" operator="notEqual">
      <formula>""""""</formula>
    </cfRule>
  </conditionalFormatting>
  <conditionalFormatting sqref="AO23">
    <cfRule type="containsBlanks" dxfId="269" priority="301">
      <formula>LEN(TRIM(AO23))=0</formula>
    </cfRule>
    <cfRule type="cellIs" dxfId="268" priority="302" operator="notEqual">
      <formula>""""""</formula>
    </cfRule>
  </conditionalFormatting>
  <conditionalFormatting sqref="AQ23">
    <cfRule type="containsBlanks" dxfId="267" priority="297">
      <formula>LEN(TRIM(AQ23))=0</formula>
    </cfRule>
    <cfRule type="cellIs" dxfId="266" priority="298" operator="notEqual">
      <formula>""""""</formula>
    </cfRule>
  </conditionalFormatting>
  <conditionalFormatting sqref="AQ23">
    <cfRule type="containsBlanks" dxfId="265" priority="299">
      <formula>LEN(TRIM(AQ23))=0</formula>
    </cfRule>
    <cfRule type="cellIs" dxfId="264" priority="300" operator="notEqual">
      <formula>""""""</formula>
    </cfRule>
  </conditionalFormatting>
  <conditionalFormatting sqref="AN24">
    <cfRule type="containsBlanks" dxfId="263" priority="293">
      <formula>LEN(TRIM(AN24))=0</formula>
    </cfRule>
    <cfRule type="cellIs" dxfId="262" priority="294" operator="notEqual">
      <formula>""""""</formula>
    </cfRule>
  </conditionalFormatting>
  <conditionalFormatting sqref="AN24">
    <cfRule type="containsBlanks" dxfId="261" priority="295">
      <formula>LEN(TRIM(AN24))=0</formula>
    </cfRule>
    <cfRule type="cellIs" dxfId="260" priority="296" operator="notEqual">
      <formula>""""""</formula>
    </cfRule>
  </conditionalFormatting>
  <conditionalFormatting sqref="AO24">
    <cfRule type="containsBlanks" dxfId="259" priority="291">
      <formula>LEN(TRIM(AO24))=0</formula>
    </cfRule>
    <cfRule type="cellIs" dxfId="258" priority="292" operator="notEqual">
      <formula>""""""</formula>
    </cfRule>
  </conditionalFormatting>
  <conditionalFormatting sqref="AO24">
    <cfRule type="containsBlanks" dxfId="257" priority="289">
      <formula>LEN(TRIM(AO24))=0</formula>
    </cfRule>
    <cfRule type="cellIs" dxfId="256" priority="290" operator="notEqual">
      <formula>""""""</formula>
    </cfRule>
  </conditionalFormatting>
  <conditionalFormatting sqref="AQ24">
    <cfRule type="containsBlanks" dxfId="255" priority="281">
      <formula>LEN(TRIM(AQ24))=0</formula>
    </cfRule>
    <cfRule type="cellIs" dxfId="254" priority="282" operator="notEqual">
      <formula>""""""</formula>
    </cfRule>
  </conditionalFormatting>
  <conditionalFormatting sqref="AQ24">
    <cfRule type="containsBlanks" dxfId="253" priority="283">
      <formula>LEN(TRIM(AQ24))=0</formula>
    </cfRule>
    <cfRule type="cellIs" dxfId="252" priority="284" operator="notEqual">
      <formula>""""""</formula>
    </cfRule>
  </conditionalFormatting>
  <conditionalFormatting sqref="AN27">
    <cfRule type="containsBlanks" dxfId="251" priority="277">
      <formula>LEN(TRIM(AN27))=0</formula>
    </cfRule>
    <cfRule type="cellIs" dxfId="250" priority="278" operator="notEqual">
      <formula>""""""</formula>
    </cfRule>
  </conditionalFormatting>
  <conditionalFormatting sqref="AN27">
    <cfRule type="containsBlanks" dxfId="249" priority="279">
      <formula>LEN(TRIM(AN27))=0</formula>
    </cfRule>
    <cfRule type="cellIs" dxfId="248" priority="280" operator="notEqual">
      <formula>""""""</formula>
    </cfRule>
  </conditionalFormatting>
  <conditionalFormatting sqref="AO27">
    <cfRule type="containsBlanks" dxfId="247" priority="275">
      <formula>LEN(TRIM(AO27))=0</formula>
    </cfRule>
    <cfRule type="cellIs" dxfId="246" priority="276" operator="notEqual">
      <formula>""""""</formula>
    </cfRule>
  </conditionalFormatting>
  <conditionalFormatting sqref="AO27">
    <cfRule type="containsBlanks" dxfId="245" priority="273">
      <formula>LEN(TRIM(AO27))=0</formula>
    </cfRule>
    <cfRule type="cellIs" dxfId="244" priority="274" operator="notEqual">
      <formula>""""""</formula>
    </cfRule>
  </conditionalFormatting>
  <conditionalFormatting sqref="AQ27">
    <cfRule type="containsBlanks" dxfId="243" priority="269">
      <formula>LEN(TRIM(AQ27))=0</formula>
    </cfRule>
    <cfRule type="cellIs" dxfId="242" priority="270" operator="notEqual">
      <formula>""""""</formula>
    </cfRule>
  </conditionalFormatting>
  <conditionalFormatting sqref="AQ27">
    <cfRule type="containsBlanks" dxfId="241" priority="271">
      <formula>LEN(TRIM(AQ27))=0</formula>
    </cfRule>
    <cfRule type="cellIs" dxfId="240" priority="272" operator="notEqual">
      <formula>""""""</formula>
    </cfRule>
  </conditionalFormatting>
  <conditionalFormatting sqref="AU21">
    <cfRule type="containsBlanks" dxfId="239" priority="265">
      <formula>LEN(TRIM(AU21))=0</formula>
    </cfRule>
    <cfRule type="cellIs" dxfId="238" priority="266" operator="notEqual">
      <formula>""""""</formula>
    </cfRule>
  </conditionalFormatting>
  <conditionalFormatting sqref="AU21">
    <cfRule type="containsBlanks" dxfId="237" priority="267">
      <formula>LEN(TRIM(AU21))=0</formula>
    </cfRule>
    <cfRule type="cellIs" dxfId="236" priority="268" operator="notEqual">
      <formula>""""""</formula>
    </cfRule>
  </conditionalFormatting>
  <conditionalFormatting sqref="AR22:AS22">
    <cfRule type="containsBlanks" dxfId="235" priority="261">
      <formula>LEN(TRIM(AR22))=0</formula>
    </cfRule>
    <cfRule type="cellIs" dxfId="234" priority="262" operator="notEqual">
      <formula>""""""</formula>
    </cfRule>
  </conditionalFormatting>
  <conditionalFormatting sqref="AR22:AS22">
    <cfRule type="containsBlanks" dxfId="233" priority="263">
      <formula>LEN(TRIM(AR22))=0</formula>
    </cfRule>
    <cfRule type="cellIs" dxfId="232" priority="264" operator="notEqual">
      <formula>""""""</formula>
    </cfRule>
  </conditionalFormatting>
  <conditionalFormatting sqref="AU22">
    <cfRule type="containsBlanks" dxfId="231" priority="257">
      <formula>LEN(TRIM(AU22))=0</formula>
    </cfRule>
    <cfRule type="cellIs" dxfId="230" priority="258" operator="notEqual">
      <formula>""""""</formula>
    </cfRule>
  </conditionalFormatting>
  <conditionalFormatting sqref="AU22">
    <cfRule type="containsBlanks" dxfId="229" priority="259">
      <formula>LEN(TRIM(AU22))=0</formula>
    </cfRule>
    <cfRule type="cellIs" dxfId="228" priority="260" operator="notEqual">
      <formula>""""""</formula>
    </cfRule>
  </conditionalFormatting>
  <conditionalFormatting sqref="AR23:AS23">
    <cfRule type="containsBlanks" dxfId="227" priority="253">
      <formula>LEN(TRIM(AR23))=0</formula>
    </cfRule>
    <cfRule type="cellIs" dxfId="226" priority="254" operator="notEqual">
      <formula>""""""</formula>
    </cfRule>
  </conditionalFormatting>
  <conditionalFormatting sqref="AR23:AS23">
    <cfRule type="containsBlanks" dxfId="225" priority="255">
      <formula>LEN(TRIM(AR23))=0</formula>
    </cfRule>
    <cfRule type="cellIs" dxfId="224" priority="256" operator="notEqual">
      <formula>""""""</formula>
    </cfRule>
  </conditionalFormatting>
  <conditionalFormatting sqref="AU23">
    <cfRule type="containsBlanks" dxfId="223" priority="249">
      <formula>LEN(TRIM(AU23))=0</formula>
    </cfRule>
    <cfRule type="cellIs" dxfId="222" priority="250" operator="notEqual">
      <formula>""""""</formula>
    </cfRule>
  </conditionalFormatting>
  <conditionalFormatting sqref="AU23">
    <cfRule type="containsBlanks" dxfId="221" priority="251">
      <formula>LEN(TRIM(AU23))=0</formula>
    </cfRule>
    <cfRule type="cellIs" dxfId="220" priority="252" operator="notEqual">
      <formula>""""""</formula>
    </cfRule>
  </conditionalFormatting>
  <conditionalFormatting sqref="AR24">
    <cfRule type="containsBlanks" dxfId="219" priority="245">
      <formula>LEN(TRIM(AR24))=0</formula>
    </cfRule>
    <cfRule type="cellIs" dxfId="218" priority="246" operator="notEqual">
      <formula>""""""</formula>
    </cfRule>
  </conditionalFormatting>
  <conditionalFormatting sqref="AR24">
    <cfRule type="containsBlanks" dxfId="217" priority="247">
      <formula>LEN(TRIM(AR24))=0</formula>
    </cfRule>
    <cfRule type="cellIs" dxfId="216" priority="248" operator="notEqual">
      <formula>""""""</formula>
    </cfRule>
  </conditionalFormatting>
  <conditionalFormatting sqref="AS24">
    <cfRule type="containsBlanks" dxfId="215" priority="243">
      <formula>LEN(TRIM(AS24))=0</formula>
    </cfRule>
    <cfRule type="cellIs" dxfId="214" priority="244" operator="notEqual">
      <formula>""""""</formula>
    </cfRule>
  </conditionalFormatting>
  <conditionalFormatting sqref="AS24">
    <cfRule type="containsBlanks" dxfId="213" priority="241">
      <formula>LEN(TRIM(AS24))=0</formula>
    </cfRule>
    <cfRule type="cellIs" dxfId="212" priority="242" operator="notEqual">
      <formula>""""""</formula>
    </cfRule>
  </conditionalFormatting>
  <conditionalFormatting sqref="AU24">
    <cfRule type="containsBlanks" dxfId="211" priority="237">
      <formula>LEN(TRIM(AU24))=0</formula>
    </cfRule>
    <cfRule type="cellIs" dxfId="210" priority="238" operator="notEqual">
      <formula>""""""</formula>
    </cfRule>
  </conditionalFormatting>
  <conditionalFormatting sqref="AU24">
    <cfRule type="containsBlanks" dxfId="209" priority="239">
      <formula>LEN(TRIM(AU24))=0</formula>
    </cfRule>
    <cfRule type="cellIs" dxfId="208" priority="240" operator="notEqual">
      <formula>""""""</formula>
    </cfRule>
  </conditionalFormatting>
  <conditionalFormatting sqref="AR27">
    <cfRule type="containsBlanks" dxfId="207" priority="233">
      <formula>LEN(TRIM(AR27))=0</formula>
    </cfRule>
    <cfRule type="cellIs" dxfId="206" priority="234" operator="notEqual">
      <formula>""""""</formula>
    </cfRule>
  </conditionalFormatting>
  <conditionalFormatting sqref="AR27">
    <cfRule type="containsBlanks" dxfId="205" priority="235">
      <formula>LEN(TRIM(AR27))=0</formula>
    </cfRule>
    <cfRule type="cellIs" dxfId="204" priority="236" operator="notEqual">
      <formula>""""""</formula>
    </cfRule>
  </conditionalFormatting>
  <conditionalFormatting sqref="AS27">
    <cfRule type="containsBlanks" dxfId="203" priority="231">
      <formula>LEN(TRIM(AS27))=0</formula>
    </cfRule>
    <cfRule type="cellIs" dxfId="202" priority="232" operator="notEqual">
      <formula>""""""</formula>
    </cfRule>
  </conditionalFormatting>
  <conditionalFormatting sqref="AS27">
    <cfRule type="containsBlanks" dxfId="201" priority="229">
      <formula>LEN(TRIM(AS27))=0</formula>
    </cfRule>
    <cfRule type="cellIs" dxfId="200" priority="230" operator="notEqual">
      <formula>""""""</formula>
    </cfRule>
  </conditionalFormatting>
  <conditionalFormatting sqref="AU27">
    <cfRule type="containsBlanks" dxfId="199" priority="225">
      <formula>LEN(TRIM(AU27))=0</formula>
    </cfRule>
    <cfRule type="cellIs" dxfId="198" priority="226" operator="notEqual">
      <formula>""""""</formula>
    </cfRule>
  </conditionalFormatting>
  <conditionalFormatting sqref="AU27">
    <cfRule type="containsBlanks" dxfId="197" priority="227">
      <formula>LEN(TRIM(AU27))=0</formula>
    </cfRule>
    <cfRule type="cellIs" dxfId="196" priority="228" operator="notEqual">
      <formula>""""""</formula>
    </cfRule>
  </conditionalFormatting>
  <conditionalFormatting sqref="AR26">
    <cfRule type="containsBlanks" dxfId="195" priority="217">
      <formula>LEN(TRIM(AR26))=0</formula>
    </cfRule>
    <cfRule type="cellIs" dxfId="194" priority="218" operator="notEqual">
      <formula>""""""</formula>
    </cfRule>
  </conditionalFormatting>
  <conditionalFormatting sqref="AR26">
    <cfRule type="containsBlanks" dxfId="193" priority="219">
      <formula>LEN(TRIM(AR26))=0</formula>
    </cfRule>
    <cfRule type="cellIs" dxfId="192" priority="220" operator="notEqual">
      <formula>""""""</formula>
    </cfRule>
  </conditionalFormatting>
  <conditionalFormatting sqref="AS26">
    <cfRule type="containsBlanks" dxfId="191" priority="215">
      <formula>LEN(TRIM(AS26))=0</formula>
    </cfRule>
    <cfRule type="cellIs" dxfId="190" priority="216" operator="notEqual">
      <formula>""""""</formula>
    </cfRule>
  </conditionalFormatting>
  <conditionalFormatting sqref="AS26">
    <cfRule type="containsBlanks" dxfId="189" priority="213">
      <formula>LEN(TRIM(AS26))=0</formula>
    </cfRule>
    <cfRule type="cellIs" dxfId="188" priority="214" operator="notEqual">
      <formula>""""""</formula>
    </cfRule>
  </conditionalFormatting>
  <conditionalFormatting sqref="AU26">
    <cfRule type="containsBlanks" dxfId="187" priority="209">
      <formula>LEN(TRIM(AU26))=0</formula>
    </cfRule>
    <cfRule type="cellIs" dxfId="186" priority="210" operator="notEqual">
      <formula>""""""</formula>
    </cfRule>
  </conditionalFormatting>
  <conditionalFormatting sqref="AU26">
    <cfRule type="containsBlanks" dxfId="185" priority="211">
      <formula>LEN(TRIM(AU26))=0</formula>
    </cfRule>
    <cfRule type="cellIs" dxfId="184" priority="212" operator="notEqual">
      <formula>""""""</formula>
    </cfRule>
  </conditionalFormatting>
  <conditionalFormatting sqref="AR28">
    <cfRule type="containsBlanks" dxfId="183" priority="205">
      <formula>LEN(TRIM(AR28))=0</formula>
    </cfRule>
    <cfRule type="cellIs" dxfId="182" priority="206" operator="notEqual">
      <formula>""""""</formula>
    </cfRule>
  </conditionalFormatting>
  <conditionalFormatting sqref="AR28">
    <cfRule type="containsBlanks" dxfId="181" priority="207">
      <formula>LEN(TRIM(AR28))=0</formula>
    </cfRule>
    <cfRule type="cellIs" dxfId="180" priority="208" operator="notEqual">
      <formula>""""""</formula>
    </cfRule>
  </conditionalFormatting>
  <conditionalFormatting sqref="AS28">
    <cfRule type="containsBlanks" dxfId="179" priority="203">
      <formula>LEN(TRIM(AS28))=0</formula>
    </cfRule>
    <cfRule type="cellIs" dxfId="178" priority="204" operator="notEqual">
      <formula>""""""</formula>
    </cfRule>
  </conditionalFormatting>
  <conditionalFormatting sqref="AS28">
    <cfRule type="containsBlanks" dxfId="177" priority="201">
      <formula>LEN(TRIM(AS28))=0</formula>
    </cfRule>
    <cfRule type="cellIs" dxfId="176" priority="202" operator="notEqual">
      <formula>""""""</formula>
    </cfRule>
  </conditionalFormatting>
  <conditionalFormatting sqref="AU28">
    <cfRule type="containsBlanks" dxfId="175" priority="197">
      <formula>LEN(TRIM(AU28))=0</formula>
    </cfRule>
    <cfRule type="cellIs" dxfId="174" priority="198" operator="notEqual">
      <formula>""""""</formula>
    </cfRule>
  </conditionalFormatting>
  <conditionalFormatting sqref="AU28">
    <cfRule type="containsBlanks" dxfId="173" priority="199">
      <formula>LEN(TRIM(AU28))=0</formula>
    </cfRule>
    <cfRule type="cellIs" dxfId="172" priority="200" operator="notEqual">
      <formula>""""""</formula>
    </cfRule>
  </conditionalFormatting>
  <conditionalFormatting sqref="AR25">
    <cfRule type="containsBlanks" dxfId="171" priority="193">
      <formula>LEN(TRIM(AR25))=0</formula>
    </cfRule>
    <cfRule type="cellIs" dxfId="170" priority="194" operator="notEqual">
      <formula>""""""</formula>
    </cfRule>
  </conditionalFormatting>
  <conditionalFormatting sqref="AR25">
    <cfRule type="containsBlanks" dxfId="169" priority="195">
      <formula>LEN(TRIM(AR25))=0</formula>
    </cfRule>
    <cfRule type="cellIs" dxfId="168" priority="196" operator="notEqual">
      <formula>""""""</formula>
    </cfRule>
  </conditionalFormatting>
  <conditionalFormatting sqref="AS25">
    <cfRule type="containsBlanks" dxfId="167" priority="191">
      <formula>LEN(TRIM(AS25))=0</formula>
    </cfRule>
    <cfRule type="cellIs" dxfId="166" priority="192" operator="notEqual">
      <formula>""""""</formula>
    </cfRule>
  </conditionalFormatting>
  <conditionalFormatting sqref="AS25">
    <cfRule type="containsBlanks" dxfId="165" priority="189">
      <formula>LEN(TRIM(AS25))=0</formula>
    </cfRule>
    <cfRule type="cellIs" dxfId="164" priority="190" operator="notEqual">
      <formula>""""""</formula>
    </cfRule>
  </conditionalFormatting>
  <conditionalFormatting sqref="AU25">
    <cfRule type="containsBlanks" dxfId="163" priority="181">
      <formula>LEN(TRIM(AU25))=0</formula>
    </cfRule>
    <cfRule type="cellIs" dxfId="162" priority="182" operator="notEqual">
      <formula>""""""</formula>
    </cfRule>
  </conditionalFormatting>
  <conditionalFormatting sqref="AU25">
    <cfRule type="containsBlanks" dxfId="161" priority="183">
      <formula>LEN(TRIM(AU25))=0</formula>
    </cfRule>
    <cfRule type="cellIs" dxfId="160" priority="184" operator="notEqual">
      <formula>""""""</formula>
    </cfRule>
  </conditionalFormatting>
  <conditionalFormatting sqref="AV25">
    <cfRule type="containsBlanks" dxfId="159" priority="177">
      <formula>LEN(TRIM(AV25))=0</formula>
    </cfRule>
    <cfRule type="cellIs" dxfId="158" priority="178" operator="notEqual">
      <formula>""""""</formula>
    </cfRule>
  </conditionalFormatting>
  <conditionalFormatting sqref="AV25">
    <cfRule type="containsBlanks" dxfId="157" priority="179">
      <formula>LEN(TRIM(AV25))=0</formula>
    </cfRule>
    <cfRule type="cellIs" dxfId="156" priority="180" operator="notEqual">
      <formula>""""""</formula>
    </cfRule>
  </conditionalFormatting>
  <conditionalFormatting sqref="AW25">
    <cfRule type="containsBlanks" dxfId="155" priority="175">
      <formula>LEN(TRIM(AW25))=0</formula>
    </cfRule>
    <cfRule type="cellIs" dxfId="154" priority="176" operator="notEqual">
      <formula>""""""</formula>
    </cfRule>
  </conditionalFormatting>
  <conditionalFormatting sqref="AW25">
    <cfRule type="containsBlanks" dxfId="153" priority="173">
      <formula>LEN(TRIM(AW25))=0</formula>
    </cfRule>
    <cfRule type="cellIs" dxfId="152" priority="174" operator="notEqual">
      <formula>""""""</formula>
    </cfRule>
  </conditionalFormatting>
  <conditionalFormatting sqref="BC22">
    <cfRule type="containsBlanks" dxfId="151" priority="157">
      <formula>LEN(TRIM(BC22))=0</formula>
    </cfRule>
    <cfRule type="cellIs" dxfId="150" priority="158" operator="notEqual">
      <formula>""""""</formula>
    </cfRule>
  </conditionalFormatting>
  <conditionalFormatting sqref="BC22">
    <cfRule type="containsBlanks" dxfId="149" priority="159">
      <formula>LEN(TRIM(BC22))=0</formula>
    </cfRule>
    <cfRule type="cellIs" dxfId="148" priority="160" operator="notEqual">
      <formula>""""""</formula>
    </cfRule>
  </conditionalFormatting>
  <conditionalFormatting sqref="AV22:AW22">
    <cfRule type="containsBlanks" dxfId="147" priority="153">
      <formula>LEN(TRIM(AV22))=0</formula>
    </cfRule>
    <cfRule type="cellIs" dxfId="146" priority="154" operator="notEqual">
      <formula>""""""</formula>
    </cfRule>
  </conditionalFormatting>
  <conditionalFormatting sqref="AV22:AW22">
    <cfRule type="containsBlanks" dxfId="145" priority="155">
      <formula>LEN(TRIM(AV22))=0</formula>
    </cfRule>
    <cfRule type="cellIs" dxfId="144" priority="156" operator="notEqual">
      <formula>""""""</formula>
    </cfRule>
  </conditionalFormatting>
  <conditionalFormatting sqref="AZ22:BA22">
    <cfRule type="containsBlanks" dxfId="143" priority="149">
      <formula>LEN(TRIM(AZ22))=0</formula>
    </cfRule>
    <cfRule type="cellIs" dxfId="142" priority="150" operator="notEqual">
      <formula>""""""</formula>
    </cfRule>
  </conditionalFormatting>
  <conditionalFormatting sqref="AZ22:BA22">
    <cfRule type="containsBlanks" dxfId="141" priority="151">
      <formula>LEN(TRIM(AZ22))=0</formula>
    </cfRule>
    <cfRule type="cellIs" dxfId="140" priority="152" operator="notEqual">
      <formula>""""""</formula>
    </cfRule>
  </conditionalFormatting>
  <conditionalFormatting sqref="AV21:AW21">
    <cfRule type="containsBlanks" dxfId="139" priority="145">
      <formula>LEN(TRIM(AV21))=0</formula>
    </cfRule>
    <cfRule type="cellIs" dxfId="138" priority="146" operator="notEqual">
      <formula>""""""</formula>
    </cfRule>
  </conditionalFormatting>
  <conditionalFormatting sqref="AV21:AW21">
    <cfRule type="containsBlanks" dxfId="137" priority="147">
      <formula>LEN(TRIM(AV21))=0</formula>
    </cfRule>
    <cfRule type="cellIs" dxfId="136" priority="148" operator="notEqual">
      <formula>""""""</formula>
    </cfRule>
  </conditionalFormatting>
  <conditionalFormatting sqref="AZ21:BA21">
    <cfRule type="containsBlanks" dxfId="135" priority="141">
      <formula>LEN(TRIM(AZ21))=0</formula>
    </cfRule>
    <cfRule type="cellIs" dxfId="134" priority="142" operator="notEqual">
      <formula>""""""</formula>
    </cfRule>
  </conditionalFormatting>
  <conditionalFormatting sqref="AZ21:BA21">
    <cfRule type="containsBlanks" dxfId="133" priority="143">
      <formula>LEN(TRIM(AZ21))=0</formula>
    </cfRule>
    <cfRule type="cellIs" dxfId="132" priority="144" operator="notEqual">
      <formula>""""""</formula>
    </cfRule>
  </conditionalFormatting>
  <conditionalFormatting sqref="BC21">
    <cfRule type="containsBlanks" dxfId="131" priority="137">
      <formula>LEN(TRIM(BC21))=0</formula>
    </cfRule>
    <cfRule type="cellIs" dxfId="130" priority="138" operator="notEqual">
      <formula>""""""</formula>
    </cfRule>
  </conditionalFormatting>
  <conditionalFormatting sqref="BC21">
    <cfRule type="containsBlanks" dxfId="129" priority="139">
      <formula>LEN(TRIM(BC21))=0</formula>
    </cfRule>
    <cfRule type="cellIs" dxfId="128" priority="140" operator="notEqual">
      <formula>""""""</formula>
    </cfRule>
  </conditionalFormatting>
  <conditionalFormatting sqref="AV23:AW23">
    <cfRule type="containsBlanks" dxfId="127" priority="133">
      <formula>LEN(TRIM(AV23))=0</formula>
    </cfRule>
    <cfRule type="cellIs" dxfId="126" priority="134" operator="notEqual">
      <formula>""""""</formula>
    </cfRule>
  </conditionalFormatting>
  <conditionalFormatting sqref="AV23:AW23">
    <cfRule type="containsBlanks" dxfId="125" priority="135">
      <formula>LEN(TRIM(AV23))=0</formula>
    </cfRule>
    <cfRule type="cellIs" dxfId="124" priority="136" operator="notEqual">
      <formula>""""""</formula>
    </cfRule>
  </conditionalFormatting>
  <conditionalFormatting sqref="AZ23:BA23">
    <cfRule type="containsBlanks" dxfId="123" priority="129">
      <formula>LEN(TRIM(AZ23))=0</formula>
    </cfRule>
    <cfRule type="cellIs" dxfId="122" priority="130" operator="notEqual">
      <formula>""""""</formula>
    </cfRule>
  </conditionalFormatting>
  <conditionalFormatting sqref="AZ23:BA23">
    <cfRule type="containsBlanks" dxfId="121" priority="131">
      <formula>LEN(TRIM(AZ23))=0</formula>
    </cfRule>
    <cfRule type="cellIs" dxfId="120" priority="132" operator="notEqual">
      <formula>""""""</formula>
    </cfRule>
  </conditionalFormatting>
  <conditionalFormatting sqref="BC23">
    <cfRule type="containsBlanks" dxfId="119" priority="125">
      <formula>LEN(TRIM(BC23))=0</formula>
    </cfRule>
    <cfRule type="cellIs" dxfId="118" priority="126" operator="notEqual">
      <formula>""""""</formula>
    </cfRule>
  </conditionalFormatting>
  <conditionalFormatting sqref="BC23">
    <cfRule type="containsBlanks" dxfId="117" priority="127">
      <formula>LEN(TRIM(BC23))=0</formula>
    </cfRule>
    <cfRule type="cellIs" dxfId="116" priority="128" operator="notEqual">
      <formula>""""""</formula>
    </cfRule>
  </conditionalFormatting>
  <conditionalFormatting sqref="AV24:AW24">
    <cfRule type="containsBlanks" dxfId="115" priority="121">
      <formula>LEN(TRIM(AV24))=0</formula>
    </cfRule>
    <cfRule type="cellIs" dxfId="114" priority="122" operator="notEqual">
      <formula>""""""</formula>
    </cfRule>
  </conditionalFormatting>
  <conditionalFormatting sqref="AV24:AW24">
    <cfRule type="containsBlanks" dxfId="113" priority="123">
      <formula>LEN(TRIM(AV24))=0</formula>
    </cfRule>
    <cfRule type="cellIs" dxfId="112" priority="124" operator="notEqual">
      <formula>""""""</formula>
    </cfRule>
  </conditionalFormatting>
  <conditionalFormatting sqref="AZ24:BA24">
    <cfRule type="containsBlanks" dxfId="111" priority="117">
      <formula>LEN(TRIM(AZ24))=0</formula>
    </cfRule>
    <cfRule type="cellIs" dxfId="110" priority="118" operator="notEqual">
      <formula>""""""</formula>
    </cfRule>
  </conditionalFormatting>
  <conditionalFormatting sqref="AZ24:BA24">
    <cfRule type="containsBlanks" dxfId="109" priority="119">
      <formula>LEN(TRIM(AZ24))=0</formula>
    </cfRule>
    <cfRule type="cellIs" dxfId="108" priority="120" operator="notEqual">
      <formula>""""""</formula>
    </cfRule>
  </conditionalFormatting>
  <conditionalFormatting sqref="BC24">
    <cfRule type="containsBlanks" dxfId="107" priority="113">
      <formula>LEN(TRIM(BC24))=0</formula>
    </cfRule>
    <cfRule type="cellIs" dxfId="106" priority="114" operator="notEqual">
      <formula>""""""</formula>
    </cfRule>
  </conditionalFormatting>
  <conditionalFormatting sqref="BC24">
    <cfRule type="containsBlanks" dxfId="105" priority="115">
      <formula>LEN(TRIM(BC24))=0</formula>
    </cfRule>
    <cfRule type="cellIs" dxfId="104" priority="116" operator="notEqual">
      <formula>""""""</formula>
    </cfRule>
  </conditionalFormatting>
  <conditionalFormatting sqref="AV27">
    <cfRule type="containsBlanks" dxfId="103" priority="109">
      <formula>LEN(TRIM(AV27))=0</formula>
    </cfRule>
    <cfRule type="cellIs" dxfId="102" priority="110" operator="notEqual">
      <formula>""""""</formula>
    </cfRule>
  </conditionalFormatting>
  <conditionalFormatting sqref="AV27">
    <cfRule type="containsBlanks" dxfId="101" priority="111">
      <formula>LEN(TRIM(AV27))=0</formula>
    </cfRule>
    <cfRule type="cellIs" dxfId="100" priority="112" operator="notEqual">
      <formula>""""""</formula>
    </cfRule>
  </conditionalFormatting>
  <conditionalFormatting sqref="AW27">
    <cfRule type="containsBlanks" dxfId="99" priority="107">
      <formula>LEN(TRIM(AW27))=0</formula>
    </cfRule>
    <cfRule type="cellIs" dxfId="98" priority="108" operator="notEqual">
      <formula>""""""</formula>
    </cfRule>
  </conditionalFormatting>
  <conditionalFormatting sqref="AW27">
    <cfRule type="containsBlanks" dxfId="97" priority="105">
      <formula>LEN(TRIM(AW27))=0</formula>
    </cfRule>
    <cfRule type="cellIs" dxfId="96" priority="106" operator="notEqual">
      <formula>""""""</formula>
    </cfRule>
  </conditionalFormatting>
  <conditionalFormatting sqref="AY22">
    <cfRule type="containsBlanks" dxfId="95" priority="101">
      <formula>LEN(TRIM(AY22))=0</formula>
    </cfRule>
    <cfRule type="cellIs" dxfId="94" priority="102" operator="notEqual">
      <formula>""""""</formula>
    </cfRule>
  </conditionalFormatting>
  <conditionalFormatting sqref="AY22">
    <cfRule type="containsBlanks" dxfId="93" priority="103">
      <formula>LEN(TRIM(AY22))=0</formula>
    </cfRule>
    <cfRule type="cellIs" dxfId="92" priority="104" operator="notEqual">
      <formula>""""""</formula>
    </cfRule>
  </conditionalFormatting>
  <conditionalFormatting sqref="AY21">
    <cfRule type="containsBlanks" dxfId="91" priority="97">
      <formula>LEN(TRIM(AY21))=0</formula>
    </cfRule>
    <cfRule type="cellIs" dxfId="90" priority="98" operator="notEqual">
      <formula>""""""</formula>
    </cfRule>
  </conditionalFormatting>
  <conditionalFormatting sqref="AY21">
    <cfRule type="containsBlanks" dxfId="89" priority="99">
      <formula>LEN(TRIM(AY21))=0</formula>
    </cfRule>
    <cfRule type="cellIs" dxfId="88" priority="100" operator="notEqual">
      <formula>""""""</formula>
    </cfRule>
  </conditionalFormatting>
  <conditionalFormatting sqref="AY23">
    <cfRule type="containsBlanks" dxfId="87" priority="93">
      <formula>LEN(TRIM(AY23))=0</formula>
    </cfRule>
    <cfRule type="cellIs" dxfId="86" priority="94" operator="notEqual">
      <formula>""""""</formula>
    </cfRule>
  </conditionalFormatting>
  <conditionalFormatting sqref="AY23">
    <cfRule type="containsBlanks" dxfId="85" priority="95">
      <formula>LEN(TRIM(AY23))=0</formula>
    </cfRule>
    <cfRule type="cellIs" dxfId="84" priority="96" operator="notEqual">
      <formula>""""""</formula>
    </cfRule>
  </conditionalFormatting>
  <conditionalFormatting sqref="AY24">
    <cfRule type="containsBlanks" dxfId="83" priority="89">
      <formula>LEN(TRIM(AY24))=0</formula>
    </cfRule>
    <cfRule type="cellIs" dxfId="82" priority="90" operator="notEqual">
      <formula>""""""</formula>
    </cfRule>
  </conditionalFormatting>
  <conditionalFormatting sqref="AY24">
    <cfRule type="containsBlanks" dxfId="81" priority="91">
      <formula>LEN(TRIM(AY24))=0</formula>
    </cfRule>
    <cfRule type="cellIs" dxfId="80" priority="92" operator="notEqual">
      <formula>""""""</formula>
    </cfRule>
  </conditionalFormatting>
  <conditionalFormatting sqref="AY27">
    <cfRule type="containsBlanks" dxfId="79" priority="85">
      <formula>LEN(TRIM(AY27))=0</formula>
    </cfRule>
    <cfRule type="cellIs" dxfId="78" priority="86" operator="notEqual">
      <formula>""""""</formula>
    </cfRule>
  </conditionalFormatting>
  <conditionalFormatting sqref="AY27">
    <cfRule type="containsBlanks" dxfId="77" priority="87">
      <formula>LEN(TRIM(AY27))=0</formula>
    </cfRule>
    <cfRule type="cellIs" dxfId="76" priority="88" operator="notEqual">
      <formula>""""""</formula>
    </cfRule>
  </conditionalFormatting>
  <conditionalFormatting sqref="AZ27">
    <cfRule type="containsBlanks" dxfId="75" priority="81">
      <formula>LEN(TRIM(AZ27))=0</formula>
    </cfRule>
    <cfRule type="cellIs" dxfId="74" priority="82" operator="notEqual">
      <formula>""""""</formula>
    </cfRule>
  </conditionalFormatting>
  <conditionalFormatting sqref="AZ27">
    <cfRule type="containsBlanks" dxfId="73" priority="83">
      <formula>LEN(TRIM(AZ27))=0</formula>
    </cfRule>
    <cfRule type="cellIs" dxfId="72" priority="84" operator="notEqual">
      <formula>""""""</formula>
    </cfRule>
  </conditionalFormatting>
  <conditionalFormatting sqref="BA27">
    <cfRule type="containsBlanks" dxfId="71" priority="79">
      <formula>LEN(TRIM(BA27))=0</formula>
    </cfRule>
    <cfRule type="cellIs" dxfId="70" priority="80" operator="notEqual">
      <formula>""""""</formula>
    </cfRule>
  </conditionalFormatting>
  <conditionalFormatting sqref="BA27">
    <cfRule type="containsBlanks" dxfId="69" priority="77">
      <formula>LEN(TRIM(BA27))=0</formula>
    </cfRule>
    <cfRule type="cellIs" dxfId="68" priority="78" operator="notEqual">
      <formula>""""""</formula>
    </cfRule>
  </conditionalFormatting>
  <conditionalFormatting sqref="BC27">
    <cfRule type="containsBlanks" dxfId="67" priority="73">
      <formula>LEN(TRIM(BC27))=0</formula>
    </cfRule>
    <cfRule type="cellIs" dxfId="66" priority="74" operator="notEqual">
      <formula>""""""</formula>
    </cfRule>
  </conditionalFormatting>
  <conditionalFormatting sqref="BC27">
    <cfRule type="containsBlanks" dxfId="65" priority="75">
      <formula>LEN(TRIM(BC27))=0</formula>
    </cfRule>
    <cfRule type="cellIs" dxfId="64" priority="76" operator="notEqual">
      <formula>""""""</formula>
    </cfRule>
  </conditionalFormatting>
  <conditionalFormatting sqref="BC26">
    <cfRule type="containsBlanks" dxfId="63" priority="69">
      <formula>LEN(TRIM(BC26))=0</formula>
    </cfRule>
    <cfRule type="cellIs" dxfId="62" priority="70" operator="notEqual">
      <formula>""""""</formula>
    </cfRule>
  </conditionalFormatting>
  <conditionalFormatting sqref="BC26">
    <cfRule type="containsBlanks" dxfId="61" priority="71">
      <formula>LEN(TRIM(BC26))=0</formula>
    </cfRule>
    <cfRule type="cellIs" dxfId="60" priority="72" operator="notEqual">
      <formula>""""""</formula>
    </cfRule>
  </conditionalFormatting>
  <conditionalFormatting sqref="AZ26">
    <cfRule type="containsBlanks" dxfId="59" priority="65">
      <formula>LEN(TRIM(AZ26))=0</formula>
    </cfRule>
    <cfRule type="cellIs" dxfId="58" priority="66" operator="notEqual">
      <formula>""""""</formula>
    </cfRule>
  </conditionalFormatting>
  <conditionalFormatting sqref="AZ26">
    <cfRule type="containsBlanks" dxfId="57" priority="67">
      <formula>LEN(TRIM(AZ26))=0</formula>
    </cfRule>
    <cfRule type="cellIs" dxfId="56" priority="68" operator="notEqual">
      <formula>""""""</formula>
    </cfRule>
  </conditionalFormatting>
  <conditionalFormatting sqref="BA26">
    <cfRule type="containsBlanks" dxfId="55" priority="63">
      <formula>LEN(TRIM(BA26))=0</formula>
    </cfRule>
    <cfRule type="cellIs" dxfId="54" priority="64" operator="notEqual">
      <formula>""""""</formula>
    </cfRule>
  </conditionalFormatting>
  <conditionalFormatting sqref="BA26">
    <cfRule type="containsBlanks" dxfId="53" priority="61">
      <formula>LEN(TRIM(BA26))=0</formula>
    </cfRule>
    <cfRule type="cellIs" dxfId="52" priority="62" operator="notEqual">
      <formula>""""""</formula>
    </cfRule>
  </conditionalFormatting>
  <conditionalFormatting sqref="AY25">
    <cfRule type="containsBlanks" dxfId="51" priority="57">
      <formula>LEN(TRIM(AY25))=0</formula>
    </cfRule>
    <cfRule type="cellIs" dxfId="50" priority="58" operator="notEqual">
      <formula>""""""</formula>
    </cfRule>
  </conditionalFormatting>
  <conditionalFormatting sqref="AY25">
    <cfRule type="containsBlanks" dxfId="49" priority="59">
      <formula>LEN(TRIM(AY25))=0</formula>
    </cfRule>
    <cfRule type="cellIs" dxfId="48" priority="60" operator="notEqual">
      <formula>""""""</formula>
    </cfRule>
  </conditionalFormatting>
  <conditionalFormatting sqref="AZ25">
    <cfRule type="containsBlanks" dxfId="47" priority="53">
      <formula>LEN(TRIM(AZ25))=0</formula>
    </cfRule>
    <cfRule type="cellIs" dxfId="46" priority="54" operator="notEqual">
      <formula>""""""</formula>
    </cfRule>
  </conditionalFormatting>
  <conditionalFormatting sqref="AZ25">
    <cfRule type="containsBlanks" dxfId="45" priority="55">
      <formula>LEN(TRIM(AZ25))=0</formula>
    </cfRule>
    <cfRule type="cellIs" dxfId="44" priority="56" operator="notEqual">
      <formula>""""""</formula>
    </cfRule>
  </conditionalFormatting>
  <conditionalFormatting sqref="BA25">
    <cfRule type="containsBlanks" dxfId="43" priority="51">
      <formula>LEN(TRIM(BA25))=0</formula>
    </cfRule>
    <cfRule type="cellIs" dxfId="42" priority="52" operator="notEqual">
      <formula>""""""</formula>
    </cfRule>
  </conditionalFormatting>
  <conditionalFormatting sqref="BA25">
    <cfRule type="containsBlanks" dxfId="41" priority="49">
      <formula>LEN(TRIM(BA25))=0</formula>
    </cfRule>
    <cfRule type="cellIs" dxfId="40" priority="50" operator="notEqual">
      <formula>""""""</formula>
    </cfRule>
  </conditionalFormatting>
  <conditionalFormatting sqref="BC25">
    <cfRule type="containsBlanks" dxfId="39" priority="45">
      <formula>LEN(TRIM(BC25))=0</formula>
    </cfRule>
    <cfRule type="cellIs" dxfId="38" priority="46" operator="notEqual">
      <formula>""""""</formula>
    </cfRule>
  </conditionalFormatting>
  <conditionalFormatting sqref="BC25">
    <cfRule type="containsBlanks" dxfId="37" priority="47">
      <formula>LEN(TRIM(BC25))=0</formula>
    </cfRule>
    <cfRule type="cellIs" dxfId="36" priority="48" operator="notEqual">
      <formula>""""""</formula>
    </cfRule>
  </conditionalFormatting>
  <conditionalFormatting sqref="AZ28">
    <cfRule type="containsBlanks" dxfId="35" priority="41">
      <formula>LEN(TRIM(AZ28))=0</formula>
    </cfRule>
    <cfRule type="cellIs" dxfId="34" priority="42" operator="notEqual">
      <formula>""""""</formula>
    </cfRule>
  </conditionalFormatting>
  <conditionalFormatting sqref="AZ28">
    <cfRule type="containsBlanks" dxfId="33" priority="43">
      <formula>LEN(TRIM(AZ28))=0</formula>
    </cfRule>
    <cfRule type="cellIs" dxfId="32" priority="44" operator="notEqual">
      <formula>""""""</formula>
    </cfRule>
  </conditionalFormatting>
  <conditionalFormatting sqref="BA28">
    <cfRule type="containsBlanks" dxfId="31" priority="39">
      <formula>LEN(TRIM(BA28))=0</formula>
    </cfRule>
    <cfRule type="cellIs" dxfId="30" priority="40" operator="notEqual">
      <formula>""""""</formula>
    </cfRule>
  </conditionalFormatting>
  <conditionalFormatting sqref="BA28">
    <cfRule type="containsBlanks" dxfId="29" priority="37">
      <formula>LEN(TRIM(BA28))=0</formula>
    </cfRule>
    <cfRule type="cellIs" dxfId="28" priority="38" operator="notEqual">
      <formula>""""""</formula>
    </cfRule>
  </conditionalFormatting>
  <conditionalFormatting sqref="AV28">
    <cfRule type="containsBlanks" dxfId="27" priority="25">
      <formula>LEN(TRIM(AV28))=0</formula>
    </cfRule>
    <cfRule type="cellIs" dxfId="26" priority="26" operator="notEqual">
      <formula>""""""</formula>
    </cfRule>
  </conditionalFormatting>
  <conditionalFormatting sqref="AV28">
    <cfRule type="containsBlanks" dxfId="25" priority="27">
      <formula>LEN(TRIM(AV28))=0</formula>
    </cfRule>
    <cfRule type="cellIs" dxfId="24" priority="28" operator="notEqual">
      <formula>""""""</formula>
    </cfRule>
  </conditionalFormatting>
  <conditionalFormatting sqref="AW28">
    <cfRule type="containsBlanks" dxfId="23" priority="23">
      <formula>LEN(TRIM(AW28))=0</formula>
    </cfRule>
    <cfRule type="cellIs" dxfId="22" priority="24" operator="notEqual">
      <formula>""""""</formula>
    </cfRule>
  </conditionalFormatting>
  <conditionalFormatting sqref="AW28">
    <cfRule type="containsBlanks" dxfId="21" priority="21">
      <formula>LEN(TRIM(AW28))=0</formula>
    </cfRule>
    <cfRule type="cellIs" dxfId="20" priority="22" operator="notEqual">
      <formula>""""""</formula>
    </cfRule>
  </conditionalFormatting>
  <conditionalFormatting sqref="AY28">
    <cfRule type="containsBlanks" dxfId="19" priority="17">
      <formula>LEN(TRIM(AY28))=0</formula>
    </cfRule>
    <cfRule type="cellIs" dxfId="18" priority="18" operator="notEqual">
      <formula>""""""</formula>
    </cfRule>
  </conditionalFormatting>
  <conditionalFormatting sqref="AY28">
    <cfRule type="containsBlanks" dxfId="17" priority="19">
      <formula>LEN(TRIM(AY28))=0</formula>
    </cfRule>
    <cfRule type="cellIs" dxfId="16" priority="20" operator="notEqual">
      <formula>""""""</formula>
    </cfRule>
  </conditionalFormatting>
  <conditionalFormatting sqref="BC28">
    <cfRule type="containsBlanks" dxfId="15" priority="13">
      <formula>LEN(TRIM(BC28))=0</formula>
    </cfRule>
    <cfRule type="cellIs" dxfId="14" priority="14" operator="notEqual">
      <formula>""""""</formula>
    </cfRule>
  </conditionalFormatting>
  <conditionalFormatting sqref="BC28">
    <cfRule type="containsBlanks" dxfId="13" priority="15">
      <formula>LEN(TRIM(BC28))=0</formula>
    </cfRule>
    <cfRule type="cellIs" dxfId="12" priority="16" operator="notEqual">
      <formula>""""""</formula>
    </cfRule>
  </conditionalFormatting>
  <conditionalFormatting sqref="AV26">
    <cfRule type="containsBlanks" dxfId="11" priority="9">
      <formula>LEN(TRIM(AV26))=0</formula>
    </cfRule>
    <cfRule type="cellIs" dxfId="10" priority="10" operator="notEqual">
      <formula>""""""</formula>
    </cfRule>
  </conditionalFormatting>
  <conditionalFormatting sqref="AV26">
    <cfRule type="containsBlanks" dxfId="9" priority="11">
      <formula>LEN(TRIM(AV26))=0</formula>
    </cfRule>
    <cfRule type="cellIs" dxfId="8" priority="12" operator="notEqual">
      <formula>""""""</formula>
    </cfRule>
  </conditionalFormatting>
  <conditionalFormatting sqref="AW26">
    <cfRule type="containsBlanks" dxfId="7" priority="7">
      <formula>LEN(TRIM(AW26))=0</formula>
    </cfRule>
    <cfRule type="cellIs" dxfId="6" priority="8" operator="notEqual">
      <formula>""""""</formula>
    </cfRule>
  </conditionalFormatting>
  <conditionalFormatting sqref="AW26">
    <cfRule type="containsBlanks" dxfId="5" priority="5">
      <formula>LEN(TRIM(AW26))=0</formula>
    </cfRule>
    <cfRule type="cellIs" dxfId="4" priority="6" operator="notEqual">
      <formula>""""""</formula>
    </cfRule>
  </conditionalFormatting>
  <conditionalFormatting sqref="AY26">
    <cfRule type="containsBlanks" dxfId="3" priority="1">
      <formula>LEN(TRIM(AY26))=0</formula>
    </cfRule>
    <cfRule type="cellIs" dxfId="2" priority="2" operator="notEqual">
      <formula>""""""</formula>
    </cfRule>
  </conditionalFormatting>
  <conditionalFormatting sqref="AY26">
    <cfRule type="containsBlanks" dxfId="1" priority="3">
      <formula>LEN(TRIM(AY26))=0</formula>
    </cfRule>
    <cfRule type="cellIs" dxfId="0" priority="4" operator="notEqual">
      <formula>""""""</formula>
    </cfRule>
  </conditionalFormatting>
  <dataValidations count="34">
    <dataValidation type="list" allowBlank="1" showInputMessage="1" showErrorMessage="1" sqref="R29:R1048576 S21:S28"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allowBlank="1" showInputMessage="1" showErrorMessage="1" prompt="Del listado despegable de los procesos institucionales de la entidad seleccione a cual está asociado el indicador de gestión._x000a_Todos los indicadores deben estar asociados a un proceso." sqref="C6:F7" xr:uid="{00000000-0002-0000-0000-000008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9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A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B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C000000}"/>
    <dataValidation allowBlank="1" showInputMessage="1" showErrorMessage="1" prompt="Corresponde al código consecutivo que será asignado por la Subdirección de Diseño, Evaluación y Sistematización – Equipo del Sistema Integrado de Gestión." sqref="E20" xr:uid="{00000000-0002-0000-0000-00000D000000}"/>
    <dataValidation allowBlank="1" showInputMessage="1" showErrorMessage="1" prompt="Corresponde a la fecha de expedición de la Circular mediante la cual se oficializó la creación o actualización del indicador de gestión." sqref="F20" xr:uid="{00000000-0002-0000-0000-00000E000000}"/>
    <dataValidation allowBlank="1" showInputMessage="1" showErrorMessage="1" prompt="Registre el nombre asignado al indicador. Recuerde ser claro, corto, conciso y auto explicativo." sqref="G20" xr:uid="{00000000-0002-0000-0000-00000F000000}"/>
    <dataValidation allowBlank="1" showInputMessage="1" showErrorMessage="1" prompt="Corresponde al fin para el cual se formuló el indicador, la utilidad, o valor agregado que se espera obtener al efectuar la medición." sqref="H20" xr:uid="{00000000-0002-0000-0000-000010000000}"/>
    <dataValidation allowBlank="1" showInputMessage="1" showErrorMessage="1" prompt="Corresponde a la variable o aspecto clave de cuyo resultado depende el logro de los objetivo del indicar." sqref="I20" xr:uid="{00000000-0002-0000-0000-000011000000}"/>
    <dataValidation allowBlank="1" showInputMessage="1" showErrorMessage="1" prompt="Corresponde a la ecuación matemática que relaciona las variables del indicador (numerador/denominador) o a un índice." sqref="J20" xr:uid="{00000000-0002-0000-0000-000012000000}"/>
    <dataValidation allowBlank="1" showInputMessage="1" showErrorMessage="1" prompt="Seleccione de la lista desplegable si el indicador corresponde a la clasificación de eficacia, eficiencia o efectividad." sqref="K20" xr:uid="{00000000-0002-0000-0000-000013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14000000}"/>
    <dataValidation allowBlank="1" showInputMessage="1" showErrorMessage="1" prompt="Parte que sirve de referente para cuantificar la cantidad o tamaño de una variable. Ejemplo: requisitos, porcentaje, número de casos, talleres, etc." sqref="M20" xr:uid="{00000000-0002-0000-0000-000015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16000000}"/>
    <dataValidation allowBlank="1" showInputMessage="1" showErrorMessage="1" prompt="Corresponde al producto, documento, etc, que será la evidencia del reporte de la medición del indicador de gestión para cada periodo." sqref="O20" xr:uid="{00000000-0002-0000-0000-000017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8000000}"/>
    <dataValidation allowBlank="1" showInputMessage="1" showErrorMessage="1" prompt="Parte que sirve de referente para cuantificar la cantidad o tamaño de una variable. Ejemplo: requisitos, porcentaje, talleres, personas, etc." sqref="Q20" xr:uid="{00000000-0002-0000-0000-000019000000}"/>
    <dataValidation allowBlank="1" showInputMessage="1" showErrorMessage="1" prompt="Es el resultado del indicador que se pretende alcanzar en el año." sqref="R20" xr:uid="{00000000-0002-0000-0000-00001A000000}"/>
    <dataValidation allowBlank="1" showInputMessage="1" showErrorMessage="1" prompt="De la lista desplegable seleccione si la meta anual del indicador corresponde a creciente, decreciente, constante o suma." sqref="S20" xr:uid="{00000000-0002-0000-0000-00001B000000}"/>
    <dataValidation allowBlank="1" showInputMessage="1" showErrorMessage="1" prompt="Corresponde a los resultados obtenidos en el periodo de medición." sqref="T20 X20 AB20 AF20 AJ20 AN20 AR20 AV20 AZ20 BD20 BH20 BL20" xr:uid="{00000000-0002-0000-0000-00001C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D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E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F000000}"/>
    <dataValidation type="list" allowBlank="1" showDropDown="1" showInputMessage="1" showErrorMessage="1" sqref="M21:M28" xr:uid="{00000000-0002-0000-0000-000020000000}">
      <formula1>Periodicidadindicador</formula1>
    </dataValidation>
    <dataValidation type="list" allowBlank="1" showInputMessage="1" showErrorMessage="1" sqref="D21:D28" xr:uid="{00000000-0002-0000-0000-000021000000}">
      <formula1>Objetivosestratégicos</formula1>
    </dataValidation>
    <dataValidation type="list" allowBlank="1" showInputMessage="1" showErrorMessage="1" sqref="C21:C1048576" xr:uid="{00000000-0002-0000-0000-000002000000}">
      <formula1>ProyectoInv</formula1>
    </dataValidation>
    <dataValidation type="list" allowBlank="1" showInputMessage="1" showErrorMessage="1" sqref="L21:L1048576" xr:uid="{00000000-0002-0000-0000-000003000000}">
      <formula1>periodicidad</formula1>
    </dataValidation>
    <dataValidation type="list" allowBlank="1" showInputMessage="1" showErrorMessage="1" sqref="D29:D1048576" xr:uid="{00000000-0002-0000-0000-000004000000}">
      <formula1>ObjEstratégico</formula1>
    </dataValidation>
    <dataValidation type="list" allowBlank="1" showInputMessage="1" showErrorMessage="1" sqref="K21:K1048576" xr:uid="{00000000-0002-0000-0000-000005000000}">
      <formula1>TipoInd</formula1>
    </dataValidation>
    <dataValidation type="list" allowBlank="1" showInputMessage="1" showErrorMessage="1" sqref="B21:B1048576" xr:uid="{00000000-0002-0000-0000-000006000000}">
      <formula1>Subsistema</formula1>
    </dataValidation>
    <dataValidation type="list" allowBlank="1" showInputMessage="1" showErrorMessage="1" sqref="A21:A1048576" xr:uid="{00000000-0002-0000-0000-000007000000}">
      <formula1>Procesos</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2000000}">
          <x14:formula1>
            <xm:f>'Listas desplegables'!$A$35:$A$49</xm:f>
          </x14:formula1>
          <xm:sqref>C8</xm:sqref>
        </x14:dataValidation>
        <x14:dataValidation type="list" allowBlank="1" showInputMessage="1" showErrorMessage="1" xr:uid="{00000000-0002-0000-0000-000023000000}">
          <x14:formula1>
            <xm:f>'Listas desplegables'!$B$2:$B$6</xm:f>
          </x14:formula1>
          <xm:sqref>F13</xm:sqref>
        </x14:dataValidation>
        <x14:dataValidation type="list" allowBlank="1" showInputMessage="1" showErrorMessage="1" xr:uid="{00000000-0002-0000-0000-000024000000}">
          <x14:formula1>
            <xm:f>'Listas desplegables'!$A$2:$A$13</xm:f>
          </x14:formula1>
          <xm:sqref>D13:D14</xm:sqref>
        </x14:dataValidation>
        <x14:dataValidation type="list" allowBlank="1" showInputMessage="1" showErrorMessage="1" xr:uid="{00000000-0002-0000-0000-000025000000}">
          <x14:formula1>
            <xm:f>'Listas desplegables'!$B$17:$B$22</xm:f>
          </x14:formula1>
          <xm:sqref>C10</xm:sqref>
        </x14:dataValidation>
        <x14:dataValidation type="list" allowBlank="1" showInputMessage="1" showErrorMessage="1" xr:uid="{00000000-0002-0000-0000-000026000000}">
          <x14:formula1>
            <xm:f>'Listas desplegables'!$A$17:$A$22</xm:f>
          </x14:formula1>
          <xm:sqref>C12</xm:sqref>
        </x14:dataValidation>
        <x14:dataValidation type="list" allowBlank="1" showInputMessage="1" showErrorMessage="1" xr:uid="{00000000-0002-0000-0000-000027000000}">
          <x14:formula1>
            <xm:f>'Listas desplegables'!$C$17:$C$32</xm:f>
          </x14:formula1>
          <xm:sqref>C11</xm:sqref>
        </x14:dataValidation>
        <x14:dataValidation type="list" allowBlank="1" showInputMessage="1" showErrorMessage="1" xr:uid="{00000000-0002-0000-0000-000028000000}">
          <x14:formula1>
            <xm:f>'Listas desplegables'!$E$35:$E$48</xm:f>
          </x14:formula1>
          <xm:sqref>C9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zoomScale="70" zoomScaleNormal="70" zoomScalePageLayoutView="70" workbookViewId="0"/>
  </sheetViews>
  <sheetFormatPr baseColWidth="10" defaultColWidth="10.85546875" defaultRowHeight="15" x14ac:dyDescent="0.2"/>
  <cols>
    <col min="1" max="1" width="80.42578125" style="11" customWidth="1"/>
    <col min="2" max="2" width="48.140625" style="11" customWidth="1"/>
    <col min="3" max="3" width="30.7109375" style="11" customWidth="1"/>
    <col min="4" max="4" width="76.42578125" style="11" customWidth="1"/>
    <col min="5" max="5" width="20" style="11" customWidth="1"/>
    <col min="6" max="6" width="58.28515625" style="11" bestFit="1" customWidth="1"/>
    <col min="7" max="7" width="46.7109375" style="11" customWidth="1"/>
    <col min="8" max="8" width="18.140625" style="11" customWidth="1"/>
    <col min="9" max="23" width="10.85546875" style="11"/>
    <col min="24" max="24" width="32.28515625" style="11" bestFit="1" customWidth="1"/>
    <col min="25" max="37" width="10.85546875" style="11"/>
    <col min="38" max="38" width="20.7109375" style="11" bestFit="1" customWidth="1"/>
    <col min="39" max="16384" width="10.85546875" style="11"/>
  </cols>
  <sheetData>
    <row r="1" spans="1:38" s="10" customFormat="1" ht="15.75" x14ac:dyDescent="0.25">
      <c r="B1" s="10" t="s">
        <v>174</v>
      </c>
      <c r="C1" s="10" t="s">
        <v>175</v>
      </c>
      <c r="E1" s="10" t="s">
        <v>176</v>
      </c>
      <c r="F1" s="10" t="s">
        <v>177</v>
      </c>
      <c r="G1" s="10" t="s">
        <v>178</v>
      </c>
      <c r="J1" s="10" t="s">
        <v>179</v>
      </c>
      <c r="M1" s="10" t="s">
        <v>180</v>
      </c>
      <c r="R1" s="10" t="s">
        <v>181</v>
      </c>
      <c r="X1" s="10" t="s">
        <v>182</v>
      </c>
      <c r="Y1" s="10" t="s">
        <v>183</v>
      </c>
      <c r="AF1" s="10" t="s">
        <v>184</v>
      </c>
      <c r="AL1" s="11" t="s">
        <v>185</v>
      </c>
    </row>
    <row r="2" spans="1:38" ht="25.5" customHeight="1" x14ac:dyDescent="0.2">
      <c r="A2" s="12" t="s">
        <v>23</v>
      </c>
      <c r="B2" s="13">
        <v>2016</v>
      </c>
      <c r="C2" s="11" t="s">
        <v>186</v>
      </c>
      <c r="E2" s="11" t="s">
        <v>187</v>
      </c>
      <c r="F2" s="14"/>
      <c r="G2" s="11" t="s">
        <v>188</v>
      </c>
      <c r="J2" s="11" t="s">
        <v>189</v>
      </c>
      <c r="M2" s="11" t="s">
        <v>190</v>
      </c>
      <c r="R2" s="11" t="s">
        <v>191</v>
      </c>
      <c r="X2" s="11" t="s">
        <v>192</v>
      </c>
      <c r="Y2" s="11" t="s">
        <v>193</v>
      </c>
      <c r="AF2" s="11" t="s">
        <v>194</v>
      </c>
      <c r="AI2" s="11" t="s">
        <v>195</v>
      </c>
      <c r="AL2" s="11" t="s">
        <v>196</v>
      </c>
    </row>
    <row r="3" spans="1:38" ht="15" customHeight="1" x14ac:dyDescent="0.2">
      <c r="A3" s="12" t="s">
        <v>13</v>
      </c>
      <c r="B3" s="13">
        <v>2017</v>
      </c>
      <c r="C3" s="11" t="s">
        <v>197</v>
      </c>
      <c r="E3" s="11" t="s">
        <v>198</v>
      </c>
      <c r="F3" s="14"/>
      <c r="G3" s="11" t="s">
        <v>199</v>
      </c>
      <c r="J3" s="11" t="s">
        <v>200</v>
      </c>
      <c r="M3" s="11" t="s">
        <v>201</v>
      </c>
      <c r="R3" s="11" t="s">
        <v>202</v>
      </c>
      <c r="X3" s="11" t="s">
        <v>203</v>
      </c>
      <c r="Y3" s="11" t="s">
        <v>204</v>
      </c>
      <c r="AF3" s="11" t="s">
        <v>205</v>
      </c>
      <c r="AI3" s="11" t="s">
        <v>206</v>
      </c>
      <c r="AL3" s="11" t="s">
        <v>207</v>
      </c>
    </row>
    <row r="4" spans="1:38" ht="15" customHeight="1" x14ac:dyDescent="0.2">
      <c r="A4" s="12" t="s">
        <v>24</v>
      </c>
      <c r="B4" s="13">
        <v>2018</v>
      </c>
      <c r="C4" s="11" t="s">
        <v>208</v>
      </c>
      <c r="E4" s="11" t="s">
        <v>209</v>
      </c>
      <c r="F4" s="14"/>
      <c r="G4" s="11" t="s">
        <v>62</v>
      </c>
      <c r="J4" s="11" t="s">
        <v>210</v>
      </c>
      <c r="M4" s="11" t="s">
        <v>211</v>
      </c>
      <c r="R4" s="11" t="s">
        <v>212</v>
      </c>
      <c r="Y4" s="11" t="s">
        <v>213</v>
      </c>
      <c r="AF4" s="11" t="s">
        <v>214</v>
      </c>
      <c r="AL4" s="11" t="s">
        <v>215</v>
      </c>
    </row>
    <row r="5" spans="1:38" ht="15" customHeight="1" x14ac:dyDescent="0.2">
      <c r="A5" s="12" t="s">
        <v>25</v>
      </c>
      <c r="B5" s="13">
        <v>2019</v>
      </c>
      <c r="C5" s="11" t="s">
        <v>216</v>
      </c>
      <c r="F5" s="14"/>
      <c r="J5" s="11" t="s">
        <v>217</v>
      </c>
      <c r="M5" s="11" t="s">
        <v>218</v>
      </c>
      <c r="R5" s="11" t="s">
        <v>219</v>
      </c>
      <c r="Y5" s="11" t="s">
        <v>220</v>
      </c>
      <c r="AF5" s="11" t="s">
        <v>221</v>
      </c>
      <c r="AL5" s="11" t="s">
        <v>222</v>
      </c>
    </row>
    <row r="6" spans="1:38" ht="15.75" customHeight="1" x14ac:dyDescent="0.25">
      <c r="A6" s="12" t="s">
        <v>26</v>
      </c>
      <c r="B6" s="13">
        <v>2020</v>
      </c>
      <c r="C6" s="11" t="s">
        <v>223</v>
      </c>
      <c r="F6" s="14"/>
      <c r="J6" s="11" t="s">
        <v>224</v>
      </c>
      <c r="R6" s="11" t="s">
        <v>225</v>
      </c>
      <c r="T6" s="10"/>
      <c r="Y6" s="11" t="s">
        <v>226</v>
      </c>
      <c r="AL6" s="11" t="s">
        <v>227</v>
      </c>
    </row>
    <row r="7" spans="1:38" x14ac:dyDescent="0.2">
      <c r="A7" s="12" t="s">
        <v>27</v>
      </c>
      <c r="C7" s="11" t="s">
        <v>228</v>
      </c>
      <c r="F7" s="14"/>
      <c r="J7" s="11" t="s">
        <v>229</v>
      </c>
      <c r="R7" s="11" t="s">
        <v>230</v>
      </c>
      <c r="X7" s="11" t="s">
        <v>231</v>
      </c>
      <c r="Y7" s="11" t="s">
        <v>232</v>
      </c>
      <c r="AL7" s="11" t="s">
        <v>233</v>
      </c>
    </row>
    <row r="8" spans="1:38" ht="27" customHeight="1" x14ac:dyDescent="0.2">
      <c r="A8" s="12" t="s">
        <v>28</v>
      </c>
      <c r="C8" s="11" t="s">
        <v>234</v>
      </c>
      <c r="F8" s="14"/>
      <c r="J8" s="11" t="s">
        <v>235</v>
      </c>
      <c r="R8" s="11" t="s">
        <v>236</v>
      </c>
      <c r="X8" s="11" t="s">
        <v>237</v>
      </c>
      <c r="Y8" s="11" t="s">
        <v>238</v>
      </c>
      <c r="AL8" s="11" t="s">
        <v>239</v>
      </c>
    </row>
    <row r="9" spans="1:38" ht="25.5" customHeight="1" x14ac:dyDescent="0.2">
      <c r="A9" s="12" t="s">
        <v>29</v>
      </c>
      <c r="C9" s="11" t="s">
        <v>240</v>
      </c>
      <c r="F9" s="14"/>
      <c r="J9" s="11" t="s">
        <v>241</v>
      </c>
      <c r="R9" s="11" t="s">
        <v>242</v>
      </c>
      <c r="Y9" s="11" t="s">
        <v>243</v>
      </c>
      <c r="AL9" s="11" t="s">
        <v>244</v>
      </c>
    </row>
    <row r="10" spans="1:38" ht="15" customHeight="1" x14ac:dyDescent="0.2">
      <c r="A10" s="12" t="s">
        <v>30</v>
      </c>
      <c r="J10" s="11" t="s">
        <v>245</v>
      </c>
      <c r="R10" s="11" t="s">
        <v>246</v>
      </c>
      <c r="Y10" s="11" t="s">
        <v>247</v>
      </c>
      <c r="AL10" s="11" t="s">
        <v>248</v>
      </c>
    </row>
    <row r="11" spans="1:38" ht="25.5" customHeight="1" x14ac:dyDescent="0.2">
      <c r="A11" s="12" t="s">
        <v>31</v>
      </c>
      <c r="J11" s="11" t="s">
        <v>249</v>
      </c>
      <c r="R11" s="11" t="s">
        <v>250</v>
      </c>
      <c r="Y11" s="11" t="s">
        <v>251</v>
      </c>
      <c r="AL11" s="11" t="s">
        <v>252</v>
      </c>
    </row>
    <row r="12" spans="1:38" ht="25.5" customHeight="1" x14ac:dyDescent="0.2">
      <c r="A12" s="12" t="s">
        <v>32</v>
      </c>
      <c r="R12" s="11" t="s">
        <v>253</v>
      </c>
      <c r="X12" s="11" t="s">
        <v>254</v>
      </c>
      <c r="AL12" s="11" t="s">
        <v>255</v>
      </c>
    </row>
    <row r="13" spans="1:38" ht="25.5" customHeight="1" x14ac:dyDescent="0.2">
      <c r="A13" s="12" t="s">
        <v>33</v>
      </c>
      <c r="R13" s="11" t="s">
        <v>256</v>
      </c>
      <c r="X13" s="11" t="s">
        <v>257</v>
      </c>
      <c r="Y13" s="13"/>
      <c r="Z13" s="13"/>
      <c r="AA13" s="13"/>
      <c r="AL13" s="11" t="s">
        <v>258</v>
      </c>
    </row>
    <row r="14" spans="1:38" x14ac:dyDescent="0.2">
      <c r="R14" s="11" t="s">
        <v>259</v>
      </c>
      <c r="X14" s="13"/>
      <c r="AB14" s="13"/>
      <c r="AC14" s="13"/>
      <c r="AL14" s="11" t="s">
        <v>260</v>
      </c>
    </row>
    <row r="15" spans="1:38" x14ac:dyDescent="0.2">
      <c r="R15" s="11" t="s">
        <v>261</v>
      </c>
      <c r="AL15" s="11" t="s">
        <v>262</v>
      </c>
    </row>
    <row r="16" spans="1:38" s="13" customFormat="1" ht="47.25" x14ac:dyDescent="0.25">
      <c r="A16" s="15" t="s">
        <v>263</v>
      </c>
      <c r="B16" s="16" t="s">
        <v>264</v>
      </c>
      <c r="C16" s="16" t="s">
        <v>265</v>
      </c>
      <c r="F16" s="16" t="s">
        <v>266</v>
      </c>
      <c r="H16" s="16" t="s">
        <v>267</v>
      </c>
      <c r="R16" s="11" t="s">
        <v>268</v>
      </c>
      <c r="S16" s="11"/>
      <c r="X16" s="11"/>
      <c r="Y16" s="11"/>
      <c r="Z16" s="11"/>
      <c r="AA16" s="11"/>
      <c r="AB16" s="11"/>
      <c r="AC16" s="11"/>
      <c r="AL16" s="11" t="s">
        <v>269</v>
      </c>
    </row>
    <row r="17" spans="1:38" x14ac:dyDescent="0.2">
      <c r="A17" s="11" t="s">
        <v>270</v>
      </c>
      <c r="B17" s="11" t="s">
        <v>271</v>
      </c>
      <c r="C17" s="11" t="s">
        <v>271</v>
      </c>
      <c r="F17" s="11" t="s">
        <v>272</v>
      </c>
      <c r="H17" s="11" t="s">
        <v>273</v>
      </c>
      <c r="R17" s="11" t="s">
        <v>274</v>
      </c>
      <c r="AL17" s="11" t="s">
        <v>275</v>
      </c>
    </row>
    <row r="18" spans="1:38" x14ac:dyDescent="0.2">
      <c r="A18" s="11" t="s">
        <v>276</v>
      </c>
      <c r="B18" s="11" t="s">
        <v>277</v>
      </c>
      <c r="C18" s="11" t="s">
        <v>277</v>
      </c>
      <c r="F18" s="11" t="s">
        <v>278</v>
      </c>
      <c r="H18" s="11" t="s">
        <v>279</v>
      </c>
      <c r="R18" s="11" t="s">
        <v>280</v>
      </c>
      <c r="AL18" s="11" t="s">
        <v>281</v>
      </c>
    </row>
    <row r="19" spans="1:38" x14ac:dyDescent="0.2">
      <c r="A19" s="17" t="s">
        <v>282</v>
      </c>
      <c r="B19" s="17" t="s">
        <v>283</v>
      </c>
      <c r="C19" s="11" t="s">
        <v>284</v>
      </c>
      <c r="F19" s="11" t="s">
        <v>285</v>
      </c>
      <c r="H19" s="11" t="s">
        <v>286</v>
      </c>
      <c r="R19" s="11" t="s">
        <v>287</v>
      </c>
      <c r="AL19" s="11" t="s">
        <v>288</v>
      </c>
    </row>
    <row r="20" spans="1:38" x14ac:dyDescent="0.2">
      <c r="A20" s="17" t="s">
        <v>289</v>
      </c>
      <c r="B20" s="17" t="s">
        <v>290</v>
      </c>
      <c r="C20" s="11" t="s">
        <v>291</v>
      </c>
      <c r="H20" s="11" t="s">
        <v>292</v>
      </c>
      <c r="R20" s="11" t="s">
        <v>293</v>
      </c>
      <c r="AL20" s="11" t="s">
        <v>294</v>
      </c>
    </row>
    <row r="21" spans="1:38" x14ac:dyDescent="0.2">
      <c r="A21" s="17" t="s">
        <v>295</v>
      </c>
      <c r="B21" s="17" t="s">
        <v>296</v>
      </c>
      <c r="C21" s="11" t="s">
        <v>297</v>
      </c>
      <c r="H21" s="11" t="s">
        <v>298</v>
      </c>
      <c r="R21" s="11" t="s">
        <v>299</v>
      </c>
      <c r="AL21" s="11" t="s">
        <v>300</v>
      </c>
    </row>
    <row r="22" spans="1:38" x14ac:dyDescent="0.2">
      <c r="A22" s="17" t="s">
        <v>301</v>
      </c>
      <c r="B22" s="17" t="s">
        <v>302</v>
      </c>
      <c r="C22" s="11" t="s">
        <v>303</v>
      </c>
      <c r="H22" s="11" t="s">
        <v>304</v>
      </c>
      <c r="R22" s="11" t="s">
        <v>305</v>
      </c>
    </row>
    <row r="23" spans="1:38" x14ac:dyDescent="0.2">
      <c r="B23" s="17"/>
      <c r="C23" s="11" t="s">
        <v>306</v>
      </c>
      <c r="H23" s="11" t="s">
        <v>307</v>
      </c>
      <c r="R23" s="11" t="s">
        <v>308</v>
      </c>
    </row>
    <row r="24" spans="1:38" x14ac:dyDescent="0.2">
      <c r="B24" s="17"/>
      <c r="C24" s="11" t="s">
        <v>309</v>
      </c>
      <c r="H24" s="11" t="s">
        <v>310</v>
      </c>
      <c r="R24" s="11" t="s">
        <v>311</v>
      </c>
    </row>
    <row r="25" spans="1:38" x14ac:dyDescent="0.2">
      <c r="A25" s="17"/>
      <c r="B25" s="17"/>
      <c r="C25" s="11" t="s">
        <v>312</v>
      </c>
      <c r="R25" s="11" t="s">
        <v>313</v>
      </c>
    </row>
    <row r="26" spans="1:38" x14ac:dyDescent="0.2">
      <c r="A26" s="17"/>
      <c r="C26" s="11" t="s">
        <v>314</v>
      </c>
      <c r="R26" s="11" t="s">
        <v>315</v>
      </c>
    </row>
    <row r="27" spans="1:38" x14ac:dyDescent="0.2">
      <c r="A27" s="17"/>
      <c r="C27" s="11" t="s">
        <v>316</v>
      </c>
      <c r="R27" s="11" t="s">
        <v>317</v>
      </c>
    </row>
    <row r="28" spans="1:38" x14ac:dyDescent="0.2">
      <c r="B28" s="17"/>
      <c r="C28" s="11" t="s">
        <v>318</v>
      </c>
      <c r="R28" s="11" t="s">
        <v>245</v>
      </c>
    </row>
    <row r="29" spans="1:38" x14ac:dyDescent="0.2">
      <c r="C29" s="11" t="s">
        <v>319</v>
      </c>
      <c r="R29" s="11" t="s">
        <v>249</v>
      </c>
    </row>
    <row r="30" spans="1:38" x14ac:dyDescent="0.2">
      <c r="B30" s="17"/>
      <c r="C30" s="11" t="s">
        <v>8</v>
      </c>
    </row>
    <row r="31" spans="1:38" ht="15.75" x14ac:dyDescent="0.2">
      <c r="B31" s="17"/>
      <c r="C31" s="11" t="s">
        <v>320</v>
      </c>
      <c r="Y31" s="16"/>
      <c r="Z31" s="16"/>
      <c r="AA31" s="16"/>
    </row>
    <row r="32" spans="1:38" ht="15.75" x14ac:dyDescent="0.2">
      <c r="B32" s="17"/>
      <c r="C32" s="11" t="s">
        <v>321</v>
      </c>
      <c r="X32" s="16"/>
      <c r="AB32" s="16"/>
      <c r="AC32" s="16"/>
    </row>
    <row r="34" spans="1:29" s="16" customFormat="1" ht="79.5" customHeight="1" x14ac:dyDescent="0.2">
      <c r="A34" s="16" t="s">
        <v>322</v>
      </c>
      <c r="B34" s="16" t="s">
        <v>266</v>
      </c>
      <c r="C34" s="16" t="s">
        <v>267</v>
      </c>
      <c r="D34" s="18" t="s">
        <v>323</v>
      </c>
      <c r="E34" s="16" t="s">
        <v>324</v>
      </c>
      <c r="F34" s="16" t="s">
        <v>325</v>
      </c>
      <c r="R34" s="11"/>
      <c r="X34" s="11"/>
      <c r="Y34" s="11"/>
      <c r="Z34" s="11"/>
      <c r="AA34" s="11"/>
      <c r="AB34" s="11"/>
      <c r="AC34" s="11"/>
    </row>
    <row r="35" spans="1:29" ht="15.75" x14ac:dyDescent="0.2">
      <c r="A35" s="11" t="s">
        <v>326</v>
      </c>
      <c r="B35" s="11" t="s">
        <v>272</v>
      </c>
      <c r="C35" s="11" t="s">
        <v>286</v>
      </c>
      <c r="D35" s="19" t="s">
        <v>327</v>
      </c>
      <c r="E35" s="11" t="s">
        <v>328</v>
      </c>
      <c r="F35" s="11" t="s">
        <v>306</v>
      </c>
      <c r="R35" s="16"/>
    </row>
    <row r="36" spans="1:29" x14ac:dyDescent="0.2">
      <c r="A36" s="11" t="s">
        <v>329</v>
      </c>
      <c r="B36" s="11" t="s">
        <v>285</v>
      </c>
      <c r="C36" s="11" t="s">
        <v>304</v>
      </c>
      <c r="D36" s="19" t="s">
        <v>330</v>
      </c>
      <c r="E36" s="11" t="s">
        <v>331</v>
      </c>
      <c r="F36" s="11" t="s">
        <v>277</v>
      </c>
    </row>
    <row r="37" spans="1:29" x14ac:dyDescent="0.2">
      <c r="A37" s="11" t="s">
        <v>332</v>
      </c>
      <c r="B37" s="11" t="s">
        <v>285</v>
      </c>
      <c r="C37" s="11" t="s">
        <v>310</v>
      </c>
      <c r="D37" s="19" t="s">
        <v>333</v>
      </c>
      <c r="E37" s="11" t="s">
        <v>334</v>
      </c>
      <c r="F37" s="11" t="s">
        <v>314</v>
      </c>
    </row>
    <row r="38" spans="1:29" x14ac:dyDescent="0.2">
      <c r="A38" s="11" t="s">
        <v>335</v>
      </c>
      <c r="B38" s="11" t="s">
        <v>272</v>
      </c>
      <c r="C38" s="11" t="s">
        <v>273</v>
      </c>
      <c r="D38" s="19" t="s">
        <v>336</v>
      </c>
      <c r="E38" s="11" t="s">
        <v>337</v>
      </c>
      <c r="F38" s="11" t="s">
        <v>271</v>
      </c>
    </row>
    <row r="39" spans="1:29" x14ac:dyDescent="0.2">
      <c r="A39" s="11" t="s">
        <v>338</v>
      </c>
      <c r="B39" s="11" t="s">
        <v>272</v>
      </c>
      <c r="C39" s="11" t="s">
        <v>279</v>
      </c>
      <c r="D39" s="19" t="s">
        <v>339</v>
      </c>
      <c r="E39" s="11" t="s">
        <v>340</v>
      </c>
      <c r="F39" s="11" t="s">
        <v>284</v>
      </c>
    </row>
    <row r="40" spans="1:29" x14ac:dyDescent="0.2">
      <c r="A40" s="11" t="s">
        <v>341</v>
      </c>
      <c r="B40" s="11" t="s">
        <v>272</v>
      </c>
      <c r="C40" s="11" t="s">
        <v>286</v>
      </c>
      <c r="D40" s="19" t="s">
        <v>342</v>
      </c>
      <c r="E40" s="11" t="s">
        <v>343</v>
      </c>
      <c r="F40" s="11" t="s">
        <v>312</v>
      </c>
    </row>
    <row r="41" spans="1:29" x14ac:dyDescent="0.2">
      <c r="A41" s="11" t="s">
        <v>344</v>
      </c>
      <c r="B41" s="11" t="s">
        <v>272</v>
      </c>
      <c r="C41" s="11" t="s">
        <v>286</v>
      </c>
      <c r="D41" s="19" t="s">
        <v>345</v>
      </c>
      <c r="E41" s="11" t="s">
        <v>346</v>
      </c>
      <c r="F41" s="11" t="s">
        <v>303</v>
      </c>
    </row>
    <row r="42" spans="1:29" x14ac:dyDescent="0.2">
      <c r="A42" s="11" t="s">
        <v>347</v>
      </c>
      <c r="B42" s="11" t="s">
        <v>272</v>
      </c>
      <c r="C42" s="11" t="s">
        <v>286</v>
      </c>
      <c r="D42" s="19" t="s">
        <v>348</v>
      </c>
      <c r="E42" s="11" t="s">
        <v>349</v>
      </c>
      <c r="F42" s="11" t="s">
        <v>309</v>
      </c>
    </row>
    <row r="43" spans="1:29" x14ac:dyDescent="0.2">
      <c r="A43" s="11" t="s">
        <v>350</v>
      </c>
      <c r="B43" s="11" t="s">
        <v>278</v>
      </c>
      <c r="C43" s="11" t="s">
        <v>298</v>
      </c>
      <c r="D43" s="19" t="s">
        <v>351</v>
      </c>
      <c r="E43" s="11" t="s">
        <v>352</v>
      </c>
      <c r="F43" s="11" t="s">
        <v>321</v>
      </c>
    </row>
    <row r="44" spans="1:29" x14ac:dyDescent="0.2">
      <c r="A44" s="11" t="s">
        <v>353</v>
      </c>
      <c r="B44" s="11" t="s">
        <v>272</v>
      </c>
      <c r="C44" s="11" t="s">
        <v>286</v>
      </c>
      <c r="D44" s="19" t="s">
        <v>354</v>
      </c>
      <c r="E44" s="11" t="s">
        <v>355</v>
      </c>
      <c r="F44" s="14" t="s">
        <v>356</v>
      </c>
    </row>
    <row r="45" spans="1:29" x14ac:dyDescent="0.2">
      <c r="A45" s="11" t="s">
        <v>357</v>
      </c>
      <c r="B45" s="11" t="s">
        <v>272</v>
      </c>
      <c r="C45" s="11" t="s">
        <v>286</v>
      </c>
      <c r="D45" s="19" t="s">
        <v>358</v>
      </c>
      <c r="E45" s="11" t="s">
        <v>359</v>
      </c>
      <c r="F45" s="14" t="s">
        <v>356</v>
      </c>
    </row>
    <row r="46" spans="1:29" x14ac:dyDescent="0.2">
      <c r="A46" s="11" t="s">
        <v>360</v>
      </c>
      <c r="B46" s="11" t="s">
        <v>272</v>
      </c>
      <c r="C46" s="11" t="s">
        <v>292</v>
      </c>
      <c r="D46" s="19" t="s">
        <v>361</v>
      </c>
      <c r="E46" s="11" t="s">
        <v>362</v>
      </c>
      <c r="F46" s="11" t="s">
        <v>291</v>
      </c>
    </row>
    <row r="47" spans="1:29" x14ac:dyDescent="0.2">
      <c r="A47" s="11" t="s">
        <v>363</v>
      </c>
      <c r="B47" s="11" t="s">
        <v>278</v>
      </c>
      <c r="C47" s="11" t="s">
        <v>298</v>
      </c>
      <c r="D47" s="19" t="s">
        <v>364</v>
      </c>
      <c r="E47" s="11" t="s">
        <v>365</v>
      </c>
      <c r="F47" s="11" t="s">
        <v>320</v>
      </c>
    </row>
    <row r="48" spans="1:29" x14ac:dyDescent="0.2">
      <c r="A48" s="11" t="s">
        <v>366</v>
      </c>
      <c r="B48" s="11" t="s">
        <v>285</v>
      </c>
      <c r="C48" s="11" t="s">
        <v>307</v>
      </c>
      <c r="D48" s="19" t="s">
        <v>367</v>
      </c>
      <c r="E48" s="11" t="s">
        <v>368</v>
      </c>
      <c r="F48" s="11" t="s">
        <v>296</v>
      </c>
    </row>
    <row r="49" spans="1:3" x14ac:dyDescent="0.2">
      <c r="A49" s="11" t="s">
        <v>62</v>
      </c>
    </row>
    <row r="52" spans="1:3" ht="15.75" x14ac:dyDescent="0.25">
      <c r="A52" s="10" t="s">
        <v>369</v>
      </c>
      <c r="B52" s="16" t="s">
        <v>370</v>
      </c>
    </row>
    <row r="53" spans="1:3" ht="15.75" x14ac:dyDescent="0.2">
      <c r="A53" s="16" t="s">
        <v>371</v>
      </c>
      <c r="B53" s="11" t="s">
        <v>372</v>
      </c>
    </row>
    <row r="54" spans="1:3" x14ac:dyDescent="0.2">
      <c r="A54" s="11" t="s">
        <v>194</v>
      </c>
      <c r="B54" s="11" t="s">
        <v>373</v>
      </c>
    </row>
    <row r="55" spans="1:3" x14ac:dyDescent="0.2">
      <c r="A55" s="11" t="s">
        <v>374</v>
      </c>
      <c r="B55" s="11" t="s">
        <v>375</v>
      </c>
    </row>
    <row r="56" spans="1:3" x14ac:dyDescent="0.2">
      <c r="B56" s="11" t="s">
        <v>376</v>
      </c>
    </row>
    <row r="59" spans="1:3" ht="15.75" x14ac:dyDescent="0.2">
      <c r="B59" s="16" t="s">
        <v>377</v>
      </c>
      <c r="C59" s="16" t="s">
        <v>378</v>
      </c>
    </row>
    <row r="60" spans="1:3" ht="15.75" x14ac:dyDescent="0.2">
      <c r="A60" s="16" t="s">
        <v>379</v>
      </c>
      <c r="B60" s="11" t="s">
        <v>380</v>
      </c>
      <c r="C60" s="11" t="s">
        <v>381</v>
      </c>
    </row>
    <row r="61" spans="1:3" x14ac:dyDescent="0.2">
      <c r="A61" s="11" t="s">
        <v>382</v>
      </c>
    </row>
    <row r="62" spans="1:3" x14ac:dyDescent="0.2">
      <c r="A62" s="20" t="s">
        <v>383</v>
      </c>
      <c r="B62" s="14" t="s">
        <v>384</v>
      </c>
      <c r="C62" s="14" t="s">
        <v>385</v>
      </c>
    </row>
    <row r="63" spans="1:3" x14ac:dyDescent="0.2">
      <c r="A63" s="11" t="s">
        <v>386</v>
      </c>
      <c r="B63" s="14" t="s">
        <v>387</v>
      </c>
      <c r="C63" s="14" t="s">
        <v>388</v>
      </c>
    </row>
    <row r="64" spans="1:3" x14ac:dyDescent="0.2">
      <c r="B64" s="11" t="s">
        <v>389</v>
      </c>
      <c r="C64" s="11" t="s">
        <v>390</v>
      </c>
    </row>
    <row r="65" spans="1:3" x14ac:dyDescent="0.2">
      <c r="A65" s="11" t="s">
        <v>391</v>
      </c>
      <c r="B65" s="11" t="s">
        <v>392</v>
      </c>
      <c r="C65" s="11" t="s">
        <v>393</v>
      </c>
    </row>
    <row r="66" spans="1:3" x14ac:dyDescent="0.2">
      <c r="B66" s="11" t="s">
        <v>394</v>
      </c>
      <c r="C66" s="11" t="s">
        <v>395</v>
      </c>
    </row>
    <row r="67" spans="1:3" x14ac:dyDescent="0.2">
      <c r="A67" s="11" t="s">
        <v>396</v>
      </c>
      <c r="B67" s="11" t="s">
        <v>397</v>
      </c>
      <c r="C67" s="11" t="s">
        <v>398</v>
      </c>
    </row>
    <row r="68" spans="1:3" x14ac:dyDescent="0.2">
      <c r="B68" s="11" t="s">
        <v>399</v>
      </c>
      <c r="C68" s="11" t="s">
        <v>400</v>
      </c>
    </row>
    <row r="69" spans="1:3" x14ac:dyDescent="0.2">
      <c r="B69" s="11" t="s">
        <v>401</v>
      </c>
    </row>
    <row r="70" spans="1:3" x14ac:dyDescent="0.2">
      <c r="A70" s="11" t="s">
        <v>402</v>
      </c>
      <c r="B70" s="11" t="s">
        <v>403</v>
      </c>
    </row>
    <row r="71" spans="1:3" x14ac:dyDescent="0.2">
      <c r="B71" s="11" t="s">
        <v>404</v>
      </c>
    </row>
    <row r="72" spans="1:3" x14ac:dyDescent="0.2">
      <c r="B72" s="11" t="s">
        <v>405</v>
      </c>
    </row>
    <row r="73" spans="1:3" x14ac:dyDescent="0.2">
      <c r="B73" s="11" t="s">
        <v>406</v>
      </c>
    </row>
    <row r="74" spans="1:3" x14ac:dyDescent="0.2">
      <c r="B74" s="11" t="s">
        <v>407</v>
      </c>
      <c r="C74" s="11" t="s">
        <v>408</v>
      </c>
    </row>
    <row r="75" spans="1:3" x14ac:dyDescent="0.2">
      <c r="A75" s="11" t="s">
        <v>409</v>
      </c>
      <c r="C75" s="11" t="s">
        <v>408</v>
      </c>
    </row>
    <row r="76" spans="1:3" x14ac:dyDescent="0.2">
      <c r="B76" s="11" t="s">
        <v>410</v>
      </c>
      <c r="C76" s="11" t="s">
        <v>411</v>
      </c>
    </row>
    <row r="77" spans="1:3" x14ac:dyDescent="0.2">
      <c r="A77" s="11" t="s">
        <v>412</v>
      </c>
      <c r="B77" s="14" t="s">
        <v>413</v>
      </c>
      <c r="C77" s="14" t="s">
        <v>414</v>
      </c>
    </row>
    <row r="78" spans="1:3" x14ac:dyDescent="0.2">
      <c r="A78" s="11" t="s">
        <v>415</v>
      </c>
      <c r="B78" s="14" t="s">
        <v>416</v>
      </c>
      <c r="C78" s="14" t="s">
        <v>417</v>
      </c>
    </row>
    <row r="79" spans="1:3" x14ac:dyDescent="0.2">
      <c r="B79" s="14" t="s">
        <v>418</v>
      </c>
      <c r="C79" s="14" t="s">
        <v>419</v>
      </c>
    </row>
    <row r="80" spans="1:3" x14ac:dyDescent="0.2">
      <c r="B80" s="14" t="s">
        <v>420</v>
      </c>
      <c r="C80" s="14" t="s">
        <v>421</v>
      </c>
    </row>
    <row r="81" spans="1:29" x14ac:dyDescent="0.2">
      <c r="B81" s="11" t="s">
        <v>422</v>
      </c>
      <c r="C81" s="11" t="s">
        <v>423</v>
      </c>
    </row>
    <row r="82" spans="1:29" x14ac:dyDescent="0.2">
      <c r="A82" s="11" t="s">
        <v>424</v>
      </c>
      <c r="B82" s="11" t="s">
        <v>425</v>
      </c>
      <c r="C82" s="11" t="s">
        <v>426</v>
      </c>
    </row>
    <row r="83" spans="1:29" x14ac:dyDescent="0.2">
      <c r="B83" s="11" t="s">
        <v>427</v>
      </c>
      <c r="C83" s="11" t="s">
        <v>428</v>
      </c>
    </row>
    <row r="84" spans="1:29" x14ac:dyDescent="0.2">
      <c r="A84" s="11" t="s">
        <v>429</v>
      </c>
      <c r="B84" s="14" t="s">
        <v>430</v>
      </c>
      <c r="C84" s="14" t="s">
        <v>431</v>
      </c>
    </row>
    <row r="85" spans="1:29" x14ac:dyDescent="0.2">
      <c r="A85" s="11" t="s">
        <v>432</v>
      </c>
    </row>
    <row r="86" spans="1:29" x14ac:dyDescent="0.2">
      <c r="A86" s="20" t="s">
        <v>433</v>
      </c>
    </row>
    <row r="87" spans="1:29" x14ac:dyDescent="0.2">
      <c r="A87" s="20" t="s">
        <v>434</v>
      </c>
      <c r="Y87" s="13"/>
      <c r="Z87" s="13"/>
      <c r="AA87" s="13"/>
    </row>
    <row r="88" spans="1:29" x14ac:dyDescent="0.2">
      <c r="X88" s="13"/>
      <c r="AB88" s="13"/>
      <c r="AC88" s="13"/>
    </row>
    <row r="90" spans="1:29" s="13" customFormat="1" ht="66.75" customHeight="1" x14ac:dyDescent="0.2">
      <c r="A90" s="11"/>
      <c r="B90" s="16" t="s">
        <v>435</v>
      </c>
      <c r="C90" s="16" t="s">
        <v>436</v>
      </c>
      <c r="D90" s="16" t="s">
        <v>437</v>
      </c>
      <c r="E90" s="16" t="s">
        <v>438</v>
      </c>
      <c r="F90" s="16" t="s">
        <v>439</v>
      </c>
      <c r="G90" s="16" t="s">
        <v>440</v>
      </c>
      <c r="R90" s="11"/>
      <c r="X90" s="11"/>
      <c r="Y90" s="11"/>
      <c r="Z90" s="11"/>
      <c r="AA90" s="11"/>
      <c r="AB90" s="11"/>
      <c r="AC90" s="11"/>
    </row>
    <row r="91" spans="1:29" ht="15.75" x14ac:dyDescent="0.2">
      <c r="A91" s="16" t="s">
        <v>322</v>
      </c>
      <c r="B91" s="11">
        <v>1</v>
      </c>
      <c r="C91" s="11" t="s">
        <v>441</v>
      </c>
      <c r="D91" s="11">
        <v>1</v>
      </c>
      <c r="E91" s="11" t="s">
        <v>442</v>
      </c>
      <c r="R91" s="13"/>
    </row>
    <row r="92" spans="1:29" x14ac:dyDescent="0.2">
      <c r="A92" s="11" t="s">
        <v>443</v>
      </c>
      <c r="B92" s="11">
        <v>1</v>
      </c>
      <c r="C92" s="11" t="s">
        <v>441</v>
      </c>
      <c r="D92" s="11">
        <v>2</v>
      </c>
      <c r="E92" s="11" t="s">
        <v>444</v>
      </c>
    </row>
    <row r="93" spans="1:29" x14ac:dyDescent="0.2">
      <c r="A93" s="11" t="s">
        <v>443</v>
      </c>
      <c r="B93" s="11">
        <v>1</v>
      </c>
      <c r="C93" s="11" t="s">
        <v>441</v>
      </c>
      <c r="D93" s="11">
        <v>3</v>
      </c>
      <c r="E93" s="11" t="s">
        <v>445</v>
      </c>
    </row>
    <row r="94" spans="1:29" x14ac:dyDescent="0.2">
      <c r="A94" s="11" t="s">
        <v>443</v>
      </c>
      <c r="B94" s="11">
        <v>2</v>
      </c>
      <c r="C94" s="11" t="s">
        <v>446</v>
      </c>
      <c r="D94" s="11">
        <v>4</v>
      </c>
      <c r="E94" s="11" t="s">
        <v>447</v>
      </c>
    </row>
    <row r="95" spans="1:29" x14ac:dyDescent="0.2">
      <c r="A95" s="11" t="s">
        <v>443</v>
      </c>
      <c r="B95" s="11">
        <v>2</v>
      </c>
      <c r="C95" s="11" t="s">
        <v>446</v>
      </c>
      <c r="D95" s="11">
        <v>5</v>
      </c>
      <c r="E95" s="11" t="s">
        <v>448</v>
      </c>
    </row>
    <row r="96" spans="1:29" x14ac:dyDescent="0.2">
      <c r="A96" s="11" t="s">
        <v>443</v>
      </c>
      <c r="B96" s="11">
        <v>2</v>
      </c>
      <c r="C96" s="11" t="s">
        <v>446</v>
      </c>
      <c r="D96" s="11">
        <v>6</v>
      </c>
      <c r="E96" s="11" t="s">
        <v>449</v>
      </c>
    </row>
    <row r="97" spans="1:5" x14ac:dyDescent="0.2">
      <c r="A97" s="11" t="s">
        <v>443</v>
      </c>
      <c r="B97" s="11">
        <v>3</v>
      </c>
      <c r="C97" s="11" t="s">
        <v>450</v>
      </c>
      <c r="D97" s="11">
        <v>7</v>
      </c>
      <c r="E97" s="11" t="s">
        <v>451</v>
      </c>
    </row>
    <row r="98" spans="1:5" x14ac:dyDescent="0.2">
      <c r="A98" s="11" t="s">
        <v>443</v>
      </c>
      <c r="B98" s="11">
        <v>3</v>
      </c>
      <c r="C98" s="11" t="s">
        <v>450</v>
      </c>
      <c r="D98" s="11">
        <v>8</v>
      </c>
      <c r="E98" s="11" t="s">
        <v>452</v>
      </c>
    </row>
    <row r="99" spans="1:5" x14ac:dyDescent="0.2">
      <c r="A99" s="11" t="s">
        <v>443</v>
      </c>
      <c r="B99" s="11">
        <v>3</v>
      </c>
      <c r="C99" s="11" t="s">
        <v>450</v>
      </c>
      <c r="D99" s="11">
        <v>9</v>
      </c>
      <c r="E99" s="11" t="s">
        <v>452</v>
      </c>
    </row>
    <row r="100" spans="1:5" x14ac:dyDescent="0.2">
      <c r="A100" s="11" t="s">
        <v>443</v>
      </c>
      <c r="B100" s="11">
        <v>3</v>
      </c>
      <c r="C100" s="11" t="s">
        <v>450</v>
      </c>
      <c r="D100" s="11">
        <v>10</v>
      </c>
      <c r="E100" s="11" t="s">
        <v>453</v>
      </c>
    </row>
    <row r="101" spans="1:5" x14ac:dyDescent="0.2">
      <c r="A101" s="11" t="s">
        <v>443</v>
      </c>
      <c r="B101" s="11">
        <v>1</v>
      </c>
      <c r="C101" s="11" t="s">
        <v>454</v>
      </c>
      <c r="D101" s="11">
        <v>1</v>
      </c>
      <c r="E101" s="11" t="s">
        <v>455</v>
      </c>
    </row>
    <row r="102" spans="1:5" x14ac:dyDescent="0.2">
      <c r="A102" s="11" t="s">
        <v>456</v>
      </c>
      <c r="B102" s="11">
        <v>2</v>
      </c>
      <c r="C102" s="11" t="s">
        <v>457</v>
      </c>
      <c r="D102" s="11">
        <v>2</v>
      </c>
      <c r="E102" s="11" t="s">
        <v>458</v>
      </c>
    </row>
    <row r="103" spans="1:5" x14ac:dyDescent="0.2">
      <c r="A103" s="11" t="s">
        <v>456</v>
      </c>
      <c r="B103" s="11">
        <v>2</v>
      </c>
      <c r="C103" s="11" t="s">
        <v>457</v>
      </c>
      <c r="D103" s="11">
        <v>3</v>
      </c>
      <c r="E103" s="11" t="s">
        <v>459</v>
      </c>
    </row>
    <row r="104" spans="1:5" x14ac:dyDescent="0.2">
      <c r="A104" s="11" t="s">
        <v>456</v>
      </c>
      <c r="B104" s="11">
        <v>2</v>
      </c>
      <c r="C104" s="11" t="s">
        <v>457</v>
      </c>
      <c r="D104" s="11">
        <v>4</v>
      </c>
      <c r="E104" s="11" t="s">
        <v>460</v>
      </c>
    </row>
    <row r="105" spans="1:5" x14ac:dyDescent="0.2">
      <c r="A105" s="11" t="s">
        <v>456</v>
      </c>
      <c r="B105" s="11">
        <v>3</v>
      </c>
      <c r="C105" s="11" t="s">
        <v>461</v>
      </c>
      <c r="D105" s="11">
        <v>5</v>
      </c>
      <c r="E105" s="11" t="s">
        <v>462</v>
      </c>
    </row>
    <row r="106" spans="1:5" x14ac:dyDescent="0.2">
      <c r="A106" s="11" t="s">
        <v>456</v>
      </c>
      <c r="B106" s="11">
        <v>3</v>
      </c>
      <c r="C106" s="11" t="s">
        <v>461</v>
      </c>
      <c r="D106" s="11">
        <v>6</v>
      </c>
      <c r="E106" s="11" t="s">
        <v>463</v>
      </c>
    </row>
    <row r="107" spans="1:5" x14ac:dyDescent="0.2">
      <c r="A107" s="11" t="s">
        <v>456</v>
      </c>
      <c r="B107" s="11">
        <v>1</v>
      </c>
      <c r="C107" s="11" t="s">
        <v>464</v>
      </c>
      <c r="D107" s="11">
        <v>1</v>
      </c>
      <c r="E107" s="11" t="s">
        <v>465</v>
      </c>
    </row>
    <row r="108" spans="1:5" x14ac:dyDescent="0.2">
      <c r="A108" s="11" t="s">
        <v>466</v>
      </c>
      <c r="B108" s="11">
        <v>2</v>
      </c>
      <c r="C108" s="11" t="s">
        <v>467</v>
      </c>
      <c r="D108" s="11">
        <v>2</v>
      </c>
      <c r="E108" s="11" t="s">
        <v>468</v>
      </c>
    </row>
    <row r="109" spans="1:5" x14ac:dyDescent="0.2">
      <c r="A109" s="11" t="s">
        <v>466</v>
      </c>
      <c r="B109" s="11">
        <v>3</v>
      </c>
      <c r="C109" s="11" t="s">
        <v>469</v>
      </c>
      <c r="D109" s="11">
        <v>3</v>
      </c>
      <c r="E109" s="11" t="s">
        <v>470</v>
      </c>
    </row>
    <row r="110" spans="1:5" x14ac:dyDescent="0.2">
      <c r="A110" s="11" t="s">
        <v>466</v>
      </c>
      <c r="B110" s="11">
        <v>3</v>
      </c>
      <c r="C110" s="11" t="s">
        <v>469</v>
      </c>
      <c r="D110" s="11">
        <v>4</v>
      </c>
      <c r="E110" s="11" t="s">
        <v>471</v>
      </c>
    </row>
    <row r="111" spans="1:5" x14ac:dyDescent="0.2">
      <c r="A111" s="11" t="s">
        <v>466</v>
      </c>
      <c r="B111" s="11">
        <v>3</v>
      </c>
      <c r="C111" s="11" t="s">
        <v>469</v>
      </c>
      <c r="D111" s="11">
        <v>5</v>
      </c>
      <c r="E111" s="11" t="s">
        <v>472</v>
      </c>
    </row>
    <row r="112" spans="1:5" x14ac:dyDescent="0.2">
      <c r="A112" s="11" t="s">
        <v>466</v>
      </c>
      <c r="B112" s="11">
        <v>3</v>
      </c>
      <c r="C112" s="11" t="s">
        <v>469</v>
      </c>
      <c r="D112" s="11">
        <v>6</v>
      </c>
      <c r="E112" s="11" t="s">
        <v>473</v>
      </c>
    </row>
    <row r="113" spans="1:5" x14ac:dyDescent="0.2">
      <c r="A113" s="11" t="s">
        <v>466</v>
      </c>
      <c r="B113" s="11">
        <v>4</v>
      </c>
      <c r="C113" s="11" t="s">
        <v>474</v>
      </c>
      <c r="D113" s="11">
        <v>7</v>
      </c>
      <c r="E113" s="11" t="s">
        <v>475</v>
      </c>
    </row>
    <row r="114" spans="1:5" x14ac:dyDescent="0.2">
      <c r="A114" s="11" t="s">
        <v>466</v>
      </c>
      <c r="B114" s="11">
        <v>1</v>
      </c>
      <c r="C114" s="11" t="s">
        <v>476</v>
      </c>
      <c r="D114" s="11">
        <v>1</v>
      </c>
      <c r="E114" s="11" t="s">
        <v>477</v>
      </c>
    </row>
    <row r="115" spans="1:5" x14ac:dyDescent="0.2">
      <c r="A115" s="11" t="s">
        <v>478</v>
      </c>
      <c r="B115" s="11">
        <v>2</v>
      </c>
      <c r="C115" s="11" t="s">
        <v>479</v>
      </c>
      <c r="D115" s="11">
        <v>2</v>
      </c>
      <c r="E115" s="11" t="s">
        <v>480</v>
      </c>
    </row>
    <row r="116" spans="1:5" x14ac:dyDescent="0.2">
      <c r="A116" s="11" t="s">
        <v>478</v>
      </c>
      <c r="B116" s="11">
        <v>3</v>
      </c>
      <c r="C116" s="11" t="s">
        <v>481</v>
      </c>
      <c r="D116" s="11">
        <v>3</v>
      </c>
      <c r="E116" s="11" t="s">
        <v>482</v>
      </c>
    </row>
    <row r="117" spans="1:5" x14ac:dyDescent="0.2">
      <c r="A117" s="11" t="s">
        <v>478</v>
      </c>
      <c r="B117" s="11">
        <v>1</v>
      </c>
      <c r="C117" s="11" t="s">
        <v>483</v>
      </c>
      <c r="D117" s="11">
        <v>1</v>
      </c>
      <c r="E117" s="11" t="s">
        <v>484</v>
      </c>
    </row>
    <row r="118" spans="1:5" x14ac:dyDescent="0.2">
      <c r="A118" s="11" t="s">
        <v>485</v>
      </c>
      <c r="B118" s="11">
        <v>2</v>
      </c>
      <c r="C118" s="11" t="s">
        <v>486</v>
      </c>
      <c r="D118" s="11">
        <v>2</v>
      </c>
      <c r="E118" s="11" t="s">
        <v>487</v>
      </c>
    </row>
    <row r="119" spans="1:5" x14ac:dyDescent="0.2">
      <c r="A119" s="11" t="s">
        <v>485</v>
      </c>
      <c r="B119" s="11">
        <v>3</v>
      </c>
      <c r="C119" s="11" t="s">
        <v>488</v>
      </c>
      <c r="D119" s="11">
        <v>3</v>
      </c>
      <c r="E119" s="11" t="s">
        <v>489</v>
      </c>
    </row>
    <row r="120" spans="1:5" x14ac:dyDescent="0.2">
      <c r="A120" s="11" t="s">
        <v>485</v>
      </c>
      <c r="B120" s="11">
        <v>4</v>
      </c>
      <c r="C120" s="11" t="s">
        <v>490</v>
      </c>
      <c r="D120" s="11">
        <v>4</v>
      </c>
      <c r="E120" s="11" t="s">
        <v>491</v>
      </c>
    </row>
    <row r="121" spans="1:5" x14ac:dyDescent="0.2">
      <c r="A121" s="11" t="s">
        <v>485</v>
      </c>
      <c r="B121" s="11">
        <v>4</v>
      </c>
      <c r="C121" s="11" t="s">
        <v>490</v>
      </c>
      <c r="D121" s="11">
        <v>5</v>
      </c>
      <c r="E121" s="11" t="s">
        <v>492</v>
      </c>
    </row>
    <row r="122" spans="1:5" x14ac:dyDescent="0.2">
      <c r="A122" s="11" t="s">
        <v>485</v>
      </c>
      <c r="B122" s="11">
        <v>4</v>
      </c>
      <c r="C122" s="11" t="s">
        <v>490</v>
      </c>
      <c r="D122" s="11">
        <v>6</v>
      </c>
      <c r="E122" s="11" t="s">
        <v>493</v>
      </c>
    </row>
    <row r="123" spans="1:5" x14ac:dyDescent="0.2">
      <c r="A123" s="11" t="s">
        <v>485</v>
      </c>
      <c r="B123" s="11">
        <v>4</v>
      </c>
      <c r="C123" s="11" t="s">
        <v>490</v>
      </c>
      <c r="D123" s="11">
        <v>7</v>
      </c>
      <c r="E123" s="11" t="s">
        <v>494</v>
      </c>
    </row>
    <row r="124" spans="1:5" x14ac:dyDescent="0.2">
      <c r="A124" s="11" t="s">
        <v>485</v>
      </c>
      <c r="B124" s="11">
        <v>1</v>
      </c>
      <c r="C124" s="11" t="s">
        <v>495</v>
      </c>
      <c r="D124" s="11">
        <v>1</v>
      </c>
      <c r="E124" s="11" t="s">
        <v>401</v>
      </c>
    </row>
    <row r="125" spans="1:5" x14ac:dyDescent="0.2">
      <c r="A125" s="11" t="s">
        <v>496</v>
      </c>
      <c r="B125" s="11">
        <v>1</v>
      </c>
      <c r="C125" s="11" t="s">
        <v>495</v>
      </c>
      <c r="D125" s="11">
        <v>2</v>
      </c>
      <c r="E125" s="11" t="s">
        <v>403</v>
      </c>
    </row>
    <row r="126" spans="1:5" x14ac:dyDescent="0.2">
      <c r="A126" s="11" t="s">
        <v>496</v>
      </c>
      <c r="B126" s="11">
        <v>2</v>
      </c>
      <c r="C126" s="11" t="s">
        <v>497</v>
      </c>
      <c r="D126" s="11">
        <v>3</v>
      </c>
      <c r="E126" s="11" t="s">
        <v>404</v>
      </c>
    </row>
    <row r="127" spans="1:5" x14ac:dyDescent="0.2">
      <c r="A127" s="11" t="s">
        <v>496</v>
      </c>
      <c r="B127" s="11">
        <v>3</v>
      </c>
      <c r="C127" s="11" t="s">
        <v>498</v>
      </c>
      <c r="D127" s="11">
        <v>4</v>
      </c>
      <c r="E127" s="11" t="s">
        <v>499</v>
      </c>
    </row>
    <row r="128" spans="1:5" x14ac:dyDescent="0.2">
      <c r="A128" s="11" t="s">
        <v>496</v>
      </c>
      <c r="B128" s="11">
        <v>4</v>
      </c>
      <c r="C128" s="11" t="s">
        <v>500</v>
      </c>
      <c r="D128" s="11">
        <v>5</v>
      </c>
      <c r="E128" s="11" t="s">
        <v>405</v>
      </c>
    </row>
    <row r="129" spans="1:5" x14ac:dyDescent="0.2">
      <c r="A129" s="11" t="s">
        <v>496</v>
      </c>
      <c r="B129" s="11">
        <v>4</v>
      </c>
      <c r="C129" s="11" t="s">
        <v>500</v>
      </c>
      <c r="D129" s="11">
        <v>6</v>
      </c>
      <c r="E129" s="11" t="s">
        <v>406</v>
      </c>
    </row>
    <row r="130" spans="1:5" x14ac:dyDescent="0.2">
      <c r="A130" s="11" t="s">
        <v>496</v>
      </c>
      <c r="B130" s="11">
        <v>4</v>
      </c>
      <c r="C130" s="11" t="s">
        <v>501</v>
      </c>
      <c r="D130" s="11">
        <v>7</v>
      </c>
      <c r="E130" s="11" t="s">
        <v>502</v>
      </c>
    </row>
    <row r="131" spans="1:5" x14ac:dyDescent="0.2">
      <c r="A131" s="11" t="s">
        <v>496</v>
      </c>
      <c r="B131" s="11">
        <v>1</v>
      </c>
      <c r="C131" s="11" t="s">
        <v>503</v>
      </c>
      <c r="D131" s="11">
        <v>1</v>
      </c>
      <c r="E131" s="11" t="s">
        <v>504</v>
      </c>
    </row>
    <row r="132" spans="1:5" x14ac:dyDescent="0.2">
      <c r="A132" s="11" t="s">
        <v>505</v>
      </c>
      <c r="B132" s="11">
        <v>1</v>
      </c>
      <c r="C132" s="11" t="s">
        <v>503</v>
      </c>
      <c r="D132" s="11">
        <v>2</v>
      </c>
      <c r="E132" s="11" t="s">
        <v>506</v>
      </c>
    </row>
    <row r="133" spans="1:5" x14ac:dyDescent="0.2">
      <c r="A133" s="11" t="s">
        <v>505</v>
      </c>
      <c r="B133" s="11">
        <v>1</v>
      </c>
      <c r="C133" s="11" t="s">
        <v>503</v>
      </c>
      <c r="D133" s="11">
        <v>3</v>
      </c>
      <c r="E133" s="11" t="s">
        <v>507</v>
      </c>
    </row>
    <row r="134" spans="1:5" x14ac:dyDescent="0.2">
      <c r="A134" s="11" t="s">
        <v>505</v>
      </c>
      <c r="B134" s="11">
        <v>1</v>
      </c>
      <c r="C134" s="11" t="s">
        <v>503</v>
      </c>
      <c r="D134" s="11">
        <v>4</v>
      </c>
      <c r="E134" s="11" t="s">
        <v>508</v>
      </c>
    </row>
    <row r="135" spans="1:5" x14ac:dyDescent="0.2">
      <c r="A135" s="11" t="s">
        <v>505</v>
      </c>
      <c r="B135" s="11">
        <v>2</v>
      </c>
      <c r="C135" s="11" t="s">
        <v>509</v>
      </c>
      <c r="D135" s="11">
        <v>5</v>
      </c>
      <c r="E135" s="11" t="s">
        <v>510</v>
      </c>
    </row>
    <row r="136" spans="1:5" x14ac:dyDescent="0.2">
      <c r="A136" s="11" t="s">
        <v>505</v>
      </c>
      <c r="B136" s="11">
        <v>3</v>
      </c>
      <c r="C136" s="11" t="s">
        <v>511</v>
      </c>
      <c r="D136" s="11">
        <v>6</v>
      </c>
      <c r="E136" s="11" t="s">
        <v>512</v>
      </c>
    </row>
    <row r="137" spans="1:5" x14ac:dyDescent="0.2">
      <c r="A137" s="11" t="s">
        <v>505</v>
      </c>
      <c r="B137" s="11">
        <v>1</v>
      </c>
      <c r="C137" s="11" t="s">
        <v>513</v>
      </c>
      <c r="D137" s="11">
        <v>1</v>
      </c>
      <c r="E137" s="11" t="s">
        <v>514</v>
      </c>
    </row>
    <row r="138" spans="1:5" ht="15.75" x14ac:dyDescent="0.25">
      <c r="A138" s="11" t="s">
        <v>515</v>
      </c>
      <c r="B138" s="11">
        <v>2</v>
      </c>
      <c r="C138" s="11" t="s">
        <v>516</v>
      </c>
      <c r="D138" s="11">
        <v>2</v>
      </c>
      <c r="E138" s="11" t="s">
        <v>517</v>
      </c>
    </row>
    <row r="139" spans="1:5" x14ac:dyDescent="0.2">
      <c r="A139" s="11" t="s">
        <v>515</v>
      </c>
      <c r="B139" s="11">
        <v>3</v>
      </c>
      <c r="C139" s="11" t="s">
        <v>518</v>
      </c>
      <c r="D139" s="11">
        <v>3</v>
      </c>
      <c r="E139" s="11" t="s">
        <v>519</v>
      </c>
    </row>
    <row r="140" spans="1:5" x14ac:dyDescent="0.2">
      <c r="A140" s="11" t="s">
        <v>515</v>
      </c>
      <c r="B140" s="11">
        <v>4</v>
      </c>
      <c r="C140" s="11" t="s">
        <v>520</v>
      </c>
      <c r="D140" s="11">
        <v>4</v>
      </c>
      <c r="E140" s="11" t="s">
        <v>521</v>
      </c>
    </row>
    <row r="141" spans="1:5" x14ac:dyDescent="0.2">
      <c r="A141" s="11" t="s">
        <v>515</v>
      </c>
      <c r="B141" s="11">
        <v>4</v>
      </c>
      <c r="C141" s="11" t="s">
        <v>520</v>
      </c>
      <c r="D141" s="11">
        <v>5</v>
      </c>
      <c r="E141" s="11" t="s">
        <v>522</v>
      </c>
    </row>
    <row r="142" spans="1:5" x14ac:dyDescent="0.2">
      <c r="A142" s="11" t="s">
        <v>515</v>
      </c>
      <c r="B142" s="11">
        <v>4</v>
      </c>
      <c r="C142" s="11" t="s">
        <v>520</v>
      </c>
      <c r="D142" s="11">
        <v>6</v>
      </c>
      <c r="E142" s="11" t="s">
        <v>523</v>
      </c>
    </row>
    <row r="143" spans="1:5" x14ac:dyDescent="0.2">
      <c r="A143" s="11" t="s">
        <v>515</v>
      </c>
      <c r="B143" s="11">
        <v>5</v>
      </c>
      <c r="C143" s="11" t="s">
        <v>524</v>
      </c>
      <c r="D143" s="11">
        <v>7</v>
      </c>
      <c r="E143" s="11" t="s">
        <v>525</v>
      </c>
    </row>
    <row r="144" spans="1:5" x14ac:dyDescent="0.2">
      <c r="A144" s="11" t="s">
        <v>515</v>
      </c>
      <c r="B144" s="11">
        <v>1</v>
      </c>
      <c r="C144" s="11" t="s">
        <v>526</v>
      </c>
      <c r="D144" s="11">
        <v>1</v>
      </c>
      <c r="E144" s="11" t="s">
        <v>527</v>
      </c>
    </row>
    <row r="145" spans="1:5" x14ac:dyDescent="0.2">
      <c r="A145" s="11" t="s">
        <v>528</v>
      </c>
      <c r="B145" s="11">
        <v>1</v>
      </c>
      <c r="C145" s="11" t="s">
        <v>526</v>
      </c>
      <c r="D145" s="11">
        <v>2</v>
      </c>
      <c r="E145" s="11" t="s">
        <v>529</v>
      </c>
    </row>
    <row r="146" spans="1:5" x14ac:dyDescent="0.2">
      <c r="A146" s="11" t="s">
        <v>528</v>
      </c>
      <c r="B146" s="11">
        <v>1</v>
      </c>
      <c r="C146" s="11" t="s">
        <v>526</v>
      </c>
      <c r="D146" s="11">
        <v>3</v>
      </c>
      <c r="E146" s="11" t="s">
        <v>530</v>
      </c>
    </row>
    <row r="147" spans="1:5" x14ac:dyDescent="0.2">
      <c r="A147" s="11" t="s">
        <v>528</v>
      </c>
      <c r="B147" s="11">
        <v>1</v>
      </c>
      <c r="C147" s="11" t="s">
        <v>526</v>
      </c>
      <c r="D147" s="11">
        <v>4</v>
      </c>
      <c r="E147" s="11" t="s">
        <v>531</v>
      </c>
    </row>
    <row r="148" spans="1:5" x14ac:dyDescent="0.2">
      <c r="A148" s="11" t="s">
        <v>528</v>
      </c>
      <c r="B148" s="11">
        <v>2</v>
      </c>
      <c r="C148" s="11" t="s">
        <v>532</v>
      </c>
      <c r="D148" s="11">
        <v>5</v>
      </c>
      <c r="E148" s="11" t="s">
        <v>533</v>
      </c>
    </row>
    <row r="149" spans="1:5" x14ac:dyDescent="0.2">
      <c r="A149" s="11" t="s">
        <v>528</v>
      </c>
      <c r="B149" s="11">
        <v>2</v>
      </c>
      <c r="C149" s="11" t="s">
        <v>532</v>
      </c>
      <c r="D149" s="11">
        <v>6</v>
      </c>
      <c r="E149" s="11" t="s">
        <v>534</v>
      </c>
    </row>
    <row r="150" spans="1:5" x14ac:dyDescent="0.2">
      <c r="A150" s="11" t="s">
        <v>528</v>
      </c>
      <c r="B150" s="11">
        <v>2</v>
      </c>
      <c r="C150" s="11" t="s">
        <v>532</v>
      </c>
      <c r="D150" s="11">
        <v>7</v>
      </c>
      <c r="E150" s="11" t="s">
        <v>535</v>
      </c>
    </row>
    <row r="151" spans="1:5" x14ac:dyDescent="0.2">
      <c r="A151" s="11" t="s">
        <v>528</v>
      </c>
      <c r="B151" s="11">
        <v>3</v>
      </c>
      <c r="C151" s="11" t="s">
        <v>536</v>
      </c>
      <c r="D151" s="11">
        <v>8</v>
      </c>
      <c r="E151" s="11" t="s">
        <v>537</v>
      </c>
    </row>
    <row r="152" spans="1:5" x14ac:dyDescent="0.2">
      <c r="A152" s="11" t="s">
        <v>528</v>
      </c>
      <c r="B152" s="11">
        <v>4</v>
      </c>
      <c r="C152" s="11" t="s">
        <v>538</v>
      </c>
      <c r="D152" s="11">
        <v>9</v>
      </c>
      <c r="E152" s="11" t="s">
        <v>539</v>
      </c>
    </row>
    <row r="153" spans="1:5" x14ac:dyDescent="0.2">
      <c r="A153" s="11" t="s">
        <v>528</v>
      </c>
      <c r="B153" s="11">
        <v>5</v>
      </c>
      <c r="C153" s="11" t="s">
        <v>540</v>
      </c>
      <c r="D153" s="11">
        <v>10</v>
      </c>
      <c r="E153" s="11" t="s">
        <v>541</v>
      </c>
    </row>
    <row r="154" spans="1:5" x14ac:dyDescent="0.2">
      <c r="A154" s="11" t="s">
        <v>528</v>
      </c>
      <c r="B154" s="11">
        <v>6</v>
      </c>
      <c r="C154" s="11" t="s">
        <v>542</v>
      </c>
      <c r="D154" s="11">
        <v>11</v>
      </c>
      <c r="E154" s="11" t="s">
        <v>543</v>
      </c>
    </row>
    <row r="155" spans="1:5" x14ac:dyDescent="0.2">
      <c r="A155" s="11" t="s">
        <v>528</v>
      </c>
      <c r="B155" s="11">
        <v>1</v>
      </c>
      <c r="C155" s="11" t="s">
        <v>544</v>
      </c>
      <c r="D155" s="11">
        <v>1</v>
      </c>
      <c r="E155" s="11" t="s">
        <v>545</v>
      </c>
    </row>
    <row r="156" spans="1:5" x14ac:dyDescent="0.2">
      <c r="A156" s="11" t="s">
        <v>546</v>
      </c>
      <c r="B156" s="11">
        <v>1</v>
      </c>
      <c r="C156" s="11" t="s">
        <v>544</v>
      </c>
      <c r="D156" s="11">
        <v>2</v>
      </c>
      <c r="E156" s="11" t="s">
        <v>547</v>
      </c>
    </row>
    <row r="157" spans="1:5" x14ac:dyDescent="0.2">
      <c r="A157" s="11" t="s">
        <v>546</v>
      </c>
      <c r="B157" s="11">
        <v>2</v>
      </c>
      <c r="C157" s="11" t="s">
        <v>548</v>
      </c>
      <c r="D157" s="11">
        <v>3</v>
      </c>
      <c r="E157" s="11" t="s">
        <v>549</v>
      </c>
    </row>
    <row r="158" spans="1:5" x14ac:dyDescent="0.2">
      <c r="A158" s="11" t="s">
        <v>546</v>
      </c>
      <c r="B158" s="11">
        <v>3</v>
      </c>
      <c r="C158" s="11" t="s">
        <v>550</v>
      </c>
      <c r="D158" s="11">
        <v>4</v>
      </c>
      <c r="E158" s="11" t="s">
        <v>551</v>
      </c>
    </row>
    <row r="159" spans="1:5" x14ac:dyDescent="0.2">
      <c r="A159" s="11" t="s">
        <v>546</v>
      </c>
      <c r="B159" s="11">
        <v>4</v>
      </c>
      <c r="C159" s="11" t="s">
        <v>552</v>
      </c>
      <c r="D159" s="11">
        <v>5</v>
      </c>
      <c r="E159" s="11" t="s">
        <v>553</v>
      </c>
    </row>
    <row r="160" spans="1:5" x14ac:dyDescent="0.2">
      <c r="A160" s="11" t="s">
        <v>546</v>
      </c>
      <c r="B160" s="11">
        <v>5</v>
      </c>
      <c r="C160" s="11" t="s">
        <v>554</v>
      </c>
      <c r="D160" s="11">
        <v>6</v>
      </c>
      <c r="E160" s="11" t="s">
        <v>555</v>
      </c>
    </row>
    <row r="161" spans="1:5" x14ac:dyDescent="0.2">
      <c r="A161" s="11" t="s">
        <v>546</v>
      </c>
      <c r="B161" s="11">
        <v>1</v>
      </c>
      <c r="C161" s="11" t="s">
        <v>556</v>
      </c>
      <c r="D161" s="11">
        <v>1</v>
      </c>
      <c r="E161" s="11" t="s">
        <v>557</v>
      </c>
    </row>
    <row r="162" spans="1:5" x14ac:dyDescent="0.2">
      <c r="A162" s="11" t="s">
        <v>558</v>
      </c>
      <c r="B162" s="11">
        <v>1</v>
      </c>
      <c r="C162" s="11" t="s">
        <v>556</v>
      </c>
      <c r="D162" s="11">
        <v>2</v>
      </c>
      <c r="E162" s="11" t="s">
        <v>559</v>
      </c>
    </row>
    <row r="163" spans="1:5" x14ac:dyDescent="0.2">
      <c r="A163" s="11" t="s">
        <v>558</v>
      </c>
      <c r="B163" s="11">
        <v>1</v>
      </c>
      <c r="C163" s="11" t="s">
        <v>556</v>
      </c>
      <c r="D163" s="11">
        <v>3</v>
      </c>
      <c r="E163" s="11" t="s">
        <v>560</v>
      </c>
    </row>
    <row r="164" spans="1:5" x14ac:dyDescent="0.2">
      <c r="A164" s="11" t="s">
        <v>558</v>
      </c>
      <c r="B164" s="11">
        <v>2</v>
      </c>
      <c r="C164" s="11" t="s">
        <v>561</v>
      </c>
      <c r="D164" s="11">
        <v>4</v>
      </c>
      <c r="E164" s="11" t="s">
        <v>562</v>
      </c>
    </row>
    <row r="165" spans="1:5" x14ac:dyDescent="0.2">
      <c r="A165" s="11" t="s">
        <v>558</v>
      </c>
      <c r="B165" s="11">
        <v>3</v>
      </c>
      <c r="C165" s="11" t="s">
        <v>563</v>
      </c>
      <c r="D165" s="11">
        <v>5</v>
      </c>
      <c r="E165" s="11" t="s">
        <v>564</v>
      </c>
    </row>
    <row r="166" spans="1:5" x14ac:dyDescent="0.2">
      <c r="A166" s="11" t="s">
        <v>558</v>
      </c>
      <c r="B166" s="11">
        <v>2</v>
      </c>
      <c r="C166" s="11" t="s">
        <v>565</v>
      </c>
      <c r="D166" s="11">
        <v>1</v>
      </c>
      <c r="E166" s="11" t="s">
        <v>566</v>
      </c>
    </row>
    <row r="167" spans="1:5" x14ac:dyDescent="0.2">
      <c r="A167" s="11" t="s">
        <v>567</v>
      </c>
      <c r="B167" s="11">
        <v>3</v>
      </c>
      <c r="C167" s="11" t="s">
        <v>568</v>
      </c>
      <c r="D167" s="11">
        <v>2</v>
      </c>
      <c r="E167" s="11" t="s">
        <v>569</v>
      </c>
    </row>
    <row r="168" spans="1:5" x14ac:dyDescent="0.2">
      <c r="A168" s="11" t="s">
        <v>567</v>
      </c>
      <c r="B168" s="11">
        <v>3</v>
      </c>
      <c r="C168" s="11" t="s">
        <v>568</v>
      </c>
      <c r="D168" s="11">
        <v>3</v>
      </c>
      <c r="E168" s="11" t="s">
        <v>570</v>
      </c>
    </row>
    <row r="169" spans="1:5" x14ac:dyDescent="0.2">
      <c r="A169" s="11" t="s">
        <v>567</v>
      </c>
      <c r="B169" s="11">
        <v>1</v>
      </c>
      <c r="C169" s="11" t="s">
        <v>571</v>
      </c>
      <c r="D169" s="11">
        <v>4</v>
      </c>
      <c r="E169" s="11" t="s">
        <v>572</v>
      </c>
    </row>
    <row r="170" spans="1:5" x14ac:dyDescent="0.2">
      <c r="A170" s="11" t="s">
        <v>567</v>
      </c>
      <c r="B170" s="11">
        <v>1</v>
      </c>
      <c r="C170" s="11" t="s">
        <v>573</v>
      </c>
      <c r="D170" s="11">
        <v>1</v>
      </c>
      <c r="E170" s="11" t="s">
        <v>574</v>
      </c>
    </row>
    <row r="171" spans="1:5" x14ac:dyDescent="0.2">
      <c r="A171" s="11" t="s">
        <v>575</v>
      </c>
      <c r="B171" s="11">
        <v>2</v>
      </c>
      <c r="C171" s="11" t="s">
        <v>576</v>
      </c>
      <c r="D171" s="11">
        <v>2</v>
      </c>
      <c r="E171" s="11" t="s">
        <v>577</v>
      </c>
    </row>
    <row r="172" spans="1:5" x14ac:dyDescent="0.2">
      <c r="A172" s="11" t="s">
        <v>575</v>
      </c>
      <c r="B172" s="11">
        <v>3</v>
      </c>
      <c r="C172" s="11" t="s">
        <v>578</v>
      </c>
      <c r="D172" s="11">
        <v>3</v>
      </c>
      <c r="E172" s="11" t="s">
        <v>579</v>
      </c>
    </row>
    <row r="173" spans="1:5" x14ac:dyDescent="0.2">
      <c r="A173" s="11" t="s">
        <v>575</v>
      </c>
      <c r="B173" s="11">
        <v>4</v>
      </c>
      <c r="C173" s="11" t="s">
        <v>580</v>
      </c>
      <c r="D173" s="11">
        <v>4</v>
      </c>
      <c r="E173" s="11" t="s">
        <v>581</v>
      </c>
    </row>
    <row r="174" spans="1:5" x14ac:dyDescent="0.2">
      <c r="A174" s="11" t="s">
        <v>575</v>
      </c>
      <c r="B174" s="11">
        <v>5</v>
      </c>
      <c r="C174" s="11" t="s">
        <v>582</v>
      </c>
      <c r="D174" s="11">
        <v>5</v>
      </c>
      <c r="E174" s="11" t="s">
        <v>583</v>
      </c>
    </row>
    <row r="175" spans="1:5" x14ac:dyDescent="0.2">
      <c r="A175" s="11" t="s">
        <v>575</v>
      </c>
      <c r="B175" s="11">
        <v>5</v>
      </c>
      <c r="C175" s="11" t="s">
        <v>582</v>
      </c>
      <c r="D175" s="11">
        <v>6</v>
      </c>
      <c r="E175" s="11" t="s">
        <v>584</v>
      </c>
    </row>
    <row r="176" spans="1:5" x14ac:dyDescent="0.2">
      <c r="A176" s="11" t="s">
        <v>575</v>
      </c>
      <c r="B176" s="11">
        <v>6</v>
      </c>
      <c r="C176" s="11" t="s">
        <v>585</v>
      </c>
      <c r="D176" s="11">
        <v>7</v>
      </c>
      <c r="E176" s="11" t="s">
        <v>586</v>
      </c>
    </row>
    <row r="177" spans="1:5" x14ac:dyDescent="0.2">
      <c r="A177" s="11" t="s">
        <v>575</v>
      </c>
      <c r="B177" s="11">
        <v>6</v>
      </c>
      <c r="C177" s="11" t="s">
        <v>585</v>
      </c>
      <c r="D177" s="11">
        <v>8</v>
      </c>
      <c r="E177" s="11" t="s">
        <v>587</v>
      </c>
    </row>
    <row r="178" spans="1:5" x14ac:dyDescent="0.2">
      <c r="A178" s="11" t="s">
        <v>575</v>
      </c>
      <c r="B178" s="11">
        <v>6</v>
      </c>
      <c r="C178" s="11" t="s">
        <v>585</v>
      </c>
      <c r="D178" s="11">
        <v>9</v>
      </c>
      <c r="E178" s="11" t="s">
        <v>588</v>
      </c>
    </row>
    <row r="179" spans="1:5" x14ac:dyDescent="0.2">
      <c r="A179" s="11" t="s">
        <v>575</v>
      </c>
      <c r="B179" s="11">
        <v>1</v>
      </c>
      <c r="C179" s="11" t="s">
        <v>589</v>
      </c>
      <c r="D179" s="11">
        <v>1</v>
      </c>
      <c r="E179" s="11" t="s">
        <v>590</v>
      </c>
    </row>
    <row r="180" spans="1:5" x14ac:dyDescent="0.2">
      <c r="A180" s="11" t="s">
        <v>591</v>
      </c>
      <c r="B180" s="11">
        <v>2</v>
      </c>
      <c r="C180" s="11" t="s">
        <v>592</v>
      </c>
      <c r="D180" s="21">
        <v>2</v>
      </c>
      <c r="E180" s="22" t="s">
        <v>593</v>
      </c>
    </row>
    <row r="181" spans="1:5" x14ac:dyDescent="0.2">
      <c r="A181" s="11" t="s">
        <v>591</v>
      </c>
      <c r="B181" s="11">
        <v>1</v>
      </c>
      <c r="C181" s="11" t="s">
        <v>589</v>
      </c>
      <c r="D181" s="11">
        <v>3</v>
      </c>
      <c r="E181" s="11" t="s">
        <v>594</v>
      </c>
    </row>
    <row r="182" spans="1:5" x14ac:dyDescent="0.2">
      <c r="A182" s="11" t="s">
        <v>591</v>
      </c>
      <c r="B182" s="11">
        <v>3</v>
      </c>
      <c r="C182" s="11" t="s">
        <v>595</v>
      </c>
      <c r="D182" s="11">
        <v>4</v>
      </c>
      <c r="E182" s="11" t="s">
        <v>596</v>
      </c>
    </row>
    <row r="183" spans="1:5" x14ac:dyDescent="0.2">
      <c r="A183" s="11" t="s">
        <v>591</v>
      </c>
      <c r="B183" s="11">
        <v>4</v>
      </c>
      <c r="C183" s="11" t="s">
        <v>597</v>
      </c>
      <c r="D183" s="11">
        <v>5</v>
      </c>
      <c r="E183" s="11" t="s">
        <v>598</v>
      </c>
    </row>
    <row r="184" spans="1:5" x14ac:dyDescent="0.2">
      <c r="A184" s="11" t="s">
        <v>591</v>
      </c>
      <c r="B184" s="11">
        <v>4</v>
      </c>
      <c r="C184" s="11" t="s">
        <v>597</v>
      </c>
      <c r="D184" s="11">
        <v>6</v>
      </c>
      <c r="E184" s="11" t="s">
        <v>599</v>
      </c>
    </row>
    <row r="185" spans="1:5" x14ac:dyDescent="0.2">
      <c r="A185" s="11" t="s">
        <v>591</v>
      </c>
      <c r="B185" s="11">
        <v>5</v>
      </c>
      <c r="C185" s="11" t="s">
        <v>600</v>
      </c>
      <c r="D185" s="11">
        <v>7</v>
      </c>
      <c r="E185" s="11" t="s">
        <v>601</v>
      </c>
    </row>
    <row r="186" spans="1:5" x14ac:dyDescent="0.2">
      <c r="A186" s="11" t="s">
        <v>591</v>
      </c>
      <c r="B186" s="11">
        <v>6</v>
      </c>
      <c r="C186" s="11" t="s">
        <v>602</v>
      </c>
      <c r="D186" s="11">
        <v>8</v>
      </c>
      <c r="E186" s="11" t="s">
        <v>603</v>
      </c>
    </row>
    <row r="187" spans="1:5" x14ac:dyDescent="0.2">
      <c r="A187" s="11" t="s">
        <v>591</v>
      </c>
    </row>
    <row r="196" spans="1:6" ht="15.75" x14ac:dyDescent="0.2">
      <c r="B196" s="23" t="s">
        <v>604</v>
      </c>
      <c r="C196" s="23" t="s">
        <v>605</v>
      </c>
      <c r="D196" s="24" t="s">
        <v>606</v>
      </c>
      <c r="E196" s="24" t="s">
        <v>45</v>
      </c>
      <c r="F196" s="24" t="s">
        <v>52</v>
      </c>
    </row>
    <row r="197" spans="1:6" ht="15.75" x14ac:dyDescent="0.2">
      <c r="A197" s="23" t="s">
        <v>607</v>
      </c>
      <c r="B197" s="25" t="s">
        <v>608</v>
      </c>
      <c r="C197" s="25" t="s">
        <v>69</v>
      </c>
      <c r="D197" s="26" t="s">
        <v>609</v>
      </c>
      <c r="E197" s="26" t="s">
        <v>70</v>
      </c>
      <c r="F197" s="25" t="s">
        <v>610</v>
      </c>
    </row>
    <row r="198" spans="1:6" x14ac:dyDescent="0.2">
      <c r="A198" s="25" t="s">
        <v>611</v>
      </c>
      <c r="B198" s="25" t="s">
        <v>612</v>
      </c>
      <c r="C198" s="25" t="s">
        <v>613</v>
      </c>
      <c r="D198" s="26" t="s">
        <v>614</v>
      </c>
      <c r="E198" s="26" t="s">
        <v>615</v>
      </c>
      <c r="F198" s="25" t="s">
        <v>139</v>
      </c>
    </row>
    <row r="199" spans="1:6" x14ac:dyDescent="0.2">
      <c r="A199" s="25" t="s">
        <v>616</v>
      </c>
      <c r="B199" s="25" t="s">
        <v>617</v>
      </c>
      <c r="C199" s="25" t="s">
        <v>618</v>
      </c>
      <c r="D199" s="25" t="s">
        <v>619</v>
      </c>
      <c r="E199" s="25" t="s">
        <v>620</v>
      </c>
      <c r="F199" s="25" t="s">
        <v>621</v>
      </c>
    </row>
    <row r="200" spans="1:6" x14ac:dyDescent="0.2">
      <c r="A200" s="25" t="s">
        <v>622</v>
      </c>
      <c r="B200" s="25" t="s">
        <v>623</v>
      </c>
      <c r="C200" s="25"/>
      <c r="D200" s="25" t="s">
        <v>624</v>
      </c>
      <c r="E200" s="25" t="s">
        <v>625</v>
      </c>
      <c r="F200" s="25" t="s">
        <v>626</v>
      </c>
    </row>
    <row r="201" spans="1:6" ht="15.75" x14ac:dyDescent="0.25">
      <c r="A201" s="25" t="s">
        <v>627</v>
      </c>
      <c r="B201" s="25" t="s">
        <v>628</v>
      </c>
      <c r="C201" s="25"/>
      <c r="D201" s="25" t="s">
        <v>629</v>
      </c>
      <c r="E201"/>
      <c r="F201"/>
    </row>
    <row r="202" spans="1:6" ht="15.75" x14ac:dyDescent="0.25">
      <c r="A202" s="25" t="s">
        <v>630</v>
      </c>
      <c r="B202" s="25" t="s">
        <v>631</v>
      </c>
      <c r="C202" s="25"/>
      <c r="D202" s="27"/>
      <c r="E202"/>
      <c r="F202"/>
    </row>
    <row r="203" spans="1:6" ht="15.75" x14ac:dyDescent="0.25">
      <c r="A203" s="25" t="s">
        <v>632</v>
      </c>
      <c r="B203" s="25" t="s">
        <v>633</v>
      </c>
      <c r="C203" s="25"/>
      <c r="D203" s="27"/>
      <c r="E203"/>
      <c r="F203"/>
    </row>
    <row r="204" spans="1:6" ht="15.75" x14ac:dyDescent="0.25">
      <c r="A204" s="25" t="s">
        <v>634</v>
      </c>
      <c r="B204" s="25" t="s">
        <v>61</v>
      </c>
      <c r="C204" s="25"/>
      <c r="D204" s="27"/>
      <c r="E204"/>
      <c r="F204"/>
    </row>
    <row r="205" spans="1:6" ht="15.75" x14ac:dyDescent="0.25">
      <c r="A205" s="25" t="s">
        <v>60</v>
      </c>
      <c r="B205" s="25"/>
      <c r="C205" s="25"/>
      <c r="D205" s="27"/>
      <c r="E205"/>
      <c r="F205"/>
    </row>
    <row r="206" spans="1:6" ht="15.75" x14ac:dyDescent="0.25">
      <c r="A206" s="25" t="s">
        <v>635</v>
      </c>
      <c r="B206" s="25"/>
      <c r="C206" s="25"/>
      <c r="D206" s="27"/>
      <c r="E206"/>
      <c r="F206"/>
    </row>
    <row r="207" spans="1:6" ht="15.75" x14ac:dyDescent="0.25">
      <c r="A207" s="25" t="s">
        <v>636</v>
      </c>
      <c r="B207" s="25"/>
      <c r="C207" s="25"/>
      <c r="D207" s="27"/>
      <c r="E207"/>
      <c r="F207"/>
    </row>
    <row r="208" spans="1:6" ht="15.75" x14ac:dyDescent="0.25">
      <c r="A208" s="25" t="s">
        <v>637</v>
      </c>
      <c r="B208" s="25"/>
      <c r="C208" s="25"/>
      <c r="D208" s="27"/>
      <c r="E208"/>
      <c r="F208"/>
    </row>
    <row r="209" spans="1:6" ht="15.75" x14ac:dyDescent="0.25">
      <c r="A209" s="25" t="s">
        <v>638</v>
      </c>
      <c r="B209" s="25"/>
      <c r="C209" s="25"/>
      <c r="D209" s="27"/>
      <c r="E209"/>
      <c r="F209"/>
    </row>
    <row r="210" spans="1:6" ht="15.75" x14ac:dyDescent="0.25">
      <c r="A210" s="25" t="s">
        <v>639</v>
      </c>
      <c r="B210" s="25"/>
      <c r="C210" s="25"/>
      <c r="D210" s="27"/>
      <c r="E210"/>
      <c r="F210"/>
    </row>
    <row r="211" spans="1:6" x14ac:dyDescent="0.2">
      <c r="A211" s="25"/>
      <c r="B211" s="25"/>
    </row>
    <row r="219" spans="1:6" x14ac:dyDescent="0.2">
      <c r="A219" s="11" t="s">
        <v>640</v>
      </c>
      <c r="B219" s="11" t="s">
        <v>641</v>
      </c>
      <c r="C219" s="11" t="s">
        <v>642</v>
      </c>
      <c r="D219" s="11" t="s">
        <v>643</v>
      </c>
    </row>
    <row r="220" spans="1:6" x14ac:dyDescent="0.2">
      <c r="A220" s="11" t="s">
        <v>644</v>
      </c>
      <c r="B220" s="11" t="s">
        <v>645</v>
      </c>
      <c r="C220" s="11" t="s">
        <v>646</v>
      </c>
      <c r="D220" s="11" t="s">
        <v>647</v>
      </c>
    </row>
    <row r="221" spans="1:6" x14ac:dyDescent="0.2">
      <c r="A221" s="11" t="s">
        <v>648</v>
      </c>
      <c r="C221" s="11" t="s">
        <v>649</v>
      </c>
      <c r="D221" s="11" t="s">
        <v>650</v>
      </c>
    </row>
    <row r="222" spans="1:6" x14ac:dyDescent="0.2">
      <c r="A222" s="11" t="s">
        <v>651</v>
      </c>
      <c r="D222" s="11" t="s">
        <v>652</v>
      </c>
    </row>
    <row r="223" spans="1:6" x14ac:dyDescent="0.2">
      <c r="A223" s="11" t="s">
        <v>653</v>
      </c>
    </row>
    <row r="224" spans="1:6" x14ac:dyDescent="0.2">
      <c r="A224" s="11" t="s">
        <v>654</v>
      </c>
    </row>
    <row r="225" spans="1:1" x14ac:dyDescent="0.2">
      <c r="A225" s="11" t="s">
        <v>655</v>
      </c>
    </row>
    <row r="226" spans="1:1" x14ac:dyDescent="0.2">
      <c r="A226" s="11" t="s">
        <v>656</v>
      </c>
    </row>
    <row r="227" spans="1:1" x14ac:dyDescent="0.2">
      <c r="A227" s="11" t="s">
        <v>657</v>
      </c>
    </row>
    <row r="228" spans="1:1" x14ac:dyDescent="0.2">
      <c r="A228" s="11" t="s">
        <v>658</v>
      </c>
    </row>
    <row r="229" spans="1:1" x14ac:dyDescent="0.2">
      <c r="A229" s="11" t="s">
        <v>659</v>
      </c>
    </row>
    <row r="230" spans="1:1" x14ac:dyDescent="0.2">
      <c r="A230" s="11" t="s">
        <v>660</v>
      </c>
    </row>
    <row r="231" spans="1:1" x14ac:dyDescent="0.2">
      <c r="A231" s="11" t="s">
        <v>661</v>
      </c>
    </row>
    <row r="232" spans="1:1" x14ac:dyDescent="0.2">
      <c r="A232" s="11" t="s">
        <v>662</v>
      </c>
    </row>
    <row r="233" spans="1:1" x14ac:dyDescent="0.2">
      <c r="A233" s="11" t="s">
        <v>663</v>
      </c>
    </row>
    <row r="234" spans="1:1" x14ac:dyDescent="0.2">
      <c r="A234" s="11" t="s">
        <v>664</v>
      </c>
    </row>
    <row r="235" spans="1:1" x14ac:dyDescent="0.2">
      <c r="A235" s="11" t="s">
        <v>665</v>
      </c>
    </row>
    <row r="236" spans="1:1" x14ac:dyDescent="0.2">
      <c r="A236" s="11" t="s">
        <v>666</v>
      </c>
    </row>
    <row r="237" spans="1:1" x14ac:dyDescent="0.2">
      <c r="A237" s="11" t="s">
        <v>667</v>
      </c>
    </row>
    <row r="238" spans="1:1" x14ac:dyDescent="0.2">
      <c r="A238" s="11" t="s">
        <v>668</v>
      </c>
    </row>
    <row r="239" spans="1:1" x14ac:dyDescent="0.2">
      <c r="A239" s="11" t="s">
        <v>669</v>
      </c>
    </row>
    <row r="240" spans="1:1" x14ac:dyDescent="0.2">
      <c r="A240" s="11" t="s">
        <v>670</v>
      </c>
    </row>
    <row r="241" spans="1:4" x14ac:dyDescent="0.2">
      <c r="A241" s="11" t="s">
        <v>671</v>
      </c>
    </row>
    <row r="242" spans="1:4" x14ac:dyDescent="0.2">
      <c r="A242" s="11" t="s">
        <v>672</v>
      </c>
    </row>
    <row r="243" spans="1:4" x14ac:dyDescent="0.2">
      <c r="A243" s="11" t="s">
        <v>673</v>
      </c>
    </row>
    <row r="244" spans="1:4" x14ac:dyDescent="0.2">
      <c r="A244" s="11" t="s">
        <v>674</v>
      </c>
    </row>
    <row r="245" spans="1:4" x14ac:dyDescent="0.2">
      <c r="A245" s="11" t="s">
        <v>675</v>
      </c>
    </row>
    <row r="246" spans="1:4" x14ac:dyDescent="0.2">
      <c r="A246" s="11" t="s">
        <v>676</v>
      </c>
    </row>
    <row r="247" spans="1:4" x14ac:dyDescent="0.2">
      <c r="A247" s="11" t="s">
        <v>677</v>
      </c>
    </row>
    <row r="248" spans="1:4" x14ac:dyDescent="0.2">
      <c r="A248" s="11" t="s">
        <v>678</v>
      </c>
    </row>
    <row r="249" spans="1:4" x14ac:dyDescent="0.2">
      <c r="A249" s="11" t="s">
        <v>679</v>
      </c>
    </row>
    <row r="252" spans="1:4" x14ac:dyDescent="0.2">
      <c r="B252" s="11" t="s">
        <v>327</v>
      </c>
      <c r="C252" s="11">
        <v>1086</v>
      </c>
      <c r="D252" s="11" t="s">
        <v>326</v>
      </c>
    </row>
    <row r="253" spans="1:4" x14ac:dyDescent="0.2">
      <c r="B253" s="11" t="s">
        <v>680</v>
      </c>
      <c r="C253" s="11">
        <v>1091</v>
      </c>
      <c r="D253" s="11" t="s">
        <v>329</v>
      </c>
    </row>
    <row r="254" spans="1:4" x14ac:dyDescent="0.2">
      <c r="B254" s="11" t="s">
        <v>333</v>
      </c>
      <c r="C254" s="11">
        <v>1092</v>
      </c>
      <c r="D254" s="11" t="s">
        <v>332</v>
      </c>
    </row>
    <row r="255" spans="1:4" x14ac:dyDescent="0.2">
      <c r="B255" s="11" t="s">
        <v>336</v>
      </c>
      <c r="C255" s="11">
        <v>1093</v>
      </c>
      <c r="D255" s="11" t="s">
        <v>335</v>
      </c>
    </row>
    <row r="256" spans="1:4" x14ac:dyDescent="0.2">
      <c r="B256" s="11" t="s">
        <v>339</v>
      </c>
      <c r="C256" s="11">
        <v>1096</v>
      </c>
      <c r="D256" s="11" t="s">
        <v>338</v>
      </c>
    </row>
    <row r="257" spans="2:4" x14ac:dyDescent="0.2">
      <c r="B257" s="11" t="s">
        <v>342</v>
      </c>
      <c r="C257" s="11">
        <v>1098</v>
      </c>
      <c r="D257" s="11" t="s">
        <v>341</v>
      </c>
    </row>
    <row r="258" spans="2:4" x14ac:dyDescent="0.2">
      <c r="B258" s="11" t="s">
        <v>681</v>
      </c>
      <c r="C258" s="11">
        <v>1099</v>
      </c>
      <c r="D258" s="11" t="s">
        <v>344</v>
      </c>
    </row>
    <row r="259" spans="2:4" x14ac:dyDescent="0.2">
      <c r="B259" s="11" t="s">
        <v>682</v>
      </c>
      <c r="C259" s="11">
        <v>1101</v>
      </c>
      <c r="D259" s="11" t="s">
        <v>347</v>
      </c>
    </row>
    <row r="260" spans="2:4" x14ac:dyDescent="0.2">
      <c r="B260" s="11" t="s">
        <v>364</v>
      </c>
      <c r="C260" s="11">
        <v>1103</v>
      </c>
      <c r="D260" s="11" t="s">
        <v>350</v>
      </c>
    </row>
    <row r="261" spans="2:4" x14ac:dyDescent="0.2">
      <c r="B261" s="11" t="s">
        <v>354</v>
      </c>
      <c r="C261" s="11">
        <v>1108</v>
      </c>
      <c r="D261" s="11" t="s">
        <v>353</v>
      </c>
    </row>
    <row r="262" spans="2:4" x14ac:dyDescent="0.2">
      <c r="B262" s="11" t="s">
        <v>358</v>
      </c>
      <c r="C262" s="11">
        <v>1113</v>
      </c>
      <c r="D262" s="11" t="s">
        <v>357</v>
      </c>
    </row>
    <row r="263" spans="2:4" x14ac:dyDescent="0.2">
      <c r="B263" s="11" t="s">
        <v>683</v>
      </c>
      <c r="C263" s="11">
        <v>1116</v>
      </c>
      <c r="D263" s="11" t="s">
        <v>360</v>
      </c>
    </row>
    <row r="264" spans="2:4" x14ac:dyDescent="0.2">
      <c r="B264" s="11" t="s">
        <v>684</v>
      </c>
      <c r="C264" s="11">
        <v>1118</v>
      </c>
      <c r="D264" s="11" t="s">
        <v>363</v>
      </c>
    </row>
    <row r="265" spans="2:4" x14ac:dyDescent="0.2">
      <c r="B265" s="11" t="s">
        <v>685</v>
      </c>
      <c r="C265" s="11">
        <v>1168</v>
      </c>
      <c r="D265" s="11" t="s">
        <v>366</v>
      </c>
    </row>
    <row r="266" spans="2:4" x14ac:dyDescent="0.2">
      <c r="B266" s="11" t="s">
        <v>62</v>
      </c>
      <c r="D266" s="11" t="s">
        <v>62</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Sofy Lorena Arenas Vera</cp:lastModifiedBy>
  <cp:revision/>
  <dcterms:created xsi:type="dcterms:W3CDTF">2018-02-23T18:02:25Z</dcterms:created>
  <dcterms:modified xsi:type="dcterms:W3CDTF">2018-11-06T12:58:34Z</dcterms:modified>
  <cp:category/>
  <cp:contentStatus/>
</cp:coreProperties>
</file>