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defaultThemeVersion="166925"/>
  <mc:AlternateContent xmlns:mc="http://schemas.openxmlformats.org/markup-compatibility/2006">
    <mc:Choice Requires="x15">
      <x15ac:absPath xmlns:x15ac="http://schemas.microsoft.com/office/spreadsheetml/2010/11/ac" url="C:\Users\sarenasv\OneDrive - sdis.gov.co\INDICADORES\9. Septiembre\Insumos septiembre 2018\Publicación\"/>
    </mc:Choice>
  </mc:AlternateContent>
  <xr:revisionPtr revIDLastSave="0" documentId="10_ncr:100000_{74778CC7-B7D6-4BA7-BA61-DC273131E462}" xr6:coauthVersionLast="31" xr6:coauthVersionMax="31" xr10:uidLastSave="{00000000-0000-0000-0000-000000000000}"/>
  <bookViews>
    <workbookView xWindow="0" yWindow="0" windowWidth="28800" windowHeight="11430" xr2:uid="{00000000-000D-0000-FFFF-FFFF00000000}"/>
  </bookViews>
  <sheets>
    <sheet name="7. INDICADORES GESTION" sheetId="1" r:id="rId1"/>
    <sheet name="Listas desplegables" sheetId="2" state="hidden" r:id="rId2"/>
  </sheets>
  <externalReferences>
    <externalReference r:id="rId3"/>
    <externalReference r:id="rId4"/>
    <externalReference r:id="rId5"/>
    <externalReference r:id="rId6"/>
    <externalReference r:id="rId7"/>
  </externalReferences>
  <definedNames>
    <definedName name="_xlnm._FilterDatabase" localSheetId="0" hidden="1">'7. INDICADORES GESTION'!$A$20:$BO$20</definedName>
    <definedName name="Años">'Listas desplegables'!$B$2:$B$6</definedName>
    <definedName name="Direccion">'Listas desplegables'!$B$17:$B$22</definedName>
    <definedName name="Discapacidad">'[1]Listas desplegables'!$D$52:$D$56</definedName>
    <definedName name="EJE">#REF!,#REF!,#REF!,#REF!,#REF!,#REF!,#REF!,#REF!,#REF!,#REF!,#REF!,#REF!,#REF!</definedName>
    <definedName name="Eje_Pilar">'Listas desplegables'!$F$17:$F$19</definedName>
    <definedName name="ejecut">#REF!,#REF!,#REF!,#REF!,#REF!,#REF!,#REF!,#REF!,#REF!,#REF!,#REF!,#REF!,#REF!</definedName>
    <definedName name="EstadoUNDOPE">'Listas desplegables'!$B$219:$B$220</definedName>
    <definedName name="Étnico">'[1]Listas desplegables'!$F$52:$F$56</definedName>
    <definedName name="GerenteProy">'Listas desplegables'!$A$17:$A$22</definedName>
    <definedName name="localidad">[2]Hoja6!$A$192:$A$212</definedName>
    <definedName name="Localidades">'Listas desplegables'!$AL$1:$AL$21</definedName>
    <definedName name="medida">[2]Hoja6!$A$132:$A$135</definedName>
    <definedName name="Meses">'Listas desplegables'!$A$2:$A$13</definedName>
    <definedName name="metas">[3]Hoja1!$M$2:$M$19</definedName>
    <definedName name="ObjEstratégico">'Listas desplegables'!$D$197:$D$201</definedName>
    <definedName name="Objetivosestratégicos">[4]Hoja1!$C$1:$C$5</definedName>
    <definedName name="ObjGeneral">'Listas desplegables'!$E$35:$E$48</definedName>
    <definedName name="periodicidad">'Listas desplegables'!$E$197:$E$200</definedName>
    <definedName name="Periodicidadindicador">[4]Hoja1!$D$1:$D$4</definedName>
    <definedName name="Procesos">'Listas desplegables'!$A$198:$A$210</definedName>
    <definedName name="Prog_PPD">'Listas desplegables'!$H$17:$H$24</definedName>
    <definedName name="Proy_Estrat" localSheetId="1">[5]Tablas_Maestras!$A$9:$A$20</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desplegables'!$A$35:$A$49</definedName>
    <definedName name="PROYECTOS">[3]Hoja1!$A:$A</definedName>
    <definedName name="ServicioUNDOPE">'Listas desplegables'!$A$219:$A$249</definedName>
    <definedName name="Subdireccion">'Listas desplegables'!$C$17:$C$32</definedName>
    <definedName name="Subsistema">'Listas desplegables'!$B$197:$B$204</definedName>
    <definedName name="Tenencia">'Listas desplegables'!$C$219:$C$221</definedName>
    <definedName name="Tipo">[4]Hoja1!$B$1:$B$3</definedName>
    <definedName name="Tipo_Meta">'Listas desplegables'!$B$53:$B$56</definedName>
    <definedName name="TipoInd">'Listas desplegables'!$C$197:$C$199</definedName>
    <definedName name="TipoMeta">'Listas desplegables'!$F$197:$F$200</definedName>
    <definedName name="TipoOperación">'Listas desplegables'!$D$219:$D$222</definedName>
    <definedName name="UO">'[1]Listas desplegables'!$H$35:$H$69</definedName>
  </definedNames>
  <calcPr calcId="17901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X28" i="1" l="1"/>
  <c r="BX27" i="1"/>
  <c r="BX26" i="1"/>
  <c r="BX25" i="1"/>
  <c r="BX23" i="1"/>
  <c r="BX22" i="1"/>
  <c r="BX21" i="1"/>
  <c r="BU26" i="1"/>
  <c r="BU25" i="1"/>
  <c r="BB21" i="1"/>
  <c r="AX21" i="1"/>
  <c r="AP25" i="1"/>
  <c r="AP21" i="1"/>
  <c r="Y28" i="1"/>
  <c r="U28" i="1"/>
  <c r="U25" i="1"/>
  <c r="Y26" i="1"/>
  <c r="Z26" i="1"/>
  <c r="AC26" i="1"/>
  <c r="AC22" i="1"/>
  <c r="AD22" i="1"/>
  <c r="AC23" i="1"/>
  <c r="AD23" i="1"/>
  <c r="AC24" i="1"/>
  <c r="AD24" i="1"/>
  <c r="AC25" i="1"/>
  <c r="AD25" i="1"/>
  <c r="AD28" i="1"/>
  <c r="AD26" i="1"/>
  <c r="AD21" i="1"/>
  <c r="AG22" i="1"/>
  <c r="AG24" i="1"/>
  <c r="AH28" i="1"/>
  <c r="AH26" i="1"/>
  <c r="AH25" i="1"/>
  <c r="AH24" i="1"/>
  <c r="AH23" i="1"/>
  <c r="AH22" i="1"/>
  <c r="AH21" i="1"/>
  <c r="Y23" i="1"/>
  <c r="Z22" i="1"/>
  <c r="Z28" i="1"/>
  <c r="Z25" i="1"/>
  <c r="Z21" i="1"/>
  <c r="V22" i="1"/>
  <c r="V23" i="1"/>
  <c r="V24" i="1"/>
  <c r="V25" i="1"/>
  <c r="V26" i="1"/>
  <c r="V27" i="1"/>
  <c r="V28" i="1"/>
  <c r="V21" i="1"/>
  <c r="Y24" i="1"/>
  <c r="Z24" i="1"/>
  <c r="Z23"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Yohn Mauricio Guerrero Hernandez</author>
  </authors>
  <commentList>
    <comment ref="BS18" authorId="0" shapeId="0" xr:uid="{00000000-0006-0000-0000-000001000000}">
      <text>
        <r>
          <rPr>
            <b/>
            <sz val="9"/>
            <color indexed="81"/>
            <rFont val="Tahoma"/>
            <family val="2"/>
          </rPr>
          <t>Formulese según las caracteristicas y programación del indicador.</t>
        </r>
      </text>
    </comment>
    <comment ref="BV18" authorId="0" shapeId="0" xr:uid="{00000000-0006-0000-0000-000002000000}">
      <text>
        <r>
          <rPr>
            <b/>
            <sz val="9"/>
            <color indexed="81"/>
            <rFont val="Tahoma"/>
            <family val="2"/>
          </rPr>
          <t>Formulese según las caracteristicas y el horizonte de tiempo del indicador</t>
        </r>
      </text>
    </comment>
  </commentList>
</comments>
</file>

<file path=xl/sharedStrings.xml><?xml version="1.0" encoding="utf-8"?>
<sst xmlns="http://schemas.openxmlformats.org/spreadsheetml/2006/main" count="996" uniqueCount="704">
  <si>
    <t xml:space="preserve">PLAN DE DESARROLLO </t>
  </si>
  <si>
    <t>BOGOTA MEJOR PARA TODOS 2016-2020</t>
  </si>
  <si>
    <t>EJE/PILAR  PLAN DE DESARROLLO:</t>
  </si>
  <si>
    <t xml:space="preserve">PROGRAMA/PROYECTO ESTRATEGICO PPD: </t>
  </si>
  <si>
    <t>NÚMERO Y PROYECTO INVERSIÓN:</t>
  </si>
  <si>
    <t>OBJETIVO GENERAL DEL PROYECTO INVERSION:</t>
  </si>
  <si>
    <t>DIRECCIÓN:</t>
  </si>
  <si>
    <t>SUBDIRECCIÓN O ÁREA:</t>
  </si>
  <si>
    <t>Subdirección de Contratación</t>
  </si>
  <si>
    <t>GERENTE DEL PROYECTO:</t>
  </si>
  <si>
    <t>PERIODO DEL SEGUIMIENTO:</t>
  </si>
  <si>
    <t>De</t>
  </si>
  <si>
    <t>A</t>
  </si>
  <si>
    <t>Febrero</t>
  </si>
  <si>
    <t>INDICADORES DE GESTIÓN</t>
  </si>
  <si>
    <t>FORMULACIÓN DEL INDICADOR</t>
  </si>
  <si>
    <t>SEGUIMIENTO DEL INDICADOR</t>
  </si>
  <si>
    <t>CUADRO DE CONTROL 1: Seguimiento Indicadores según lo programado hasta el corte del informe</t>
  </si>
  <si>
    <t>CUADRO DE CONTROL 2: Seguimiento indicadores segín meta anual programado</t>
  </si>
  <si>
    <t>Ubicación Estrategica</t>
  </si>
  <si>
    <t>Identificación general</t>
  </si>
  <si>
    <t>Caracteristicas indicador</t>
  </si>
  <si>
    <t>Horizonte</t>
  </si>
  <si>
    <t>Enero</t>
  </si>
  <si>
    <t>Marzo</t>
  </si>
  <si>
    <t>Abril</t>
  </si>
  <si>
    <t>Mayo</t>
  </si>
  <si>
    <t>Junio</t>
  </si>
  <si>
    <t>Julio</t>
  </si>
  <si>
    <t>Agosto</t>
  </si>
  <si>
    <t>Septiembre</t>
  </si>
  <si>
    <t>Octubre</t>
  </si>
  <si>
    <t>Noviembre</t>
  </si>
  <si>
    <t>Diciembre</t>
  </si>
  <si>
    <t>Proceso institucional</t>
  </si>
  <si>
    <t>Subsistema del SIG</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</si>
  <si>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</si>
  <si>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</si>
  <si>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</si>
  <si>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</si>
  <si>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</si>
  <si>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</si>
  <si>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</si>
  <si>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</si>
  <si>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</si>
  <si>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</si>
  <si>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</si>
  <si>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</si>
  <si>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</si>
  <si>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</si>
  <si>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</si>
  <si>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</si>
  <si>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</si>
  <si>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</si>
  <si>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</si>
  <si>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</si>
  <si>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</si>
  <si>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</si>
  <si>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</si>
  <si>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</si>
  <si>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Adquisiciones</t>
  </si>
  <si>
    <t>No aplica</t>
  </si>
  <si>
    <t>No Aplica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</si>
  <si>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</si>
  <si>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Circular 13  18/08/2010</t>
  </si>
  <si>
    <t>Ejecucion del PAC</t>
  </si>
  <si>
    <t>Determinar el porcentaje de ejecución del PAC para establecer la calidad de la programación</t>
  </si>
  <si>
    <t xml:space="preserve"> PAC</t>
  </si>
  <si>
    <t>(Valor ejecutado del PAC acumulado en lo corrido de la vigencia / Valor programado para lo corrido de la vigencia) * 100)</t>
  </si>
  <si>
    <t>Eficacia</t>
  </si>
  <si>
    <t>Mensual</t>
  </si>
  <si>
    <t>% de ejecución</t>
  </si>
  <si>
    <t>Ejecución del PAC</t>
  </si>
  <si>
    <t xml:space="preserve">Ejecución del PAC </t>
  </si>
  <si>
    <t>porcentaje</t>
  </si>
  <si>
    <t xml:space="preserve">Creciente </t>
  </si>
  <si>
    <t>Para enerl la ejecución del PAC fue del 94 %  esto quiere decir que los proyectos  ejecutaron los recursos  programados eficientemente, con el apoyo de la subdirección  Administrativa y financira  - Asesoría de Recursos Financieros - Grupo de presupuesto.</t>
  </si>
  <si>
    <t>Para el mes febrero  la ejecución del PAC fue  89% esto indica que cada uno de los proyectos  que programan los recursos  ejecutaron eficientemente los recursos</t>
  </si>
  <si>
    <t>Para el mes febrero  la ejecución del PAC fue  99% esto indica que cada uno de los proyectos  que programan los recursos  ejecutaron eficientemente los recursos</t>
  </si>
  <si>
    <t>En el mes de abril la ejecución del PAC fue del 100%,esto quiere decir que los proyectos ejecutaron los recursos programados eficientemente  , con el apoyo de la Subdirección Adminsitrativa y Financiera - Asesoría de Recursos Financieros - Grupo de  Presupuesto.</t>
  </si>
  <si>
    <t>En el mes de mayo la ejecución del PAC fue del 100%,esto quiere decir que los proyectos ejecutaron los recursos programados eficientemente  , con el apoyo de la Subdirección Adminsitrativa y Financiera - Asesoría de Recursos Financieros - Grupo de  Presupuesto.</t>
  </si>
  <si>
    <t>En el mes de junio la ejecución del PAC fue del 99%,esto quiere decir que los proyectos ejecutaron los recursos programados eficientemente  , con el apoyo de la Subdirección Adminsitrativa y Financiera - Asesoría de Recursos Financieros - Grupo de  Presupuesto.</t>
  </si>
  <si>
    <t xml:space="preserve">
Para el mes de julio la ejecución del PAC fue del 100%,esto quiere decir que los proyectos ejecutaron eficientemente los recursos programados, donde se tuvo en cuenta las recomendaciones y apoyo  de la Subdirección Adminsitrativa y Financiera - Asesoría de Recursos Financieros - Grupo de  Presupuesto</t>
  </si>
  <si>
    <t xml:space="preserve"> Porcentaje de Ejecución del Presupuesto</t>
  </si>
  <si>
    <t>Optimizar los procedimientos y mecanismos para el control del presupuesto</t>
  </si>
  <si>
    <t>Ejecución del Presupuesto</t>
  </si>
  <si>
    <t>(Valor ejecutado acumulado en lo corrido de la vigencia / Valor definitivo programado para lo corrido de la vigencia) * 100</t>
  </si>
  <si>
    <t>Ejecución Presupuestal</t>
  </si>
  <si>
    <t xml:space="preserve">Informe Ejecución presupuestal </t>
  </si>
  <si>
    <t>El indicador evidencia la ejecución en un 349%, con respecto a la meta programada que para el mes de enero que corresponde al 10% y con relación a lo programado para la vigencia que asciende a la suma de  1,081,919,466,000. La Asesoría como parte de la gestión envió información presupuestal a los responsables de los diferentes proyectos como insumo para la toma de disiones y seguimiento a la ejecución de cada uno de los proyectos.</t>
  </si>
  <si>
    <t xml:space="preserve"> FEBRERO: El indicador evidencia la ejecución en un 39,3%, con respecto a la meta programada que para el mes de febrero que corresponde al 20% que corresponderia al 196% y con relación a lo programado para la vigencia fiscal 2018  que asciende a la suma de  1,081,919,466,000. La Asesoría de Recursos Financieros realizar mensualmente el  envió información presupuestal a los responsables de los diferentes proyectos como insumo para la toma de disiones y seguimiento a la ejecución de cada uno de los proyectos.  </t>
  </si>
  <si>
    <t>Se observa un incremento con respecto al mes de febrero del 12,6 % y cumplimiento de la meta propuesta para el mes de marzo de 2018  sobrepasandola en un 12,6%.</t>
  </si>
  <si>
    <t xml:space="preserve"> La Asesoría de Recursos Financieros envió información presupuestal a los responsables de los diferentes proyectos correspondiente al mes de mayo, como insumo para la toma de decisiones y seguimiento a la ejecución de cada uno de los proyectos.  
Se observa un incremento con respecto al mes de abril del 3,8% y cumplimiento de la meta propuesta para el mes de mayo de 2018  sobrepasandola en un 2,5%.</t>
  </si>
  <si>
    <t>En el mes de junio, el indicador evidencia la ejecución en un 58,4%, con respecto a la meta programada que para este mes, que corresponde al 60% y con relación a lo programado para la vigencia fiscal 2018, que asciende a la suma de  1,081,919,466,000. La Asesoría de Recursos Financieros envió información presupuestal a los responsables de los diferentes proyectos correspondiente al mes de junio, como insumo para la toma de decisiones y seguimiento a la ejecución de cada uno de los proyectos.  
Se observa un incremento con respecto al mes de mayo del 5,9% pero sin cumplir la meta propuesta para el mes de mayo de 2018  con una disminución de  1,6%.</t>
  </si>
  <si>
    <t>Para el mes de julio se evidencia una ejecución de compromisos acumulados  de $ 727,806,012,096 equivalente al  67,25%, superando la meta proyectada en 2,25% , se  presume un mayor compromiso y eficacia por parte de los ejecutores de los proyectos, quienes tuvieron en cuenta para la toma de decisiones  las recomendaciones e informacion suministrada por la Subdirección Adminsitrativa y Financiera - Asesoría de Recursos Financieros - Grupo de  Presupuesto.  En comparación con el  mes anterior se evidencia un aumento en la ejecución acumulada  del 8,85% y un aumento en el valor presupuestal programado de $880,239,360 equivalente al ,08%</t>
  </si>
  <si>
    <t>Porcentaje de pagos de reservas comprometidas en la vigencia</t>
  </si>
  <si>
    <t xml:space="preserve"> Ejecución Reservas comprometidas</t>
  </si>
  <si>
    <t>(Valor de las autorizaciones de giro de reservas acumuladas en la vigencia / Reservas comprometidas para la vigencia) * 100</t>
  </si>
  <si>
    <t>Para enero se obtuvo  un porcentaje en el pago acumulado  de las reservas del 200% resultado del compromiso  y gestión realizado por la Asesoría de Revursos Financieros  y de las Subdirecciones .</t>
  </si>
  <si>
    <t>En  febrero se obtuvo un porcentaje  en el pago acumulado  de las reservas</t>
  </si>
  <si>
    <t>En el mesde  de Marzo  se obtuvo un porcentaje en el pago acumulado de las reservas del 222%, resultado del compromiso y gestión realizada por la Asesoría de Recursos Financieros y de las Subdirecciones.</t>
  </si>
  <si>
    <t>En el mes de  de Abril se obtuvo un porcentaje en el pago acumulado de las reservas del 95%, resultado del compromiso y gestión realizada por la Asesoría de Recursos Financieros y de las Subdirecciones.</t>
  </si>
  <si>
    <t>En el mes de  de Mayo se obtuvo un porcentaje en el pago acumulado de las reservas del 71,6%, resultado del compromiso y gestión realizada por la Asesoría de Recursos Financieros y de las Subdirecciones.</t>
  </si>
  <si>
    <t>En el mes de  de Junio se obtuvo un porcentaje en el pago acumulado de las reservas del 77,7%, resultado del compromiso y gestión realizada por la Asesoría de Recursos Financieros y de las Subdirecciones.</t>
  </si>
  <si>
    <t>Para el mes de julio se evidencia una ejecución de reservas  acumulados  de $ 153,553,275,068 equivalente al  82,5%, superando la meta proyectada en 26,5% , se  presume un mayor compromiso y eficacia por parte de los ejecutores de los proyectos, quienes tuvieron en cuenta para la toma de decisiones  las recomendaciones e informacion suministrada por la Subdirección Adminsitrativa y Financiera - Asesoría de Recursos Financieros - Grupo de  Presupuesto.  En comparación con el  mes anterior se evidencia un aumento en la ejecución acumulada  del 4,8%.
Es de advertir que para el mes de junio se tuvo un monto de anulaciones de $ 88,722,845 y un acumulado en lo recorrido de la vigencia de $ 1,106,896,938.</t>
  </si>
  <si>
    <t>Porcentaje de pagos de compromisos de la vigencia</t>
  </si>
  <si>
    <t>Monitorear la reducción de las reservas presupuestales</t>
  </si>
  <si>
    <t>Ejecución de pagos de la vigencia</t>
  </si>
  <si>
    <t>(Valor de las autorizaciones de giro acumuladas en la vigencia / Compromisos adquiridos en la vigencia) * 100</t>
  </si>
  <si>
    <t>% de pagos efectuados</t>
  </si>
  <si>
    <t>La autorización de giros acumulados en enero alcanzó un 77% sobre el total de compromisos acumulados dentro del mismo período.</t>
  </si>
  <si>
    <t>En el mes de febrero se alcanzó un porcentaje del  111% sobre el total  de compromisos acumulados dentro del mismo período.</t>
  </si>
  <si>
    <t>La Autorización de Giros Acumulada a Marzo alcanzó el 130% según meta del mes,sobre el total de Compromisos acumulados dentro del mismo período.</t>
  </si>
  <si>
    <t xml:space="preserve">La Autorización de Giros Acumulada en Abril alcanzó el 127%,  sobre el total de Compromisos acumulados dentro del mismo período. </t>
  </si>
  <si>
    <t>La Autorización de Giros Acumulada en Mayo alcanzó el 40,2%,  sobre el total de Compromisos acumulados dentro del mismo período.</t>
  </si>
  <si>
    <t>La Autorización de Giros Acumulada en Junio alcanzó el 47,6%,  sobre el total de Compromisos acumulados dentro del mismo período.</t>
  </si>
  <si>
    <t xml:space="preserve">Para el mes de julio se evidencia una acumulación de giros   de $ 376,914,739,240 equivalente al  51,8%, superando la meta proyectada en 3,8% , se  presume un mejor coordinación  por parte de los ejecutores de los proyectos, quienes tuvieron en cuenta para la toma de decisiones  las recomendaciones e informacion suministrada por la Subdirección Adminsitrativa y Financiera - Asesoría de Recursos Financieros - Grupo de  Presupuesto.  </t>
  </si>
  <si>
    <t>Circular 036  20/12/2016</t>
  </si>
  <si>
    <t xml:space="preserve"> Porcentaje de liquidaciones tramitadas para firma del Ordenador del Gasto</t>
  </si>
  <si>
    <t>Determinar el número de liquidaciones tramitadas en la Subdirección de Contratación y que son entregadas a los ordenadores del gasto para que continuen con el tràmite</t>
  </si>
  <si>
    <t>Liquidación de contratos</t>
  </si>
  <si>
    <t>(No. de actas de liquidación tramitadas para firma del Ordenador del Gasto / No. de proyectos de actas de liquidación radicadas en el período) * 100</t>
  </si>
  <si>
    <t>% de actas   tramitadas para firma del Ordenador del Gasto</t>
  </si>
  <si>
    <t>Aplicativo de contratación</t>
  </si>
  <si>
    <t xml:space="preserve">Base de datos  seguimento a liquidaciones </t>
  </si>
  <si>
    <t xml:space="preserve">Para el mes de enero de 2018, el grupo de liquidaciones obtuvo un 19% de ejecución según el indicador propuesto, cabe resaltar que para este periodo inicio la contingencia de recurso humano y parte de los profesionales del grupo de liquidaciones apoya esta contingencia.    
</t>
  </si>
  <si>
    <t>Para el mes de febrero de 2018, el grupo de liquidaciones obtuvo un 106% De las liquidaciones radicadas durante este periodo El comportamiento mensual de liquidación</t>
  </si>
  <si>
    <t>Para el mes de marzo de 2018, el grupo de liquidaciones obtuvo un 18% ( segun meta del 80% del mes ) de ejecución según el indicador propuesto, cabe resaltar que para este periodo las localidades radicaron a las Subdirección de Contratación la mayor parte de las liquidaciones de las maestras que en el mes de diciembre tuvieron terminación anticipada. Esta radicación se debe a que se hacen necesario liberar los recursos de las reserva presupuestales, constituidas en el mes de diciembre de 2017. Se pretende dar tramite a todas estas terminaciones anticipadas durente el mes de marzo y abril.                                                                                                                                                                                                                                                                                           Se realiza de manera continua trabajo mancomunado con la supervisión de cada una de las áreas solicitantes.</t>
  </si>
  <si>
    <t>Para el mes de abril de 2018, el grupo de liquidaciones obtuvo el 168% de ejecución según el indicador propuesto.                                                                                                                                                                                                                                                                                         Se realiza de manera continua trabajo mancomunado con la supervisión de cada una de las áreas solicitantes.</t>
  </si>
  <si>
    <t>Para el mes de mayo de 2018, el grupo de liquidaciones obtuvo el 354% de ejecución según el indicador propuesto. Esto de debe a que durante este mes se tramitaron muchas de las liquidaciones que durante los meses anteriores no se habian tramitado                                                                                                                                                                                                                                                                                                                                                                    Se realiza de manera continua trabajo mancomunado con la supervisión de cada una de las áreas solicitantes.</t>
  </si>
  <si>
    <t>Para el mes de junio de 2018, el grupo de liquidaciones obtuvo el 667% de ejecución según el indicador propuesto. Esto de debe a que durante este mes se tramitaron muchas de las liquidaciones que durante los meses anteriores no se habian tramitado                                                                                                                                                                                                                                                                                                                                                                    Se realiza de manera continua trabajo mancomunado con la supervisión de cada una de las áreas solicitantes.</t>
  </si>
  <si>
    <t>Para el mes de julio de 2018, el grupo de liquidaciones obtuvo el 522% de ejecución según el indicador propuesto. Esto de debe a que durante este mes se tramitaron muchas de las liquidaciones que durante los meses anteriores no se habian tramitado                                                                                                                                                                                                                                                                                                                                                                    Se realiza de manera continua trabajo mancomunado con la supervisión de cada una de las áreas solicitantes.</t>
  </si>
  <si>
    <t>Porcentaje de solicitudes de modificaciones tramitadas</t>
  </si>
  <si>
    <t>Establecer el número de solicitudes de modificaciones contractuales tramitadas en la Subdirección de Contratación, frente a las solicitudes radicadas.</t>
  </si>
  <si>
    <t xml:space="preserve"> Administración del contrato</t>
  </si>
  <si>
    <t>(No. de modificaciones de contratos tramitadas dentro del término (10 días hábiles desde la fecha de entrega de la solicitud de modificación en la Subdirección de Contratación) / No. total de solicitudes de modificación de contratos radicadas) * 100</t>
  </si>
  <si>
    <t>%  modificaciones tramitadas en términos</t>
  </si>
  <si>
    <t>Registro obtenido del software de contratación</t>
  </si>
  <si>
    <t xml:space="preserve">Base de datos  segumiento a las modificaciones </t>
  </si>
  <si>
    <t>Constante</t>
  </si>
  <si>
    <r>
      <t xml:space="preserve"> Con corte al 5 de febrero de 2018, el estado de las solicitudes de modificaciones contractuales radicadas durante el mes de Enero es el que se observa en el cuadro. Aclarando que las 108 solciitudes de modificación cotnractual que se encuentran en trámite, obedecen a solicitude radicadas entre el 30 y el 31 de enero de 2018, con efectos del 9 de febrero de 2018 en adelante, lo que evidencia que igualmente nos encontramos dentro de los plazos para revisar y proyectar la modificación cotnractual en caso de ser procedente.  
</t>
    </r>
    <r>
      <rPr>
        <b/>
        <u/>
        <sz val="11"/>
        <color theme="1"/>
        <rFont val="Arial"/>
        <family val="2"/>
      </rPr>
      <t/>
    </r>
  </si>
  <si>
    <t xml:space="preserve"> Con corte al 5 de marzo de 2018, el estado de las solicitudes de modificaciones contractuales radicadas durante el mes de Febrero es el que se observa en el cuadro. Aclarando que las 215 solicitudes de modificación cotnractual que se encuentran en trámite, obedecen a solicitude radicadas entre el 21 y el 28 de febrero de 2018, con efectos del 9 de marzo e 2018 en adelante, lo que evidencia que igualmente nos encontramos dentro de los plazos para revisar y proyectar la modificación cotnractual en caso de ser procedente.  
</t>
  </si>
  <si>
    <t xml:space="preserve">Con corte al 2 de marzo de 2018, el estado de las solicitudes de modificaciones contractuales radicadas durante el mes de Marzo es el que se observa en el cuadro. Aclarando que las 106 solicitudes de modificación cotnractual que se encuentran en trámite, obedecen al alto volumen de solicitudes recibidas donde las 68 correspondes a radicaciones recibidas entre el 23 al 28 de marzo de 2018. Es importante tener en cuenta que las Solciitudes que se encuentran en trámite sus efectos estan del 9 de abril en adelante, lo que indica que nos encontramos dentro de los plazos para revisar y proyectar la modificación cotnractual en caso de ser procedente, toda vez que los </t>
  </si>
  <si>
    <t>Con corte al 2 de mayo de 2018, el estado de las solicitudes de modificaciones contractuales radicadas durante el mes de Abril presentaba el siguiente comportamiento: 
265 solicitudes de modificación contractual en trámite, obedecen al alto volumen de solicitudes recibidas, de estas 233 correspondes a radicaciones recibidas entre el 27 y 30 de abril de 2018, 32 quedaron en revisión de lider el 30 de abril y 1 devuelta a Subdirección Técnica. donde es importante tener en cuenta que las Solciitudes que se encuentran en trámite sus efectos estan del 6 de mayo en adelante, lo que indica que nos encontramos dentro de los plazos previstos por los indicadores y dentro del tiempo contractual para revisar y proyectar la modificación en caso de ser procedente. 
De esta manera dentro de los plazos establecidos por los indicadores se logro alcanzar a tramitar 758 solicitudes de modificaciones contractuales quedando 22 solicitudes, 9 en revisión Líder Equipo y 13 en escritorios que por el alto volumen de solicitudes no se alcanzan a tramitar dentro de los terminos, aclarando que se encuetran dentro de la vigencia contractual para tramitar toda vez que vencen del 20 de mayo en adelante.</t>
  </si>
  <si>
    <t xml:space="preserve">Con corte al 5 junio de 2018, el estado de las solicitudes de modificaciones contractuales radicadas durante el mes de Mayo presenta el siguiente comportamiento: 
4 solicitudes de modificación contractual en trámite, obedecen a: 3  solicitudes que una vez revisadas por el grupo de modificaciones las mismas fueron devueltas al area técnica para correcciones y a la fecha de corte no habian sido entregadas para continuar el trámite y 1 solicitud que se traslado al grupo de liquidaciones toda vez que se va a proyectar el acto administrativo de terminacion y liquidación unilateral por muerte del contratista en una sola actuación. </t>
  </si>
  <si>
    <t xml:space="preserve">Con corte  al 13 de julio de 2018, el estado de las solicitudes de modificaciones contractuales radicadas durante el mes de junio presenta el siguiente comportamiento: 
3 solicitudes de modificación contractual en trámite, obedecne a: 3  solicitudes que una vez revisadas por el grupo de modificaciones las mismas fueron devueltas al area técnica para correcciones y a la fecha  solo 1 fue atendida y esta en revisiòn y proyecciòn del profesional a cargo,  las otras dos no han sido entregadas para continuar el trámite. </t>
  </si>
  <si>
    <t>el estado de las solicitudes de modificaciones contractuales radicadas durante el mes de julio presenta el siguiente comportamiento: 
2 solicitudes de modificación contractual en trámite, obedecne a: 2  solicitudes que una vez revisadas por el grupo de modificaciones se encuentran en firma del contratista  Se deja la claridad que los tramites que estan para firma de contratista fueron adelantados por el grupo de modificaciones dentro de los tèrminos previstos en los indicadores y que a la fecha aùn se encuentran vigentes los contratos.</t>
  </si>
  <si>
    <t>Circular 025 30/09/2011</t>
  </si>
  <si>
    <t xml:space="preserve"> Porcentaje de cuentas del libro mayor, conciliadas oportunamente</t>
  </si>
  <si>
    <t>Confiabilidad de los estados contables (Razonabilidad, objetividad y veracidad)</t>
  </si>
  <si>
    <t xml:space="preserve"> Conciliaciones</t>
  </si>
  <si>
    <t>(No. de cuentas del libro mayor conciliadas contra auxiliares / Total de cuentas del libro mayor a conciliar) * 100</t>
  </si>
  <si>
    <t>% cuentas conciliadas</t>
  </si>
  <si>
    <t>Plan de sostenibilidad del proceso contable</t>
  </si>
  <si>
    <t>En el mes de febrero y marzo de 2018 no se efectuaron las conciliaciones de las cuentas por cuanto el area contable se encuentra en el proceso  de cambio y homologación de movimientos contables bajo la estructura del Nuevo MArco Normativo Contable. Es preciso señalar que en el mes de marzo se obtuvo el Estado de Situación Finanicera de Apertura y se dió inicio al procesamiento de la información contable de los meses  de enero y febrero de 2018, una vez se cuente con el cierre de dichos smeses se procederá a elaborar las correspondientes conciliaciones</t>
  </si>
  <si>
    <t>En el mes de febrero, marzo  y abril de 2018 no se efectuaron las conciliaciones de las cuentas por cuanto el area contable se encuentra en el proceso  de cambio y homologación de movimientos contables bajo la estructura del Nuevo MArco Normativo Contable. Es preciso señalar que en el mes de marzo se obtuvo el Estado de Situación Finanicera de Apertura y se dió inicio al procesamiento de la información contable de los meses  de ener,  febrero y marzo de 2018, una vez se cuente con el cierre de dichos smeses se procederá a elaborar las correspondientes conciliaciones, es decir depues del día 2 de mayo fecah límite establecida por la Dirección Distrital de Contabilidad para la validación de los estados financieros del primer trimestre de esta vigencia</t>
  </si>
  <si>
    <t xml:space="preserve">En el mes de mayo se elaboraron 590 conciliaciones de 590 posibles, ellas incluyen las conciliaciones  correspondientes a los saldos con corte a 31 de enero , 28 de febrero, 31 de marzo y 30 de abril respectivamnete.  en dichos meses no se tenían saldos contables y por tatno no era posible realizar Conciliación. Teniendo en cuenta que el mes de mayo  que ya se logró la implementación del nuevo marco normativo Contable para la vigencia 2018, el área contable adelantó las conciliaciones de los meses anteriores, </t>
  </si>
  <si>
    <t>En el mes de junio  se elaboraron 121  conciliaciones de 145 posibles, ellas incluyen las conciliaciones  correspondientes a los saldos con corte a 30 de mayo de 2018. Las 23 cuentas faltantes corresponden a las cuentas de depreciaciones de la propiedad planta y equipo, toda vez que el area de Apoyo logítico no han reportado el saldo acumulado a la fecha.</t>
  </si>
  <si>
    <t>En el mes de julio  se elaboraron 132  conciliaciones de 155 posibles, ellas incluyen las conciliaciones  correspondientes a los saldos con corte a 30 de junio de 2018. Las 23 cuentas faltantes corresponden a las cuentas de depreciaciones de la propiedad planta y equipo, toda vez que el area de Apoyo logítico no han reportado el saldo acumulado a la fecha.</t>
  </si>
  <si>
    <t xml:space="preserve"> Enero 2015</t>
  </si>
  <si>
    <t xml:space="preserve"> Porcentaje de cumplimiento de Procesos Radicados</t>
  </si>
  <si>
    <t>Establecer el nivel de oportunidad que de radican los procesos frente a lo programado en el plan de Adquisiciones</t>
  </si>
  <si>
    <t>Radicación de lo planeado por las Areas técnicas en la subdirección de contratación</t>
  </si>
  <si>
    <t>(No. de contratos radicados en la Subdirección de Contratación / No. de contratos programados en el Plan de Adquisiciones en el mes) * 100</t>
  </si>
  <si>
    <t>% contratos radicados</t>
  </si>
  <si>
    <t xml:space="preserve"> Registro obtenido del plan de adquisiciones</t>
  </si>
  <si>
    <t xml:space="preserve">Seguimiento al Plan de Adqusisiciones - base de datos mensual </t>
  </si>
  <si>
    <t xml:space="preserve"> Teniendo como base un cumplimiento del 80 % en el indicador, la meta se cumple en un 104%  resultado que según la escala de medición es sobresaliente, al desglosar por tipo de contratación el indicador podemos observar que el 83,80% correspondió a radicaciones de Talento Humano y  el 47,73 % en otros servicios.
 </t>
  </si>
  <si>
    <t>Teniendo como base un cumplimiento del 80 % en el indicador, la meta se cumple en un 115%  resultado que según la escala de medición es sobresaliente, al desglosar por tipo de contratación el indicador podemos observar que el 94,00% correspondió a radicaciones de Talento Humano y  el 4,5 % en otros servicios</t>
  </si>
  <si>
    <t xml:space="preserve">MARZO: Teniendo como base un cumplimiento del 80 % en el indicador, la meta se cumple en un 18 %  resultado que según la escala de medición es deficiente, por parte del proceso de adquisiciones se rean alertas de incumplimientos y se lleva esta informacion al comite directivo con el fin de que se cumplan estas radicaciones programadas en el plan. </t>
  </si>
  <si>
    <t>.ABRIL: Teniendo como base un cumplimiento del 80 % en el indicador, la meta se cumple en un 80%  resultado que según la escala de medición es sobresaliente, al desglosar por tipo de contratación el indicador podemos observar que el 100% correspondió a radicaciones del 80 % en otros servicios</t>
  </si>
  <si>
    <t>mayo : Teniendo como base un cumplimiento del 80 % en el indicador, la meta se cumple en un 72%  resultado que según la escala de medición es sobresaliente.</t>
  </si>
  <si>
    <t>Teniendo como base un cumplimiento del 80 % en el indicador, la meta se cumple en un 66%  resultado que según la escala de medición es satisfactoria, al desglosar por tipo de contratación el indicador podemos observar que el 46% correspondió a radicaciones en otros servicios un 67% en recurso humano.</t>
  </si>
  <si>
    <t>Teniendo como base un cumplimiento del 80 % en el indicador, la meta se cumple en un 71%  resultado que según la escala de medición es satisfactoria, al desglosar por tipo de contratación el indicador podemos observar que el 52% correspondió a radicaciones en otros servicios un 74% en recurso humano.</t>
  </si>
  <si>
    <t>AÑOS</t>
  </si>
  <si>
    <t>MOTIVOS DE LA MEJORA</t>
  </si>
  <si>
    <t>TIPO DE MEJORA</t>
  </si>
  <si>
    <t>PROCESO</t>
  </si>
  <si>
    <t>ADJUNTOS</t>
  </si>
  <si>
    <t>ESTADO CRP</t>
  </si>
  <si>
    <t>ESTADO RESERVAS Y PASIVOS</t>
  </si>
  <si>
    <t>ESTADO CDP</t>
  </si>
  <si>
    <t xml:space="preserve">TIPOS DE CONTRATACIÓN </t>
  </si>
  <si>
    <t>MODALIDADES CONTRACTUALES</t>
  </si>
  <si>
    <t>LA META ESTA</t>
  </si>
  <si>
    <t>USAQUEN</t>
  </si>
  <si>
    <t>Hallazgo de la contraloria</t>
  </si>
  <si>
    <t>PREVENTIVA</t>
  </si>
  <si>
    <t>SI</t>
  </si>
  <si>
    <t>1. Solicitud CRP</t>
  </si>
  <si>
    <t>1. Papeles en revisión y consolidación por parte del proyecto</t>
  </si>
  <si>
    <t>1. Elaboración de Anexos Técnicos</t>
  </si>
  <si>
    <t>Licitación pública</t>
  </si>
  <si>
    <t>Literal H</t>
  </si>
  <si>
    <t>Activa</t>
  </si>
  <si>
    <t xml:space="preserve">Vigente </t>
  </si>
  <si>
    <t>CHAPINERO</t>
  </si>
  <si>
    <t>Auditoria externa</t>
  </si>
  <si>
    <t>CORRECTIVA</t>
  </si>
  <si>
    <t>NO</t>
  </si>
  <si>
    <t>2. Firma Subdirectora contratación</t>
  </si>
  <si>
    <t>2. Radicado para revisión costos</t>
  </si>
  <si>
    <t>2. Mesa técnica de selección de operadores</t>
  </si>
  <si>
    <t>Selección abreviada</t>
  </si>
  <si>
    <t>Subasta Inversa</t>
  </si>
  <si>
    <t>Finalizada</t>
  </si>
  <si>
    <t>Finalizado</t>
  </si>
  <si>
    <t>SANTAFE</t>
  </si>
  <si>
    <t>Auditoria Interna de calidad</t>
  </si>
  <si>
    <t xml:space="preserve">MEJORAMIENTO CONTINUO </t>
  </si>
  <si>
    <t>3. Radicación en subdirección fiancniera</t>
  </si>
  <si>
    <t>3. Radicado para revisión Subdirección financiera</t>
  </si>
  <si>
    <t>3. Recepción de documentos</t>
  </si>
  <si>
    <t>Bolsas de productos </t>
  </si>
  <si>
    <t>Programa en vigencIa posterior</t>
  </si>
  <si>
    <t>SAN CRISTOBAL</t>
  </si>
  <si>
    <t>Auditoria Interna de control interno</t>
  </si>
  <si>
    <t>4. Entregado por financiera</t>
  </si>
  <si>
    <t>4. Radicado en Secretaria de Hacienda</t>
  </si>
  <si>
    <t>4. Verificación financiera del asociado</t>
  </si>
  <si>
    <t>Contratación de Menor Cuantía </t>
  </si>
  <si>
    <t>Suspendida</t>
  </si>
  <si>
    <t>USME</t>
  </si>
  <si>
    <t xml:space="preserve">Seguimiento Plan de Acción </t>
  </si>
  <si>
    <t>5. En estado elaboración contrato</t>
  </si>
  <si>
    <t>5. Identificación de predios</t>
  </si>
  <si>
    <t>Otros procesos de selección abreviada </t>
  </si>
  <si>
    <t>TUNJUELITO</t>
  </si>
  <si>
    <t>Peticiones quejas o reclamos</t>
  </si>
  <si>
    <t xml:space="preserve">6. Contrato suscrito </t>
  </si>
  <si>
    <t>6. Solicitud concepto técnico Plantas Físicas</t>
  </si>
  <si>
    <t>Concurso de méritos</t>
  </si>
  <si>
    <t>Contratos y/o Convenios interadministrativos. </t>
  </si>
  <si>
    <t>BOSA</t>
  </si>
  <si>
    <t>Resultados de revisión de la Dirección</t>
  </si>
  <si>
    <t xml:space="preserve">7. Contrato en liquidación </t>
  </si>
  <si>
    <t>7. Elaboración estructura de costos y estudios previos</t>
  </si>
  <si>
    <t>Contratación directa </t>
  </si>
  <si>
    <t>Convenios de Asociacion (Decreto 777)</t>
  </si>
  <si>
    <t>KENNEDY</t>
  </si>
  <si>
    <t>Sugerencias de funcionarios</t>
  </si>
  <si>
    <t>8. En proceso de liberación de recursos CRP</t>
  </si>
  <si>
    <t>8. Estudios del sector</t>
  </si>
  <si>
    <t>Contratación directa cuando no exista pluralidad de oferentes. </t>
  </si>
  <si>
    <t>FONTIBON</t>
  </si>
  <si>
    <t>EN EJECUCION</t>
  </si>
  <si>
    <t>9. Negociación con el asociado</t>
  </si>
  <si>
    <t>Contratos de prestación de servicios profesionales y de apoyo a la gestión. </t>
  </si>
  <si>
    <t>ENGATIVA</t>
  </si>
  <si>
    <t>FINALIZADO</t>
  </si>
  <si>
    <t>10. Revisión para aval estructura de costos y estudios previos</t>
  </si>
  <si>
    <t>Arrendamiento y la Adquisición de Inmuebles</t>
  </si>
  <si>
    <t>SUBA</t>
  </si>
  <si>
    <t>11. Solicitud de CDP</t>
  </si>
  <si>
    <t>Mínima cuantía</t>
  </si>
  <si>
    <t>BARRIOS UNIDOS</t>
  </si>
  <si>
    <t>12. Solicitud de aval de riesgos</t>
  </si>
  <si>
    <t>OTRO</t>
  </si>
  <si>
    <t>TEUSAQUILLO</t>
  </si>
  <si>
    <t>13. Creación de terceros</t>
  </si>
  <si>
    <t>LOS MÁRTIRES</t>
  </si>
  <si>
    <t>14. Cargue, elaboración de minuta y justificación</t>
  </si>
  <si>
    <t>ANTONIO NARIÑO</t>
  </si>
  <si>
    <t>GERENTES DE PROYECTOS</t>
  </si>
  <si>
    <t>DIRECCIÓN</t>
  </si>
  <si>
    <t>SUBDIRECCIÓN/ÁREA</t>
  </si>
  <si>
    <t>EJE/PILAR PLAN DE DESARROLLO</t>
  </si>
  <si>
    <t>PROGRAMA ESTRATEGICO PPD:</t>
  </si>
  <si>
    <t>15. Revisión jurídica</t>
  </si>
  <si>
    <t>PUENTE ARANDA</t>
  </si>
  <si>
    <t>Asesor (a) de Despacho de la Secretaria</t>
  </si>
  <si>
    <t>Despacho de la Secretaria</t>
  </si>
  <si>
    <t>1. Pilar Igualdad de Calidad de Vida</t>
  </si>
  <si>
    <t>1. Prevención y atención de la maternidad y la paternidad tempranas</t>
  </si>
  <si>
    <t>16. Solicitar el cupo</t>
  </si>
  <si>
    <t>LA CANDELARIA</t>
  </si>
  <si>
    <t>Subsecretario (a)</t>
  </si>
  <si>
    <t>Subsecretaria</t>
  </si>
  <si>
    <t>2. Pilar Democracia Urbana</t>
  </si>
  <si>
    <t>2. Desarrollo integral desde la gestación hasta la adolescencia</t>
  </si>
  <si>
    <t>17. Revisión Dir. Poblacional</t>
  </si>
  <si>
    <t>RAFAEL URIBE</t>
  </si>
  <si>
    <t xml:space="preserve">Director (a) Poblacional </t>
  </si>
  <si>
    <t xml:space="preserve">Dirección Poblacional </t>
  </si>
  <si>
    <t>Subdirección para la Infancia</t>
  </si>
  <si>
    <t>7. Eje transversal Gobierno Legítimo, fortalecimiento local y eficiencia</t>
  </si>
  <si>
    <t>3. Igualdad y autonomía para una Bogotá incluyente</t>
  </si>
  <si>
    <t>18. Realización Comité Precontractual</t>
  </si>
  <si>
    <t>CIUDAD BOLIVAR</t>
  </si>
  <si>
    <t xml:space="preserve">Director (a) Territorial </t>
  </si>
  <si>
    <t xml:space="preserve">Dirección Territorial </t>
  </si>
  <si>
    <t>Subdirección para la Juventud</t>
  </si>
  <si>
    <t>5. Desarrollo integral para la felicidad y el ejercicio de la ciudadanía</t>
  </si>
  <si>
    <t>19. Revisión ofi. Contratación</t>
  </si>
  <si>
    <t>SUMAPAZ</t>
  </si>
  <si>
    <t>Director (a) de Ánalisis y Diseño Estrategico</t>
  </si>
  <si>
    <t>Dirección Ánalisis y Diseño Estrategico</t>
  </si>
  <si>
    <t>Subdirección para la Adultez</t>
  </si>
  <si>
    <t>16. Integración social para una ciudad de oportunidades</t>
  </si>
  <si>
    <t>20. Comite de contratación</t>
  </si>
  <si>
    <t xml:space="preserve">DISTRITAL </t>
  </si>
  <si>
    <t>Director (a) Corporativa</t>
  </si>
  <si>
    <t>Dirección Corporativa</t>
  </si>
  <si>
    <t>Subdirección para la Vejez</t>
  </si>
  <si>
    <t>42. Transparencia, gestión pública y servicio a la ciudadanía</t>
  </si>
  <si>
    <t>21. Firma Minuta Dir. Poblacional</t>
  </si>
  <si>
    <t>Subdirección para la Familia</t>
  </si>
  <si>
    <t>44. Gobierno y ciudadanía digital</t>
  </si>
  <si>
    <t>22. Firma contratista y expedición de RP</t>
  </si>
  <si>
    <t>Subdirección para asuntos LGBT</t>
  </si>
  <si>
    <t>45. Gobernanza e influencia local, regional e internacional</t>
  </si>
  <si>
    <t>23. Expedición de Poliza</t>
  </si>
  <si>
    <t>Subdirección para la Gestión Integral Local</t>
  </si>
  <si>
    <t>24. Egresos SIRBE</t>
  </si>
  <si>
    <t>Subdirección para la Identificación, Caracterización e Integación</t>
  </si>
  <si>
    <t>25. Acta de inicio</t>
  </si>
  <si>
    <t>Subdirección de Investigación e Información</t>
  </si>
  <si>
    <t>26. Ingresos SIRBE</t>
  </si>
  <si>
    <t xml:space="preserve">Subdirección de Diseño, Evalución y Sistematización </t>
  </si>
  <si>
    <t>Subdirección Adminsitrativa y Financiera</t>
  </si>
  <si>
    <t>Subdirección de Gestión del Talento Humano</t>
  </si>
  <si>
    <t>Subdirección de Plantas Físicas</t>
  </si>
  <si>
    <t>PROYECTOS</t>
  </si>
  <si>
    <t>PROYECTO ESTRATEGICO PPD:</t>
  </si>
  <si>
    <t>OBJETIVO GENERAL DEL PROYECTO INVERSION</t>
  </si>
  <si>
    <t>DEPENDENCIA</t>
  </si>
  <si>
    <t>1086 - Una ciudad para las familias</t>
  </si>
  <si>
    <t>Una ciudad para las familias</t>
  </si>
  <si>
    <t>Promover el reconocimiento y garantia de derechos al interior de las familias de la ciudad de Bogotá.</t>
  </si>
  <si>
    <t>1091 - Integración eficiente y transparente para todos</t>
  </si>
  <si>
    <t xml:space="preserve"> Integración Eficiente y Transparente para todos</t>
  </si>
  <si>
    <t xml:space="preserve">Fortalecer la capacidad institucional para garantizar una gestión pública eficiente y transparente que responda a las demandas ciudadanas, al cumplimiento de las Políticas Sociales y a los criterios de calidad de los servicios sociales que presta la Entidad. </t>
  </si>
  <si>
    <t>1092 - Viviendo el territorio</t>
  </si>
  <si>
    <t>Viviendo el territorio</t>
  </si>
  <si>
    <t>Fortalecer la  capacidad institucional para brindar respuestas integrales en el territorio.</t>
  </si>
  <si>
    <t xml:space="preserve">1093 - Prevención y atención integral de la paternidad y la maternidad temprana </t>
  </si>
  <si>
    <t xml:space="preserve">Prevención y atención integral de la paternidad y la maternidad temprana </t>
  </si>
  <si>
    <t>Contribuir en la prevención de la maternidad y la paternidad temprana en Bogotá</t>
  </si>
  <si>
    <t>1096 - Desarrollo integral desde la gestación hasta la adolescencia</t>
  </si>
  <si>
    <t>Desarrollo integral desde la gestación hasta la adolescencia</t>
  </si>
  <si>
    <t xml:space="preserve">Contribuir al desarrollo integral con enfoque diferencial de niños, niñas y adolescentes de Bogotá que se encuentren en situación de amenaza, inobservancia  o vulneración de derechos. </t>
  </si>
  <si>
    <t>1098 - Bogotá te nutre</t>
  </si>
  <si>
    <t>Bogotá te nutre</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</si>
  <si>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</si>
  <si>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1099 - Envejecimiento digno, activo y feliz</t>
  </si>
  <si>
    <t>Envejecimiento Digno, Activo y Feliz</t>
  </si>
  <si>
    <t>Disminuir las prácticas adversas y percepciones discriminatorias en torno a la vejez y contribuir a la transformación de imaginarios sobre el envejecimiento y el diálogo intergeneracional como conceptos vitales para la construcción de proyectos de vida.</t>
  </si>
  <si>
    <t>1101 - Distrito diverso</t>
  </si>
  <si>
    <t>Distrito Diverso</t>
  </si>
  <si>
    <t>Disminuir la vulnerabilidad por discriminación, violencias y exclusión social por orientación sexual o identidad de género en Bogotá</t>
  </si>
  <si>
    <t>1103 - Espacios de integración social</t>
  </si>
  <si>
    <t>Espacios de Integración Social</t>
  </si>
  <si>
    <t>Proveer espacios de integración social en cumplimiento de los estándares de calidad para garantizar la prestación de los servicios sociales en condiciones adecuadas y seguras.</t>
  </si>
  <si>
    <t>1108 - Prevención y atención integral del fenómeno de habitabilidad en calle</t>
  </si>
  <si>
    <t>Prevención y atención integral del fenómeno de habitabilidad en calle</t>
  </si>
  <si>
    <t>Promover la inclusión social de las y los ciudadanos habitantes de calle y las poblaciones en riesgo de habitar las calles</t>
  </si>
  <si>
    <t>xxx</t>
  </si>
  <si>
    <t>1113 - Por una ciudad incluyente y sin barreras</t>
  </si>
  <si>
    <t>Por una ciudad incluyente y sin barreras</t>
  </si>
  <si>
    <t>Fortalecer los procesos de inclusión de las personas con discapacidad, sus familias y cuidadores en los diferentes entornos, mediante acciones de articulación con actores públicos y privados</t>
  </si>
  <si>
    <t>1116 - Distrito joven</t>
  </si>
  <si>
    <t>Distrito Joven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</si>
  <si>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</si>
  <si>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1118 - Gestión Institucional y fortalecimiento del talento humano</t>
  </si>
  <si>
    <t>Espacios de integración social</t>
  </si>
  <si>
    <t xml:space="preserve">Fortalecer  la capacidad operativa y  técnica en los servicios de soporte de la gestión institucional y en el desarrollo integral del talento humano. </t>
  </si>
  <si>
    <t>1168 - Integración digital y de conocimiento para la inclusión social</t>
  </si>
  <si>
    <t>Fortalecimiento institucional a través del uso de TIC</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</si>
  <si>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</si>
  <si>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INFORMACIÓN DE LA META</t>
  </si>
  <si>
    <t>TIPO DE META</t>
  </si>
  <si>
    <t>ESTADO DE LA META</t>
  </si>
  <si>
    <t>CONSTANTE</t>
  </si>
  <si>
    <t>CRECIENTE</t>
  </si>
  <si>
    <t>Programada en vigencia posterior</t>
  </si>
  <si>
    <t>DECRECIENTE</t>
  </si>
  <si>
    <t>SUMA</t>
  </si>
  <si>
    <t xml:space="preserve">Meta Resultado </t>
  </si>
  <si>
    <t>Indicador Resultado</t>
  </si>
  <si>
    <t>METAS PDD</t>
  </si>
  <si>
    <t>Incrementar al 100% el acceso oportuno (en los tiempos de ley) a la justicia en los casos atendidos por violencia intrafamiliar y delito sexual en comisarías de familia</t>
  </si>
  <si>
    <t>% de casos asos por violencia intrafamiliar y delito sexual fueron atendidos oprtunamente (en los tiempos de ley) en las comisarías de familia</t>
  </si>
  <si>
    <t>Una ciudad para las familias-  1086</t>
  </si>
  <si>
    <t>Integración eficiente y transparente para todos-1091</t>
  </si>
  <si>
    <t>26 servicios funerarios integrales prestados en los cementerios de propiedad del Distrito.</t>
  </si>
  <si>
    <t>Número de servicios funerarios integrales prestados</t>
  </si>
  <si>
    <t>Viviendo el territorio-1092</t>
  </si>
  <si>
    <t>4.000 subsidios del servicio funerario entregados a población vulnerable de Bogotá.</t>
  </si>
  <si>
    <t>Número de subsidios del servicio funerario entregados a población vulnerable de Bogotá</t>
  </si>
  <si>
    <t>Disminuir en dos puntos porcentuales la participación de los nacimientos en niñas, adolescentes y jóvenes menores de 19 años durante el cuatrienio.</t>
  </si>
  <si>
    <t>Porcentaje de participación nacimientos en niñas , adolescentes y jóvenes menores o iguales a 19 años .</t>
  </si>
  <si>
    <t>Prevención y atención integral de la paternidad y la maternidad temprana -1093</t>
  </si>
  <si>
    <t>Incrementar en 2 años la mediana de la edad de las mujeres al nacimiento de su primer hijo.</t>
  </si>
  <si>
    <t>Mediana de la edad en las mujeres al nacimiento de su primer hijo</t>
  </si>
  <si>
    <t>Alcanzar 159.054 cupos para la atención integral de niños y niñas de primera infancia con estándares de calidad superiores al 80% en el ámbito institucional.</t>
  </si>
  <si>
    <t>Número de cupos para la atención integral de niños y niñas de primera infancia con estándares de calidad superiores al 80% en el ámbito institucional</t>
  </si>
  <si>
    <t>Desarrollo integral desde la gestación hasta la adolescencia-1096</t>
  </si>
  <si>
    <t>Alcanzar 232.687 cupos para la atención integral de niños y niñas de primera infancia en el marco de la RIA*</t>
  </si>
  <si>
    <t>Número de cupos para la atención integral de niños y niñas de primera infancia en el marco de la RIA</t>
  </si>
  <si>
    <t>Reducir en 4 puntos la tasa de trabajo infantil ampliada de niños, niñas y adolescentes de 5 a 17 años.</t>
  </si>
  <si>
    <t>Tasa de trabajo infantil</t>
  </si>
  <si>
    <t>Diseñar e implementar una (1) estrategia de educación nutricional con enfoque familiar</t>
  </si>
  <si>
    <t>Bogotá te nutre-1098</t>
  </si>
  <si>
    <t>Capacitar 35.000 hogares en educación nutricional</t>
  </si>
  <si>
    <t>Entregar el 100% de los apoyos alimentarios programados.</t>
  </si>
  <si>
    <t>Diseñar e implementar un (1) instrumento de validación de condiciones para identificar y priorizar personas en inseguridad alimentaria severa y moderada</t>
  </si>
  <si>
    <t>Identificar 50.000 personas  en inseguridad alimentaria severa y moderada mediante el instrumento de validación de condiciones</t>
  </si>
  <si>
    <t>Incrementar en un 25% la vinculación de personas mayores en procesos de fortalecimiento de sus proyectos de vida a través de los servicios de la SDIS</t>
  </si>
  <si>
    <t>Número de personas mayores vinculadas a procesos de fortalecimiento de sus proyectos de vida</t>
  </si>
  <si>
    <t>Envejecimiento digno, activo y feliz-1099</t>
  </si>
  <si>
    <t>Disminuir en 18 puntos porcentuales la percepción de discriminación, violencias y ex-clusión social de las personas de los sectores LGBTI, que les impide el ejercicio pleno de sus derechos. * *La SDIS aportará el 4,9% para el cumplimieto de esta meta.</t>
  </si>
  <si>
    <t>Porcetaje de personas de sectores LBGTI que expresan que han sido discrimindas</t>
  </si>
  <si>
    <t>Distrito diverso-1101</t>
  </si>
  <si>
    <t>Ampliar la capacidad instalada de atención integral en ámbito institucional para la primera infancia a través de 13 nuevas unidades operativas (3.265 cupos) con equipamientos que cumplan los más altos estándares de calidad. * (De las 13 nuevas unidades, 8 se construirán si se cuenta con los recursos de capital)</t>
  </si>
  <si>
    <t>Número de unidades operativas de ámbito institucional que cumplan los más altos estándares de calidad.</t>
  </si>
  <si>
    <t>Espacios de integración social-1103</t>
  </si>
  <si>
    <t>Ampliar la capacidad instalada de atención a personas mayores (Centro Día) y para personas con discapacidad (Centro Crecer para niños menores de 18 años de edad)</t>
  </si>
  <si>
    <t>Número de Centros Día para personas mayor y Centros Crecer.</t>
  </si>
  <si>
    <t>Adecuar a condiciones de ajuste razonable el 100% de los centros de atención a personas con discapacidad** (La totalidad de las adecuaciones de ajuste razonable a centros para niños y jóvenes menores de 18 años de edad con discapacidad se realizará si se cuenta con los recursos de capital.)</t>
  </si>
  <si>
    <t>Número de centros cerecer para atención a niños menores de 18 años con discapacidad</t>
  </si>
  <si>
    <t>Infraestructura social que mejora el acceso a servicios sociales de calidad</t>
  </si>
  <si>
    <t>Número de unidades de protección Integral</t>
  </si>
  <si>
    <t>Incrementar en 11% el número de ciudadanos habitantes de calle atendidos por la SDIS que participan en los procesos de superación de habitabilidad en calle</t>
  </si>
  <si>
    <t>%de ciudadanos habitantes de calle que participan en acciones de inclusión social</t>
  </si>
  <si>
    <t>Prevención y atención integral del fenómeno de habitabilidad en calle-1108</t>
  </si>
  <si>
    <t>Reducir en un 5% de la población habitante de calle entre 8 a 28 años, mediante acciones de reinserción a la sociedad y de prevención.</t>
  </si>
  <si>
    <t>Número de Habitantes de calle entre los 8 y 28 años en acciones prevención y reinserción a la sociedad.</t>
  </si>
  <si>
    <t>Incrementar a 2.000 personas con discapacidad con procesos de inclusión efectivos en el Distrito.</t>
  </si>
  <si>
    <t>Número de personas con discapacidad en procesos de inclusión efectivo en el Distrito</t>
  </si>
  <si>
    <t>Por una ciudad incluyente y sin barreras-1113</t>
  </si>
  <si>
    <t>Se incrementará el 30% de jóvenes que finalizarán proceso de formación en habilidades, capacidades, y competencias en cultura ciudadana o laborales.</t>
  </si>
  <si>
    <t>Número de jovenes vulnerables vinculados a procesos de formación por la SDIS e IDIPRON para desarrollar y fortalecer habilidades, capacidades o competencias en cultura ciudadana o laborales</t>
  </si>
  <si>
    <t>Distrito joven-1116</t>
  </si>
  <si>
    <t>gestión Institucional y fortalecimiento del talento humano-1118</t>
  </si>
  <si>
    <t>Integración digital y de conocimiento para la inclusión social-1168</t>
  </si>
  <si>
    <t>N° OBJETIVO ESPECIFICO</t>
  </si>
  <si>
    <t>OBJETIVO ESPECIFICO</t>
  </si>
  <si>
    <t>No. META</t>
  </si>
  <si>
    <t>DESCRIPCIÓN META PROYECTO DE INVERSIÓN</t>
  </si>
  <si>
    <t>ACTIVIDADES (Cadena de valor)</t>
  </si>
  <si>
    <t xml:space="preserve">Tareas (Plan de Acción) </t>
  </si>
  <si>
    <t>Desarrollar estrategias que contribuyan a la implementación de la Política Pública para las Familias -PPPF.</t>
  </si>
  <si>
    <t>Implementar una estrategia de divulgación de la Política Pública para las Familias PPPF</t>
  </si>
  <si>
    <t xml:space="preserve"> Una ciudad para las familias-  1086</t>
  </si>
  <si>
    <t xml:space="preserve">Aportar una línea técnica para la implementación de la  PPPF </t>
  </si>
  <si>
    <t>Formular un (1) proyecto de investigación social para caracterizar familias en Bogotá</t>
  </si>
  <si>
    <t>Desarrollar una estrategia interinstitucional de prevención de 
la violencia intrafamiliar.</t>
  </si>
  <si>
    <t>Diseñar e implementar una (1) estrategia comunicativa Distrital para la prevención de la violencia intrafamiliar.</t>
  </si>
  <si>
    <t>Orientar 12000 personas en procesos de prevención de la violencia intrafamiliar atendidas por los servicios sociales de la SDIS</t>
  </si>
  <si>
    <t>Capacitar 15000 servidores de las entidades distritales y personas de la sociedad civil en atención integral y la prevención de violencia intrafamiliar y delitos sexuales</t>
  </si>
  <si>
    <t>Fortalecer la capacidad técnica para la atención y protección de las víctimas de violencias al interior de las familias.</t>
  </si>
  <si>
    <t xml:space="preserve">Alcanzar la oportunidad  en el 100% de los casos de atención y protección a  víctimas de violencias al interior de las familias </t>
  </si>
  <si>
    <t>Diseñar y aplicar Una (1) estrategia de fortalecimiento de la gestión operacional</t>
  </si>
  <si>
    <t>Actualizar el 100% de los sistemas de información de víctimas de las violencias</t>
  </si>
  <si>
    <t>Determinar el avance de las políticas sociales y comunicarlo a los grupos de interés.</t>
  </si>
  <si>
    <t>Realizar análisis y seguimiento al 100% de las políticas sociales que lidera la SDIS</t>
  </si>
  <si>
    <t xml:space="preserve"> Integración eficiente y transparente para todos-1091</t>
  </si>
  <si>
    <t>Desarrollar estrategias que promuevan el cumplimiento de los criterios de calidad de los servicios sociales a partir de los estandares y los anexos técnicos</t>
  </si>
  <si>
    <t>Verificar en 1200 instituciones oficiales y privadas el cumplimiento de los requisitos de calidad de los servicios sociales</t>
  </si>
  <si>
    <t>Verificar que 300  jardines  infantiles  de ámbito institucional cumplan mínimo con el 80% de los requisitos de calidad de los servicios sociales</t>
  </si>
  <si>
    <t xml:space="preserve">Garantizar el apoyo a la supervisión del 100% de los contratos o convenios de los servicios sociales tercerizados, asignados a la Subsecretaria. </t>
  </si>
  <si>
    <t>Formular e implementar estrategias que impulsen la gestión pública eficiente, la cultura del servicio, la transparencia,  el cuidado de lo público y control social en la SDIS</t>
  </si>
  <si>
    <t>Aumentar en 15% la apropiación de la cultura del servicio, la transparencia, el cuidado de lo público y control social en la SDIS</t>
  </si>
  <si>
    <t>Alcanzar el 98% del nivel de satisfacción de la ciudadanía frente a los servicios sociales</t>
  </si>
  <si>
    <t xml:space="preserve">Fortalecer la gestión en los espacios de coordinación y articulación  intersectorial local </t>
  </si>
  <si>
    <t>Implementar en las 20 localidades del distrito una estrategia de abordaje territorial</t>
  </si>
  <si>
    <t xml:space="preserve"> Viviendo el territorio-1092</t>
  </si>
  <si>
    <t xml:space="preserve"> Fortalecer la capacidad técnica en las Alcaldías Locales para la formulación de proyectos de inversión social de la Secretaria Distrital de Integración Social </t>
  </si>
  <si>
    <t>Asistir tecnicamente el 100% de los proyectos de inversión social local con linea técnica de la SDIS</t>
  </si>
  <si>
    <t>Identificar y atender  personas en condición de vulnerabilidad  o pobreza que no cuenten con la capacidad para enfrentar situaciones sociales imprevistas o generadas por efectos del cambio climático.</t>
  </si>
  <si>
    <t>Implementar una estrategia de identificación de ciudadanos con condicion de vulnerabilidad</t>
  </si>
  <si>
    <t>Atender 41.363 personas en emergencia social</t>
  </si>
  <si>
    <t>Atender socialmente al 100% de hogares afectados por emergencias o desastres para los que sea activada la SDIS por el Sistema Distrital de Gestión del Riesgo y Cambio Climatico</t>
  </si>
  <si>
    <t>Implementar una estrategia para conocimiento y reducción del riesgo</t>
  </si>
  <si>
    <t>Implementar  procesos de desarrollo de capacidades para las personas</t>
  </si>
  <si>
    <t>Integrar 90.000 personas a procesos de desarrollo de capacidades</t>
  </si>
  <si>
    <t xml:space="preserve">Formar servidores públicos de la SDIS  en derechos sexuales y derechos reproductivos  </t>
  </si>
  <si>
    <t>Formar 440 servidores públicos en derechos sexuales y derechos reproductivos</t>
  </si>
  <si>
    <t xml:space="preserve"> Prevención y atención integral de la paternidad y la maternidad temprana -1093</t>
  </si>
  <si>
    <t>Coordinar y armonizar las estrategias y acciones de  los diferentes sectores que participan en el Programa transectorial de Prevención de Maternidad y Paternidad temprana</t>
  </si>
  <si>
    <t xml:space="preserve">Implementar una estrategia distrital de prevención de la maternidad y lla paternidad temprana </t>
  </si>
  <si>
    <t>Coordinar y armonizar las acciones comunicativas del Programa transectorial de Prevención de Maternidad y Paternidad temprana</t>
  </si>
  <si>
    <t xml:space="preserve">Diseñar e implementar una  campaña de comunicaciones del Programa de prevención de la maternidad y la paternidad temprana </t>
  </si>
  <si>
    <t>Optimizar mecanismos de articulación intra, inter y transectorial.</t>
  </si>
  <si>
    <t>Diseñar e implementar una Ruta Integral de Atenciones desde la gestación hasta la adolescencia.</t>
  </si>
  <si>
    <t xml:space="preserve"> Desarrollo integral desde la gestación hasta la adolescencia-1096</t>
  </si>
  <si>
    <t>Fortalecer el rol protector y educativo de las familias y cuidadores</t>
  </si>
  <si>
    <t>Diseñar e implementar una metodología de monitoreo y seguimiento a la corresponsabilidad de las familias y cuidadores.</t>
  </si>
  <si>
    <t>Implementar herramientas de seguimiento, monitoreo, análisis y evaluación de resultados de la prestación de los servicios</t>
  </si>
  <si>
    <t>Diseñar e implementar una herramienta de información que permita el seguimiento niño a niño.</t>
  </si>
  <si>
    <t>Brindar una oferta de servicios y estrategias flexibles de atención integral con calidad y pertinencia  desde el enfoque diferencial</t>
  </si>
  <si>
    <t>Atender integralmente en 61.241  cupos a niños y niñas de 0 a 5 años en ámbitos institucionales con enfoque diferencial</t>
  </si>
  <si>
    <t>Atender integralmente  15.000 mujeres gestantes y niñas y niños de 0 a 2 años con enfoque diferencial.</t>
  </si>
  <si>
    <t>Atender integralmente 43.000 niños, niñas y adolescentes de 6 a 17 años y 11 meses en riesgo o situacion de trabajo infantil, victimas y/o afectadas por el conflicto armado, o vinculados al sistema de responsabilidad penal adolescente en medio abierto  en el marco de la ruta integral de atenciones</t>
  </si>
  <si>
    <t>Alcanzar 76.054 cupos de ámbito institucional con estándares de calidad superiores al 80%</t>
  </si>
  <si>
    <t xml:space="preserve">Promover estilos de vida saludable de los niños, niñas, mujeres gestantes y hogares atendidos. </t>
  </si>
  <si>
    <t xml:space="preserve"> Bogotá te nutre-1098</t>
  </si>
  <si>
    <t>Suministrar apoyo alimentario a niños, niñas, mujeres gestantes y hogares identificados por la Secretaría Distrital de Integración Social en inseguridad alimentaria moderada y severa.</t>
  </si>
  <si>
    <t>Fortalecer el sistema de vigilancia y seguimiento nutricional de la SDIS.</t>
  </si>
  <si>
    <t>Diseñar e implementar un (1) sistema de vigilancia y seguimiento nutricional</t>
  </si>
  <si>
    <t>Fortalecer la capacidad institucional de identificar a niños, niñas, mujeres gestantes y hogares en inseguridad alimentaria.</t>
  </si>
  <si>
    <t>Fortalecer la capacidad institucional para identificar a niños, niñas, mujeres gestantes y hogares en inseguridad alimentaria, y generar acciones que fomenten la corresponsabilidad  para el goce efectivo de sus derechos</t>
  </si>
  <si>
    <t>Diseñar e implementar una (1) estrategia que fomente la corresponsabilidad de los beneficiarios de las modalidades del proyecto</t>
  </si>
  <si>
    <t xml:space="preserve">Fortalecer con una atención integral, cualificada y desde la perspectiva de enfoque diferencial, los servicios sociales de la SDIS que dignifiquen el proyecto de vida de las personas mayores. </t>
  </si>
  <si>
    <t>Entregar a 90,138 personas mayores en situación de vulnerabilidad socioeconómica apoyos económicos.</t>
  </si>
  <si>
    <t xml:space="preserve"> Envejecimiento digno, activo y feliz-1099</t>
  </si>
  <si>
    <t>Atender integralmente a 15.000 personas mayores en condición de fragilidad social en la ciudad de Bogotá  a través del servicio Centros Día .</t>
  </si>
  <si>
    <t>Atender integralmente a 1.940 personas mayores en condición de fragilidad social en la ciudad de Bogotá a través del servicio Centro de Protección Social.</t>
  </si>
  <si>
    <t>Atender integralmente a 500 personas mayores en situación de vulnerabilidad asociada a la falta de lugar estable para dormir  en el servicio Centro Noche.</t>
  </si>
  <si>
    <t>Generar e implementar acciones que permitan informar, cualificar a la población en general y apoyar a las personas mayores y las redes familiares, respecto a su autocuidado y  labor de cuidado.</t>
  </si>
  <si>
    <t>Cualificar 500  cuidadoras y cuidadores de personas mayores  en el Distrito Capital</t>
  </si>
  <si>
    <t>Implementar el sistema de seguimiento y monitoreo de la PPSEV.</t>
  </si>
  <si>
    <t>Implementar un (1) sistema de seguimiento y monitoreo de la PPSEV</t>
  </si>
  <si>
    <t>Fomentar el respeto y la construcción de nuevas subjetividades desde la diversidad de orientaciones sexuales e identidades de género</t>
  </si>
  <si>
    <t>Desarrollar actividades dirigidas a 4.600 personas de la comunidad en general para fomentar el respeto y la construcción de nuevas subjetividades desde la diversidad de orientaciones sexuales e identidades de género</t>
  </si>
  <si>
    <t xml:space="preserve"> Distrito diverso-1101</t>
  </si>
  <si>
    <r>
      <t>Desarrollar</t>
    </r>
    <r>
      <rPr>
        <sz val="11"/>
        <color rgb="FFFF0000"/>
        <rFont val="Calibri"/>
        <family val="2"/>
        <scheme val="minor"/>
      </rPr>
      <t xml:space="preserve"> </t>
    </r>
    <r>
      <rPr>
        <sz val="11"/>
        <color theme="1"/>
        <rFont val="Calibri"/>
        <family val="2"/>
        <scheme val="minor"/>
      </rPr>
      <t xml:space="preserve"> estratégia intrainstitucional  de formación en atención diferencial por orientación  sexual e identidad de género.</t>
    </r>
  </si>
  <si>
    <t>Desarrollar actividades dirigidas a 7050 personas que laboren en los sectores público, privado o mixto, para realizar procesos formación en atención diferencial por orientación sexual e identidad de género</t>
  </si>
  <si>
    <t>Prestar el servicio de atención integral a personas LGBTI sus familias y redes de apoyo, a partir de respuestas flexibles y diferenciales</t>
  </si>
  <si>
    <t>Atender 1.350 personas de los sectores sociales LGBTI, sus familias y redes de apoyo mediante las unidades operativas asociadas al servicio y los equipos locales.</t>
  </si>
  <si>
    <t xml:space="preserve">Desarrollar una escuela itinerante que permita la transformación de imaginarios, representaciones sociales y  percepciones segregacionistas y discriminatorias.
 </t>
  </si>
  <si>
    <t>Formar a 13.000 personas vinculadas a la academia y aparatos de justicia en trasformación de imaginarios y representaciones sociales de los sectores LGBTI, a través de la escuela itinerante</t>
  </si>
  <si>
    <t>Desarrollar tres investigaciones en torno a la diversidad de orientaciones sexuales e identidades de género.</t>
  </si>
  <si>
    <t>Diseñar e implementar un esquema de seguimiento sobre las actividades que desarrolla la Subdirección para Asuntos LGBT</t>
  </si>
  <si>
    <t>Gestionar alianzas públicas y privadas hacía el desarrollo de capacidades, potencialidades y habilidades</t>
  </si>
  <si>
    <t>Establecer cuatro Alianzas públicas y privadas para el desarrollo de capacidades, potencialidades y habilidades para las personas LGBT</t>
  </si>
  <si>
    <t>Construir espacios de integración social que garanticen la prestación de los servicios sociales.</t>
  </si>
  <si>
    <t xml:space="preserve">Construir 13 Jardínes infantiles para la prestación del servicio de ámbito institucional a la primera infancia vulnerable de la ciudad </t>
  </si>
  <si>
    <t xml:space="preserve"> Espacios de integración social-1103</t>
  </si>
  <si>
    <t>Construir 1 centro día para personas mayores</t>
  </si>
  <si>
    <t xml:space="preserve">Construir 3  Centro Crecer para personas con discapacidad menores de 18 años que cumplan con la normatividad vigente </t>
  </si>
  <si>
    <t>Realizar a 2 Centros de Desarrollo Comunitario Intervención en la adecuación a la infraestructura</t>
  </si>
  <si>
    <t>Adecuar la infraestructura existente de acuerdo a la normatividad vigente, garantizando espacios adecuados y seguros.</t>
  </si>
  <si>
    <t>Realizar a 7 jardines infantiles el reforzamiento  estructural y/o restitución para la atención integral a la primera infancia, en cumplimiento de la norma NSR-10.</t>
  </si>
  <si>
    <t>Realizar a Centro de Desarrollo Comunitario el reforzamiento  estructural y/o restitución para la prestación de los servicios sociales, en cumplimiento de la norma NSR-10</t>
  </si>
  <si>
    <t>Realizar a 17 Centros Crecer el reforzamiento  estructural y/o restitución para la prestación de los servicios sociales, en cumplimiento de la norma NSR-10.</t>
  </si>
  <si>
    <t>Realizar las intervenciones de mantenimiento a la infraestructura de la SDIS, en cumplimiento de la normatividad vigente.</t>
  </si>
  <si>
    <t>Realizar mantenimiento al 70% equipamientos de la SDIS</t>
  </si>
  <si>
    <t>Gestionar la consecución y contratación  de infraestructura adecuada para la prestación de los servicios sociales, en cumplimiento de la misionalidad de la SDIS</t>
  </si>
  <si>
    <t>Evaluar y viabilizar 100% de las propuestas de consecución y/o contratación de otras alternativas de infraestructura para la prestación de los servicios sociales</t>
  </si>
  <si>
    <t>Realizar las acciones necesarias a los equipamientos sociales que permitan gestionar el saneamiento jurídico, urbanístico y de construcción</t>
  </si>
  <si>
    <t>Realizar a 10 predios administrados por la SDIS el saneamiento jurídico, urbanístico y de construcción</t>
  </si>
  <si>
    <t>Realizar las intervenciones para ampliación y mejoramiento de la infraestructura, en el desarrollo de los convenios suscritos.</t>
  </si>
  <si>
    <t xml:space="preserve">Realizar 100% de intervenciones de infraestructura, en el marco de los convenios intersectoriales suscritos </t>
  </si>
  <si>
    <t>Desarrollar acciones significativas en los territorios dirigidas a la prevención de habitabilidad en calle con poblaciones en riesgo, la atención directa de los y las ciudadanas habitantes de calle, la activación de rutas de atención y la comprensión del fenómeno social.</t>
  </si>
  <si>
    <t>Implementar 1 Estrategia de Prevención con poblaciones en Alto Riesgo en el Distrito Capital</t>
  </si>
  <si>
    <t xml:space="preserve"> Prevención y atención integral del fenómeno de habitabilidad en calle-1108</t>
  </si>
  <si>
    <t>Atender 3.180 personas por medio de la estrategia de abordaje en calle</t>
  </si>
  <si>
    <t xml:space="preserve">Promover el avance en procesos de inclusión social de los y las ciudadanas habitantes de calle y las poblaciones en alto riesgo. </t>
  </si>
  <si>
    <t>Atender 7.625 personas en centros de atención transitoria para la inclusión social</t>
  </si>
  <si>
    <t>Desarrollar procesos de inclusión social con los y las ciudadanas habitantes de calle para su desarrollo personal, formación laboral y vinculación socio-económica</t>
  </si>
  <si>
    <t>Atender 542 personas en comunidades de vida</t>
  </si>
  <si>
    <t>Fortalecer la autonomía, las capacidades y habilidades ocupacionales, así como la constitución o restablecimiento de redes de apoyo de los ciudadanos–as habitantes de calle</t>
  </si>
  <si>
    <t>Integrar 550 personas en procesos de enlace social y seguimiento</t>
  </si>
  <si>
    <t>Fortalecer la articulación transectorial, el seguimiento de los planes de acción, la generación y difusión de conocimiento para el cumplimiento de los objetivos de las Políticas Públicas de Habitabilidad en Calle y  para la Adultez</t>
  </si>
  <si>
    <t>Implementar 1 Plan Cuatrienal de la Política Pública de Habitabilidad en Calle</t>
  </si>
  <si>
    <t>Articular  acciones institucionales para la inclusión  de las personas con discapacidad y sus familias.</t>
  </si>
  <si>
    <t xml:space="preserve">Incrementar a 2.000 personas con discapacidad con procesos de inclusión efectivos en el Distrito </t>
  </si>
  <si>
    <t xml:space="preserve"> Por una ciudad incluyente y sin barreras-1113</t>
  </si>
  <si>
    <t>Vincular a 1500 servidores públicos en procesos de competencias para la atención inclusiva a personas con discapacidad.</t>
  </si>
  <si>
    <t>Realizar seguimiento al 100% de personas con discapacidad sin redes, cuidadores y cuidadoras que reciben apoyos alimentarios.</t>
  </si>
  <si>
    <t xml:space="preserve">Atender  oportunamente a las personas con discapacidad desde la primera infancia , durante el transcurrir vital  y a sus familias para el desarrollo de habilidades  y  capacidades. </t>
  </si>
  <si>
    <t>Atender 3.289 personas con discapacidad en centros crecer, centros de protección, centro renacer y centros integrarte.</t>
  </si>
  <si>
    <t>Desarrollar las estrategias para la eliminación de barreras sobre la discapacidad.</t>
  </si>
  <si>
    <t>Construir la línea base de percepción de barreras actitudinales y sistema de seguimiento</t>
  </si>
  <si>
    <t>2.Prevenir los factores de riesgo de utilización y vinculación en redes de ilegalidad; el consumo de sustancias psicoactivas -SPA, violencias múltiples, la explotación sexual, el ciberabuso, la habitabilidad en calle o en riesgo de habitar en calle.</t>
  </si>
  <si>
    <t>Diseñar e implementar una (1) Ruta de Prevención para Jóvenes – RPJ</t>
  </si>
  <si>
    <t xml:space="preserve"> Distrito joven-1116</t>
  </si>
  <si>
    <t xml:space="preserve">3. Promover el talento joven con la generación de oportunidades para el desarrollo de las competencias. </t>
  </si>
  <si>
    <t>Integrar 30 organizaciones públicas y privadas a la Ruta de Oportunidades para jóvenes</t>
  </si>
  <si>
    <t>Vincular a 318 jóvenes con vulneración de derechos a la oferta distrital de competencias laborales (Meta compartida con IDIPRON)</t>
  </si>
  <si>
    <t>1. Aportar en la garantía  del desarrollo de la ciudadanía juvenil en la ciudad</t>
  </si>
  <si>
    <t>Formular e implementar 1 Política Pública de Juventud 2017-2027</t>
  </si>
  <si>
    <t>Garantizar soluciones idóneas, oportunas y eficientes en materia de servicios logísticos.</t>
  </si>
  <si>
    <t>Implementar el 100% de las soluciones en materia de servicios logisticos para la atención eficiente y oportuna de las necesidades operativas de la Entidad.</t>
  </si>
  <si>
    <t xml:space="preserve"> Gestión Institucional y fortalecimiento del talento humano-1118</t>
  </si>
  <si>
    <t>Promover la apropiación, difusión y conservación de la memoria institucional de la entidad.</t>
  </si>
  <si>
    <t xml:space="preserve">Implementar el subsistema interno de Gestión Documental y Archivo en un 45,92% </t>
  </si>
  <si>
    <t xml:space="preserve">Promover buenas prácticas ambientales en los funcionarios de la entidad y en los usuarios de los servicios sociales </t>
  </si>
  <si>
    <t>Gestionar la implementación del 100% de los lineamientos ambientales en las unidades operativas activas de la entidad.</t>
  </si>
  <si>
    <t>Asegurar la calidad de la información y el manejo eficiente de la misma.</t>
  </si>
  <si>
    <t xml:space="preserve">Implementar el 100% de las normas internacionales de contabilidad para el sector público </t>
  </si>
  <si>
    <t>Fortalecer  la gestión institucional mediante el aporte de un recurso humano suficiente, idóneo y competente, acorde a las necesidades de la Entidad.</t>
  </si>
  <si>
    <t>Garantizar  el 100%  del recurso humano para atender las necesidades  de la entidad.</t>
  </si>
  <si>
    <t>Realizar un proceso de reorganización institucional del Talento Humano</t>
  </si>
  <si>
    <t>Fortalecer el desarrollo integral del talento humano de la SDIS.</t>
  </si>
  <si>
    <t xml:space="preserve">Integrar al 100% del talento humano vinculado a los procesos formativos institucionales </t>
  </si>
  <si>
    <t xml:space="preserve">Formular e implementar el subsistema de Seguridad y Salud en el Trabajo </t>
  </si>
  <si>
    <t>Diseñar e implementar un programa integral de prepensionados dirigido al Talento Humano de la SIDS</t>
  </si>
  <si>
    <t>Fortalecer los procesos de planeación y seguimiento institucional</t>
  </si>
  <si>
    <t xml:space="preserve">Construir 1 plataforma que oriente la planeación estratégica de la SDIS 2016 - 2019
</t>
  </si>
  <si>
    <t xml:space="preserve"> Integración digital y de conocimiento para la inclusión social-1168</t>
  </si>
  <si>
    <t>Desarrollar y promover la producción de conocimiento pertinente</t>
  </si>
  <si>
    <t>Desarrollar 1 procedimiento de gestión de información para los servicios sociales que presta la SDIS</t>
  </si>
  <si>
    <t xml:space="preserve">Actualizar 1 proceso de direccionamiento estratégico, alineado a la nueva apuesta de la SDIS </t>
  </si>
  <si>
    <t>Desarrollar evaluaciones de los servicios sociales que presta la SDIS para contar con información pertinente que permita la adecuada toma de decisiones de política pública social</t>
  </si>
  <si>
    <t xml:space="preserve">Realizar  3 evaluaciones a modalidades de atención o servicios sociales que presta la SDIS
</t>
  </si>
  <si>
    <t>Fortalecer las tecnologías de la información y las comunicaciones para la optimización de procesos, incremento de la productividad y el seguimiento y control de la gestión de la entidad.</t>
  </si>
  <si>
    <t>Modernizar al 100% la
Infraestructura tecnológica obsoleta de misión crítica</t>
  </si>
  <si>
    <t>Actualizar el 100% de los sistemas de información estratégicos y de apoyo de la entidad</t>
  </si>
  <si>
    <t>Fortalecer la implementación del Sistema Integrado de Gestión</t>
  </si>
  <si>
    <t>Implementar el 100% del Sistema Integrado de Gestión en la Secretaría Distrital de Integración Social y sus subdirecciones locale</t>
  </si>
  <si>
    <t>Articular las acciones de comunicaciones internas y externas de la entidad</t>
  </si>
  <si>
    <t xml:space="preserve">Formular e implementar una politica de comunicaciones de la entidad </t>
  </si>
  <si>
    <t>Subsistema</t>
  </si>
  <si>
    <t xml:space="preserve">tipo </t>
  </si>
  <si>
    <t>Objetivos estratégicos</t>
  </si>
  <si>
    <t>Procesos</t>
  </si>
  <si>
    <t>Subsistema de Gestión de Calidad</t>
  </si>
  <si>
    <t>1.  Formular e implementar políticas poblacionales mediante un enfoque diferencial y de forma articulada, con el fin de aportar al goce efectivo de los derechos de las poblaciones en el territorio. </t>
  </si>
  <si>
    <t>Suma</t>
  </si>
  <si>
    <t>Direccionamiento político</t>
  </si>
  <si>
    <t>Subsistema de Gestión Ambiental</t>
  </si>
  <si>
    <t>Eficiencia</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</si>
  <si>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</si>
  <si>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Trimestral</t>
  </si>
  <si>
    <t>Direccionamiento de los servicios sociales</t>
  </si>
  <si>
    <t>Subsistema de Gestión de Seguridad y Salud en el Trabajo</t>
  </si>
  <si>
    <t>Efectividad</t>
  </si>
  <si>
    <t>3. Diseñar e implementar estrategias de prevención de forma coordinada con otros sectores, que permitan reducir los factores sociales generadores de violencia y la vulneración de derechos, promoviendo una cultura de convivencia y reconciliación.</t>
  </si>
  <si>
    <t>Semestral</t>
  </si>
  <si>
    <t>Creciente</t>
  </si>
  <si>
    <t>Direccionamiento estratégico</t>
  </si>
  <si>
    <t>Subsistema de Gestión de Seguridad de la Información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</si>
  <si>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</si>
  <si>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</si>
  <si>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Decreciente</t>
  </si>
  <si>
    <t>Construcción e implementación de políticas sociales</t>
  </si>
  <si>
    <t>Subsistema Interno de Gestión Documental y Archivo</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</si>
  <si>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</si>
  <si>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Análisis y seguimiento de políticas sociales</t>
  </si>
  <si>
    <t>Subsistema de Responsabilidad Social</t>
  </si>
  <si>
    <t>Prestación de los servicios sociales</t>
  </si>
  <si>
    <t>Subsistema de Control Interno</t>
  </si>
  <si>
    <t>Mantenimiento y soporte TIC</t>
  </si>
  <si>
    <t>Gestión del talento humano</t>
  </si>
  <si>
    <t>Gestión de bienes y servicios</t>
  </si>
  <si>
    <t>Gestión jurídica</t>
  </si>
  <si>
    <t xml:space="preserve">Mejora continua </t>
  </si>
  <si>
    <t>Gestión del conocimiento</t>
  </si>
  <si>
    <t>JARDIN INFANTIL DIURNO</t>
  </si>
  <si>
    <t>Operando</t>
  </si>
  <si>
    <t>Arriendo</t>
  </si>
  <si>
    <t>Directa</t>
  </si>
  <si>
    <t>JARDIN INFANTIL NOCTURNO</t>
  </si>
  <si>
    <t>Cerrada</t>
  </si>
  <si>
    <t>Administrado</t>
  </si>
  <si>
    <t>Tercerizada</t>
  </si>
  <si>
    <t>CASA DE PENSAMIENTO INTERCULTURAL</t>
  </si>
  <si>
    <t>Tercerizado</t>
  </si>
  <si>
    <t>Tercerizada - Jardín Social</t>
  </si>
  <si>
    <t>CENTROS AMAR</t>
  </si>
  <si>
    <t>Tercerizada - Cofinanciado</t>
  </si>
  <si>
    <t xml:space="preserve">CRECIENDO EN FAMILIA </t>
  </si>
  <si>
    <t>CRECIENDO EN FAMILIA RURAL</t>
  </si>
  <si>
    <t>CENTROS FORJAR</t>
  </si>
  <si>
    <t>CASAS DE LA JUVENTUD</t>
  </si>
  <si>
    <t>HOGAR PASO DÍA</t>
  </si>
  <si>
    <t>HOGAR PASO NOCHE</t>
  </si>
  <si>
    <t>CENTRO DE ATENCIÓN TRANSITORIA</t>
  </si>
  <si>
    <t>COMUNIDAD DE VIDA</t>
  </si>
  <si>
    <t xml:space="preserve">CENTRO PARA EL DESARROLLO DE CAPACIDAES ACADÉMICOAS, OCUPACIONALES Y ARTISTICAS. </t>
  </si>
  <si>
    <t>CENTROS DIA</t>
  </si>
  <si>
    <t>CENTROS NOCHE</t>
  </si>
  <si>
    <t>CENTRO DE PROTECCION SOCIAL</t>
  </si>
  <si>
    <t>CENTROS CRECER</t>
  </si>
  <si>
    <t>CENTROS AVANZAR</t>
  </si>
  <si>
    <t>CENTROS INTEGRARTE - ATENCIÓN EXTERNA</t>
  </si>
  <si>
    <t>CENTROS INTEGRARTE - ATENCIÓN INTERNA</t>
  </si>
  <si>
    <t>CENTRO RENACER</t>
  </si>
  <si>
    <t>UNIDAD CONTRA LA DISCRIMINACIÓN</t>
  </si>
  <si>
    <t>ATENCIÓN INTEGRAL A LA DIVERSIDAD</t>
  </si>
  <si>
    <t>CENTROS PROTEGER</t>
  </si>
  <si>
    <t>CENTROS DE DESARROLLO COMUNITARIO</t>
  </si>
  <si>
    <t>CAIVAS</t>
  </si>
  <si>
    <t>CAVIF</t>
  </si>
  <si>
    <t>COMEDORES</t>
  </si>
  <si>
    <t>ENLACE SOCIAL</t>
  </si>
  <si>
    <t>ATENCIÓN SOCIAL Y GESTIÓN DEL RIESGO</t>
  </si>
  <si>
    <t xml:space="preserve">APOYOS ECONOMICOS </t>
  </si>
  <si>
    <t>Integración eficiente y transparente para todos</t>
  </si>
  <si>
    <t>Envejecimiento digno, activo y feliz</t>
  </si>
  <si>
    <t>Distrito diverso</t>
  </si>
  <si>
    <t>Distrito joven</t>
  </si>
  <si>
    <t>Gestión Institucional y fortalecimiento del talento humano</t>
  </si>
  <si>
    <t>Integración digital y de conocimiento para la inclusión social</t>
  </si>
  <si>
    <t>Para el mes de septiembre se evidencia una ejecución de compromisos acumulados  de $ 816,341,908,496 equivalente al  76%, no cumpliendose  la meta proyectada  en un 4% , por lo tanto se espera que para el mes de octubre se de un repunte  y eficacia en la ejecución por parte de los ejecutores de los proyectos, quienes para el efecto tendran en cuenta   las recomendaciones e informacion suministrada por la Subdirección Adminsitrativa y Financiera - Asesoría de Recursos Financieros - Grupo de  Presupuesto.  En comparación con el  mes anterior se evidencia un aumento en la ejecución acumulada  del 2,63%.
Es de advertir que para el mes de septiembre se presentaron dos novedades presupuestales: Una adicion de $ 5,145,000,00 y  una reduccioón de $ 13,153,700,343, quedando un presupuesto vigente  $ 1,074,791,005,017.</t>
  </si>
  <si>
    <t xml:space="preserve">                                                                                                                                                                                                                             El mes  de septiembre presenta  una  ejecución de PAC  del 99%,  quedando recursos programados sin ejecutar  por $379,358,495, por lo tanto se efectuarán  las recomendaciones pertinentes por parte   de la Subdirección Adminsitrativa y Financiera - Asesoría de Recursos Financieros - Grupo de  Presupuesto.</t>
  </si>
  <si>
    <t>En el mes de septiembre se evidencia una ejecución de reservas  acumulados  de $ 160,307,934,751 equivalente al  87%, superando la meta proyectada en 15%, lo que refleja  un mayor compromiso y eficacia por parte de los ejecutores de los proyectos, quienes tuvieron en cuenta para la toma de decisiones  las recomendaciones e informacion suministrada por la Subdirección Adminsitrativa y Financiera - Asesoría de Recursos Financieros - Grupo de  Presupuesto.  En comparación con el  mes anterior se evidencia un aumento en la ejecución acumulada  del 1,79%.</t>
  </si>
  <si>
    <t xml:space="preserve">Para el mes de septiembre se evidencia una acumulación de giros   de $529,476,919,709 equivalente al  64,9%, superando la meta proyectada en 0,9% , demostrando una buena  coordinación  por parte de los ejecutores de los proyectos, quienes tuvieron en cuenta para la toma de decisiones  las recomendaciones e informacion suministrada por la Subdirección Adminsitrativa y Financiera - Asesoría de Recursos Financieros - Grupo de  Presupuesto. </t>
  </si>
  <si>
    <t xml:space="preserve">
Para el mes de agosto se evidencia una ejecución de compromisos acumulados  de $ 795,436,951,670 equivalente al  73,5%, superando la meta proyectada en 3,5% , se  presume un mayor compromiso y eficacia por parte de los ejecutores de los proyectos, quienes tuvieron en cuenta para la toma de decisiones  las recomendaciones e informacion suministrada por la Subdirección Adminsitrativa y Financiera - Asesoría de Recursos Financieros - Grupo de  Presupuesto.  
Se evidencia un  aumento en la ejecución acumulada de $ 67,630,939,574  correspondiente al  9,29% en comparación con el mes anterior.
</t>
  </si>
  <si>
    <t>Para el mes de agosto la ejecución del PAC fue del 95%,  afectando la meta con una inejecución del  5%, lo que indica la  no radicacion de pagos tal como se programaron,  por lo tanto se hará las recomendaciones respectivas  de la Subdirección Adminsitrativa y Financiera - Asesoría de Recursos Financieros - Grupo de  Presupuesto  a los proyectos involucrados.</t>
  </si>
  <si>
    <t>Para el mes de agosto se evidencia una ejecución de reservas  acumulados  de $ 157,491,400,235 equivalente al  84,8%, superando la meta proyectada en 20,8% , se  presume un mayor compromiso y eficacia por parte de los ejecutores de los proyectos, quienes tuvieron en cuenta para la toma de decisiones  las recomendaciones e informacion suministrada por la Subdirección Adminsitrativa y Financiera - Asesoría de Recursos Financieros - Grupo de  Presupuesto.  
En comparación con el  mes anterior se evidencia un aumento en la ejecución acumulada  de $ 3,938,125,167 correspondiente al 2,56%, en comparación con el mes anterior
Es de advertir que para el mes de agosto se tuvo un monto de anulaciones de $ 432,946,405 y un acumulado en lo recorrido de la vigencia de $ 1,539,843,343.</t>
  </si>
  <si>
    <t xml:space="preserve">
Para el mes de agosto se evidencia una acumulación de giros   de $ 458,326,685,399 equivalente al  57,68%, superando la meta proyectada en 1,6% , se  presume un mejor coordinación  por parte de los ejecutores de los proyectos, quienes tuvieron en cuenta para la toma de decisiones  las recomendaciones e informacion suministrada por la Subdirección Adminsitrativa y Financiera - Asesoría de Recursos Financieros - Grupo de  Presupuesto. 
Se evidencia un  aumento en los giros acumulados  de $ 81,411,946.159  correspondiente al  21,60% en comparación con la del mes anterior. </t>
  </si>
  <si>
    <t xml:space="preserve">En el mes deagosto   se elaboraron 145  conciliaciones de 148 posibles, ellas incluyen las conciliaciones  correspondientes a los saldos con corte a 31 de julio de 2018. Las3 conciliaciones pendientes corresponden a las cuentas de  cartera de servicios  públicos y construcciones en curso, concilaiciones que se efectauran en el mes de septiembre
</t>
  </si>
  <si>
    <t>En el mes de septiembre se elaboraron 146  conciliaciones de 149 posibles, ellas incluyen las conciliaciones  correspondientes a los saldos con corte a 31 de agosto  2018. Las 3 conciliaciones pendientes corresponden a las cuentas de reintegro de incapacidades,  construcciones en curso y anticipos de obra, todavez que se ha invitado a las areas técnicas a efetcaur la conciliación sin resultado a la fecha</t>
  </si>
  <si>
    <t xml:space="preserve">Con corte  al 10 de octubre de 2018, el estado de las solicitudes de modificaciones contractuales radicadas durante el mes de septiembre presenta el siguiente comportamiento: 
De las 945 solicitudes radicadas 265 se encuentran en revisión del grupo de modificaciones que obedecen a las suspensiones que sus efectos son del 15 de diciembre de 2018; 680 que se les dió trámite encontrándose en el siguienten estado: 19 devueltas al área técnica para correcciones y entrega de soportes al radicarse incompletos los docuemtnos, 8 en trámites de firma ya sea de contratista y/o del ordenador de gasto,  425  correspondientes a las suspensiones de diciembre que se encuentran revisadas tanto por Contratación como por la Ordenación de Gasto y estan listas para iniciar flujos de aprobaciones en SECOP II toda vez los contratos salieron desde el inicio por SECOP II;  13 se encuentran devueltas sin perfeccionar y 215 perfeccionadas.
Es preciso aclarar en este mes que se radicaron del proyecto 1096,  721 solicitudes de suspensiones de contratos de prestación de servicios profecionales y de apoyo a la gestión de maestras, que por cierre de jardines a final de año no prestarán sus servicios. Estas modificaciones tienen efectos del 15 de diciembre del año en curso.  Este volumen de solicitudes y teniendo en cuenta los cambios en la ordenación del gasto en la Dirección Poblacional se tomo la decisión que se empezaran a pasar para revisión en poblacional una vez quedara nombrada en propiedad la Ordenadora de Gasto. Asi mismo, La Subdirectora de Contrataciñon una vez revisado la carga de actividades de todo el equipo, teniendo presente que  a la fecha aún se siguen radicando un volumen significativo de recurso humano nuevo que prestara sus servicios en los diferentes proyetos de la Entidad, paso a fortalecer el grupo de modificaciones que de base esta conformado por 3 profesionales, con 11 personas para cumplir con los tiempos de los cronogramas propuestos con las areas técnicas. De otra parte, durante el mes de septiembre se incrementaros las terminaciones anticipadas (20 solicitudes) y cesiones de contratos (72 solicitudes) por los nombramientos de personas en la Planta de la Entidad, que por las fechas de los efectos de las solicitudes se debio dar prioridad a cada uno de esos trámites. Asi mismo radicaron 54 solciitudes de adiciones y prórrogas que sus efectos son del mes de octubre en adelante y 34 solicitudes distribuidas entre otrosí, prórorgas y adiciones.
</t>
  </si>
  <si>
    <t>el 42% de ejecución para el mes de septiembre según el indicador propuesto. Esto de debe a que durante este mes se tramitaron muchas de las liquidaciones que durante los meses anteriores no se habian tramitado                                                                                                                                                                                                                                                                                                                                                                    Se realiza de manera continua trabajo mancomunado con la supervisión de cada una de las áreas solicitantes.</t>
  </si>
  <si>
    <t>El grupo de liquidaciones obtuvo el 281% de ejecución para el mes de agosto debido a los trámites radicados en lis meses anterirores y tramitados en el mes de agosto.</t>
  </si>
  <si>
    <t xml:space="preserve">Teniendo como base un cumplimiento del 80 % en el indicador, la meta se cumple en un 26%  resultado que según la escala de medición es deficiente, al desglosar por tipo de contratación el indicador podemos observar que el 56% correspondió a radicaciones en otros servicios un 22% en recurso </t>
  </si>
  <si>
    <t>Teniendo como base un cumplimiento del 80 % en el indicador, la meta se cumple en un 47%  resultado que según la escala de medición es deficiente, al desglosar por tipo de contratación el indicador podemos observar que el 39,5% correspondió a radicaciones en otros servicios un 50% en recurso humano.</t>
  </si>
  <si>
    <t xml:space="preserve">
De las 215solicitudes radicadas 6 se encuentran en revisión del grupo de modificaciones que obedecen a solicitudes de modificaciones que fueron devueltas al area técnica para correcciones y a la fecha no han sido ajustadas las solicitudes de correcciones.
212 que se les dió trámite encontrándose en el siguienten estado: 4 en trámites de firma ya sea de contratista y/o del ordenador de gasto,  5 se encuentran devueltas sin perfeccionar y 203 perfeccionadas.</t>
  </si>
  <si>
    <t>ENERO Y FEBRERO: En el mes de febrero no se efectuaron las conciliaciones de las cuentas por cuanto el area contable se encuentra en el proceso de determinación de saldo iniciales bajo el nuevo marco normativo conable. Por tanto una vez se efectúen los registros contables de las transacciones del mes de enero sse procederá a elaborar las correspondientes conciliaciones</t>
  </si>
  <si>
    <r>
      <t xml:space="preserve">En el mes de abril, el indicador evidencia la ejecución en un 122%, </t>
    </r>
    <r>
      <rPr>
        <sz val="9"/>
        <color rgb="FFFF0000"/>
        <rFont val="Arial"/>
        <family val="2"/>
      </rPr>
      <t xml:space="preserve"> </t>
    </r>
    <r>
      <rPr>
        <sz val="9"/>
        <color theme="1"/>
        <rFont val="Arial"/>
        <family val="2"/>
      </rPr>
      <t xml:space="preserve"> y con relación a lo programado para la vigencia fiscal 2018, que asciende a la suma de  1,081,919,466,000. La Asesoría de Recursos Financieros envió información presupuestal a los responsables de los diferentes proyectos correspondiente al mes de abril, como insumo para la toma de dicisiones y seguimiento a la ejecución de cada uno de los proyectos.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</si>
</sst>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quot;$&quot;\ * #,##0.00_);_(&quot;$&quot;\ * \(#,##0.00\);_(&quot;$&quot;\ * &quot;-&quot;??_);_(@_)"/>
    <numFmt numFmtId="165" formatCode="_-* #,##0_-;\-* #,##0_-;_-* &quot;-&quot;??_-;_-@_-"/>
    <numFmt numFmtId="166" formatCode="&quot;$&quot;\ #,##0"/>
    <numFmt numFmtId="167" formatCode="_(&quot;$&quot;\ * #,##0_);_(&quot;$&quot;\ * \(#,##0\);_(&quot;$&quot;\ * &quot;-&quot;??_);_(@_)"/>
    <numFmt numFmtId="168" formatCode="0.0%"/>
    <numFmt numFmtId="169" formatCode="_ * #,##0.00_ ;_ * \-#,##0.00_ ;_ * &quot;-&quot;??_ ;_ @_ "/>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2"/>
      <color rgb="FF3CB1EC"/>
      <name val="Arial"/>
      <family val="2"/>
    </font>
    <font>
      <sz val="12"/>
      <color theme="1"/>
      <name val="Arial"/>
      <family val="2"/>
    </font>
    <font>
      <b/>
      <sz val="12"/>
      <name val="Arial"/>
      <family val="2"/>
    </font>
    <font>
      <b/>
      <sz val="12"/>
      <color theme="1"/>
      <name val="Arial"/>
      <family val="2"/>
    </font>
    <font>
      <sz val="12"/>
      <color indexed="8"/>
      <name val="Arial"/>
      <family val="2"/>
    </font>
    <font>
      <b/>
      <sz val="16"/>
      <color indexed="21"/>
      <name val="Arial"/>
      <family val="2"/>
    </font>
    <font>
      <sz val="10"/>
      <color theme="1"/>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9"/>
      <color indexed="8"/>
      <name val="Arial"/>
      <family val="2"/>
    </font>
    <font>
      <sz val="9"/>
      <color rgb="FFFF0000"/>
      <name val="Arial"/>
      <family val="2"/>
    </font>
    <font>
      <b/>
      <sz val="9"/>
      <color indexed="81"/>
      <name val="Tahoma"/>
      <family val="2"/>
    </font>
    <font>
      <sz val="12"/>
      <name val="Arial"/>
      <family val="2"/>
    </font>
    <font>
      <sz val="12"/>
      <color rgb="FFFF0000"/>
      <name val="Arial"/>
      <family val="2"/>
    </font>
    <font>
      <b/>
      <sz val="12"/>
      <color rgb="FF333333"/>
      <name val="Calibri"/>
      <family val="2"/>
      <scheme val="minor"/>
    </font>
    <font>
      <b/>
      <sz val="12"/>
      <color theme="1"/>
      <name val="Calibri"/>
      <family val="2"/>
      <scheme val="minor"/>
    </font>
    <font>
      <sz val="11"/>
      <color rgb="FF333333"/>
      <name val="Calibri"/>
      <family val="2"/>
      <scheme val="minor"/>
    </font>
    <font>
      <sz val="9"/>
      <color theme="1"/>
      <name val="Calibri"/>
      <family val="2"/>
      <scheme val="minor"/>
    </font>
    <font>
      <sz val="9"/>
      <name val="Arial"/>
      <family val="2"/>
    </font>
    <font>
      <b/>
      <u/>
      <sz val="11"/>
      <color theme="1"/>
      <name val="Arial"/>
      <family val="2"/>
    </font>
    <font>
      <sz val="9"/>
      <color theme="1"/>
      <name val="Calibri"/>
      <family val="2"/>
    </font>
    <font>
      <sz val="9"/>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rgb="FFFFFF00"/>
        <bgColor indexed="64"/>
      </patternFill>
    </fill>
    <fill>
      <patternFill patternType="solid">
        <fgColor rgb="FF00CCFF"/>
        <bgColor indexed="64"/>
      </patternFill>
    </fill>
    <fill>
      <patternFill patternType="solid">
        <fgColor rgb="FFFF0000"/>
        <bgColor indexed="64"/>
      </patternFill>
    </fill>
    <fill>
      <patternFill patternType="solid">
        <fgColor theme="1"/>
        <bgColor indexed="64"/>
      </patternFill>
    </fill>
  </fills>
  <borders count="13">
    <border>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right/>
      <top/>
      <bottom style="thin">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9" fontId="15" fillId="0" borderId="0" applyFont="0" applyFill="0" applyBorder="0" applyAlignment="0" applyProtection="0"/>
  </cellStyleXfs>
  <cellXfs count="114">
    <xf numFmtId="0" fontId="0" fillId="0" borderId="0" xfId="0"/>
    <xf numFmtId="0" fontId="4" fillId="2" borderId="0" xfId="0" applyFont="1" applyFill="1" applyAlignment="1" applyProtection="1">
      <alignment vertical="top" wrapText="1"/>
      <protection hidden="1"/>
    </xf>
    <xf numFmtId="0" fontId="9" fillId="2" borderId="0" xfId="0" applyFont="1" applyFill="1" applyAlignment="1" applyProtection="1">
      <alignment wrapText="1"/>
      <protection hidden="1"/>
    </xf>
    <xf numFmtId="0" fontId="9" fillId="2" borderId="9" xfId="0" applyFont="1" applyFill="1" applyBorder="1" applyAlignment="1" applyProtection="1">
      <alignment wrapText="1"/>
      <protection hidden="1"/>
    </xf>
    <xf numFmtId="0" fontId="14" fillId="6" borderId="6" xfId="0" applyFont="1" applyFill="1" applyBorder="1" applyAlignment="1" applyProtection="1">
      <alignment horizontal="center" vertical="center" wrapText="1"/>
      <protection hidden="1"/>
    </xf>
    <xf numFmtId="0" fontId="15" fillId="7" borderId="6" xfId="0" applyFont="1" applyFill="1" applyBorder="1" applyAlignment="1" applyProtection="1">
      <alignment horizontal="center" vertical="center" wrapText="1"/>
      <protection hidden="1"/>
    </xf>
    <xf numFmtId="0" fontId="15" fillId="8" borderId="6" xfId="0" applyFont="1" applyFill="1" applyBorder="1" applyAlignment="1" applyProtection="1">
      <alignment horizontal="center" vertical="center" wrapText="1"/>
      <protection hidden="1"/>
    </xf>
    <xf numFmtId="0" fontId="15" fillId="9" borderId="6" xfId="0" applyFont="1" applyFill="1" applyBorder="1" applyAlignment="1" applyProtection="1">
      <alignment horizontal="center" vertical="center" wrapText="1"/>
      <protection hidden="1"/>
    </xf>
    <xf numFmtId="0" fontId="14" fillId="10" borderId="6" xfId="0" applyFont="1" applyFill="1" applyBorder="1" applyAlignment="1" applyProtection="1">
      <alignment horizontal="center" vertical="center" wrapText="1"/>
      <protection hidden="1"/>
    </xf>
    <xf numFmtId="0" fontId="14" fillId="7" borderId="11" xfId="0" applyFont="1" applyFill="1" applyBorder="1" applyAlignment="1" applyProtection="1">
      <alignment horizontal="center" vertical="center" wrapText="1"/>
      <protection hidden="1"/>
    </xf>
    <xf numFmtId="0" fontId="6" fillId="0" borderId="0" xfId="0" applyFont="1"/>
    <xf numFmtId="0" fontId="4" fillId="0" borderId="0" xfId="0" applyFont="1"/>
    <xf numFmtId="0" fontId="4" fillId="0" borderId="0" xfId="0" applyFont="1" applyAlignment="1">
      <alignment horizontal="left" vertical="center"/>
    </xf>
    <xf numFmtId="0" fontId="4" fillId="0" borderId="0" xfId="0" applyFont="1" applyAlignment="1">
      <alignment horizontal="left"/>
    </xf>
    <xf numFmtId="0" fontId="4" fillId="12" borderId="0" xfId="0" applyFont="1" applyFill="1"/>
    <xf numFmtId="0" fontId="6" fillId="0" borderId="0" xfId="0" applyFont="1" applyAlignment="1">
      <alignment horizontal="left"/>
    </xf>
    <xf numFmtId="0" fontId="6" fillId="0" borderId="0" xfId="0" applyFont="1" applyAlignment="1">
      <alignment horizontal="left" vertical="center" wrapText="1"/>
    </xf>
    <xf numFmtId="0" fontId="4" fillId="0" borderId="0" xfId="0" applyFont="1" applyAlignment="1">
      <alignment vertical="top"/>
    </xf>
    <xf numFmtId="0" fontId="5" fillId="12" borderId="0" xfId="0" applyFont="1" applyFill="1" applyAlignment="1">
      <alignment horizontal="left" vertical="center" wrapText="1"/>
    </xf>
    <xf numFmtId="0" fontId="20" fillId="12" borderId="0" xfId="0" applyFont="1" applyFill="1"/>
    <xf numFmtId="0" fontId="4" fillId="13" borderId="0" xfId="0" applyFont="1" applyFill="1"/>
    <xf numFmtId="0" fontId="20" fillId="13" borderId="0" xfId="0" applyFont="1" applyFill="1"/>
    <xf numFmtId="0" fontId="21" fillId="13" borderId="0" xfId="0" applyFont="1" applyFill="1"/>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left" vertical="center"/>
    </xf>
    <xf numFmtId="0" fontId="0" fillId="0" borderId="0" xfId="0" applyAlignment="1">
      <alignment horizontal="left" vertical="center"/>
    </xf>
    <xf numFmtId="0" fontId="3" fillId="2" borderId="0" xfId="0" applyFont="1" applyFill="1" applyAlignment="1" applyProtection="1">
      <alignment wrapText="1"/>
      <protection hidden="1"/>
    </xf>
    <xf numFmtId="0" fontId="4" fillId="2" borderId="0" xfId="0" applyFont="1" applyFill="1" applyAlignment="1" applyProtection="1">
      <alignment wrapText="1"/>
      <protection hidden="1"/>
    </xf>
    <xf numFmtId="0" fontId="7" fillId="2" borderId="0" xfId="0" applyFont="1" applyFill="1" applyAlignment="1" applyProtection="1">
      <alignment wrapText="1"/>
      <protection hidden="1"/>
    </xf>
    <xf numFmtId="0" fontId="4" fillId="2" borderId="6" xfId="0" applyFont="1" applyFill="1" applyBorder="1" applyAlignment="1" applyProtection="1">
      <alignment horizontal="center" wrapText="1"/>
      <protection hidden="1"/>
    </xf>
    <xf numFmtId="0" fontId="4" fillId="2" borderId="6"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13" fillId="2" borderId="0" xfId="0" applyFont="1" applyFill="1" applyAlignment="1" applyProtection="1">
      <alignment horizontal="center" vertical="center" wrapText="1"/>
      <protection hidden="1"/>
    </xf>
    <xf numFmtId="0" fontId="14" fillId="2" borderId="0" xfId="0" applyFont="1" applyFill="1" applyAlignment="1" applyProtection="1">
      <alignment horizontal="center" vertical="center" wrapText="1"/>
      <protection hidden="1"/>
    </xf>
    <xf numFmtId="43" fontId="17" fillId="11" borderId="6" xfId="1" applyFont="1" applyFill="1" applyBorder="1" applyAlignment="1" applyProtection="1">
      <alignment horizontal="left" vertical="center" wrapText="1"/>
      <protection locked="0" hidden="1"/>
    </xf>
    <xf numFmtId="165" fontId="17" fillId="11" borderId="6" xfId="1" applyNumberFormat="1" applyFont="1" applyFill="1" applyBorder="1" applyAlignment="1" applyProtection="1">
      <alignment horizontal="left" vertical="center" wrapText="1"/>
      <protection locked="0" hidden="1"/>
    </xf>
    <xf numFmtId="0" fontId="16" fillId="2" borderId="0" xfId="0" applyFont="1" applyFill="1" applyAlignment="1" applyProtection="1">
      <alignment horizontal="center" wrapText="1"/>
      <protection hidden="1"/>
    </xf>
    <xf numFmtId="0" fontId="16" fillId="2" borderId="0" xfId="0" applyFont="1" applyFill="1" applyAlignment="1" applyProtection="1">
      <alignment wrapText="1"/>
      <protection hidden="1"/>
    </xf>
    <xf numFmtId="9" fontId="17" fillId="11" borderId="6" xfId="2" applyFont="1" applyFill="1" applyBorder="1" applyAlignment="1" applyProtection="1">
      <alignment horizontal="left" vertical="center" wrapText="1"/>
      <protection locked="0" hidden="1"/>
    </xf>
    <xf numFmtId="0" fontId="16" fillId="2" borderId="0" xfId="0" applyFont="1" applyFill="1" applyAlignment="1" applyProtection="1">
      <alignment horizontal="left" wrapText="1"/>
      <protection hidden="1"/>
    </xf>
    <xf numFmtId="9" fontId="16" fillId="2" borderId="0" xfId="2" applyFont="1" applyFill="1" applyAlignment="1" applyProtection="1">
      <alignment horizontal="center" wrapText="1"/>
      <protection hidden="1"/>
    </xf>
    <xf numFmtId="0" fontId="14" fillId="10" borderId="12" xfId="0" applyFont="1" applyFill="1" applyBorder="1" applyAlignment="1" applyProtection="1">
      <alignment horizontal="center" vertical="center" wrapText="1"/>
      <protection hidden="1"/>
    </xf>
    <xf numFmtId="9" fontId="25" fillId="2" borderId="6" xfId="3" applyNumberFormat="1" applyFont="1" applyFill="1" applyBorder="1" applyAlignment="1">
      <alignment horizontal="center" vertical="center"/>
    </xf>
    <xf numFmtId="168" fontId="26" fillId="2" borderId="6" xfId="1" applyNumberFormat="1" applyFont="1" applyFill="1" applyBorder="1" applyAlignment="1" applyProtection="1">
      <alignment horizontal="center" vertical="center" wrapText="1"/>
      <protection hidden="1"/>
    </xf>
    <xf numFmtId="9" fontId="29" fillId="2" borderId="6" xfId="3" applyNumberFormat="1" applyFont="1" applyFill="1" applyBorder="1" applyAlignment="1">
      <alignment horizontal="center" vertical="center"/>
    </xf>
    <xf numFmtId="9" fontId="26" fillId="2" borderId="6" xfId="1" applyNumberFormat="1" applyFont="1" applyFill="1" applyBorder="1" applyAlignment="1" applyProtection="1">
      <alignment horizontal="center" vertical="center" wrapText="1"/>
      <protection hidden="1"/>
    </xf>
    <xf numFmtId="49" fontId="16" fillId="11" borderId="2" xfId="1" applyNumberFormat="1" applyFont="1" applyFill="1" applyBorder="1" applyAlignment="1" applyProtection="1">
      <alignment horizontal="center" vertical="center" wrapText="1"/>
      <protection locked="0" hidden="1"/>
    </xf>
    <xf numFmtId="49" fontId="16" fillId="11" borderId="2" xfId="1" applyNumberFormat="1" applyFont="1" applyFill="1" applyBorder="1" applyAlignment="1" applyProtection="1">
      <alignment horizontal="left" vertical="center" wrapText="1"/>
      <protection locked="0" hidden="1"/>
    </xf>
    <xf numFmtId="49" fontId="26" fillId="11" borderId="2" xfId="1" applyNumberFormat="1" applyFont="1" applyFill="1" applyBorder="1" applyAlignment="1" applyProtection="1">
      <alignment horizontal="left" vertical="center" wrapText="1"/>
      <protection locked="0" hidden="1"/>
    </xf>
    <xf numFmtId="49" fontId="16" fillId="15" borderId="2" xfId="1" applyNumberFormat="1" applyFont="1" applyFill="1" applyBorder="1" applyAlignment="1" applyProtection="1">
      <alignment horizontal="left" vertical="center" wrapText="1"/>
      <protection locked="0" hidden="1"/>
    </xf>
    <xf numFmtId="0" fontId="16" fillId="2" borderId="6" xfId="0" applyFont="1" applyFill="1" applyBorder="1" applyAlignment="1" applyProtection="1">
      <alignment horizontal="center" vertical="center" wrapText="1"/>
      <protection hidden="1"/>
    </xf>
    <xf numFmtId="0" fontId="28" fillId="2" borderId="6" xfId="0" applyFont="1" applyFill="1" applyBorder="1" applyAlignment="1" applyProtection="1">
      <alignment horizontal="center" vertical="center" wrapText="1"/>
      <protection hidden="1"/>
    </xf>
    <xf numFmtId="0" fontId="16" fillId="2" borderId="1" xfId="0" applyFont="1" applyFill="1" applyBorder="1" applyAlignment="1" applyProtection="1">
      <alignment horizontal="center" vertical="center" wrapText="1"/>
      <protection hidden="1"/>
    </xf>
    <xf numFmtId="9" fontId="16" fillId="2" borderId="6" xfId="0" applyNumberFormat="1" applyFont="1" applyFill="1" applyBorder="1" applyAlignment="1" applyProtection="1">
      <alignment horizontal="center" vertical="center" wrapText="1"/>
      <protection hidden="1"/>
    </xf>
    <xf numFmtId="166" fontId="16" fillId="2" borderId="6" xfId="3" applyNumberFormat="1"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hidden="1"/>
    </xf>
    <xf numFmtId="43" fontId="18" fillId="2" borderId="6" xfId="1" applyFont="1" applyFill="1" applyBorder="1" applyAlignment="1" applyProtection="1">
      <alignment horizontal="center" vertical="center" wrapText="1"/>
      <protection hidden="1"/>
    </xf>
    <xf numFmtId="0" fontId="16" fillId="2" borderId="0" xfId="0" applyFont="1" applyFill="1" applyAlignment="1" applyProtection="1">
      <alignment horizontal="center" vertical="center" wrapText="1"/>
      <protection hidden="1"/>
    </xf>
    <xf numFmtId="9" fontId="26" fillId="2" borderId="11" xfId="0" applyNumberFormat="1" applyFont="1" applyFill="1" applyBorder="1" applyAlignment="1" applyProtection="1">
      <alignment horizontal="center" vertical="center" wrapText="1"/>
      <protection hidden="1"/>
    </xf>
    <xf numFmtId="10" fontId="26" fillId="2" borderId="11" xfId="2" applyNumberFormat="1" applyFont="1" applyFill="1" applyBorder="1" applyAlignment="1" applyProtection="1">
      <alignment horizontal="center" vertical="center" wrapText="1"/>
      <protection hidden="1"/>
    </xf>
    <xf numFmtId="0" fontId="16" fillId="2" borderId="0" xfId="0" applyFont="1" applyFill="1" applyAlignment="1" applyProtection="1">
      <alignment vertical="center" wrapText="1"/>
      <protection hidden="1"/>
    </xf>
    <xf numFmtId="9" fontId="18" fillId="2" borderId="6" xfId="2" applyFont="1" applyFill="1" applyBorder="1" applyAlignment="1" applyProtection="1">
      <alignment horizontal="center" vertical="center" wrapText="1"/>
      <protection hidden="1"/>
    </xf>
    <xf numFmtId="167" fontId="16" fillId="2" borderId="6" xfId="3" applyNumberFormat="1" applyFont="1" applyFill="1" applyBorder="1" applyAlignment="1">
      <alignment horizontal="center" vertical="center"/>
    </xf>
    <xf numFmtId="0" fontId="16" fillId="2" borderId="6" xfId="0" applyFont="1" applyFill="1" applyBorder="1" applyAlignment="1" applyProtection="1">
      <alignment vertical="center" wrapText="1"/>
      <protection hidden="1"/>
    </xf>
    <xf numFmtId="14" fontId="16" fillId="2" borderId="6" xfId="0" applyNumberFormat="1" applyFont="1" applyFill="1" applyBorder="1" applyAlignment="1" applyProtection="1">
      <alignment horizontal="center" vertical="center" wrapText="1"/>
      <protection hidden="1"/>
    </xf>
    <xf numFmtId="9" fontId="16" fillId="2" borderId="6" xfId="2" applyFont="1" applyFill="1" applyBorder="1" applyAlignment="1" applyProtection="1">
      <alignment horizontal="center" vertical="center" wrapText="1"/>
      <protection locked="0"/>
    </xf>
    <xf numFmtId="0" fontId="16" fillId="2" borderId="6" xfId="0" applyFont="1" applyFill="1" applyBorder="1" applyAlignment="1" applyProtection="1">
      <alignment horizontal="left" vertical="center" wrapText="1"/>
      <protection hidden="1"/>
    </xf>
    <xf numFmtId="9" fontId="16" fillId="2" borderId="6" xfId="0" applyNumberFormat="1" applyFont="1" applyFill="1" applyBorder="1" applyAlignment="1" applyProtection="1">
      <alignment horizontal="left" vertical="center" wrapText="1"/>
      <protection hidden="1"/>
    </xf>
    <xf numFmtId="0" fontId="26" fillId="2" borderId="6" xfId="0" applyFont="1" applyFill="1" applyBorder="1" applyAlignment="1" applyProtection="1">
      <alignment horizontal="center" vertical="center" wrapText="1"/>
      <protection hidden="1"/>
    </xf>
    <xf numFmtId="165" fontId="17" fillId="11" borderId="6" xfId="1" applyNumberFormat="1" applyFont="1" applyFill="1" applyBorder="1" applyAlignment="1" applyProtection="1">
      <alignment horizontal="center" vertical="center" wrapText="1"/>
      <protection locked="0" hidden="1"/>
    </xf>
    <xf numFmtId="165" fontId="17" fillId="11" borderId="1" xfId="1" applyNumberFormat="1" applyFont="1" applyFill="1" applyBorder="1" applyAlignment="1" applyProtection="1">
      <alignment horizontal="center" vertical="center" wrapText="1"/>
      <protection locked="0" hidden="1"/>
    </xf>
    <xf numFmtId="165" fontId="17" fillId="11" borderId="1" xfId="1" applyNumberFormat="1" applyFont="1" applyFill="1" applyBorder="1" applyAlignment="1" applyProtection="1">
      <alignment horizontal="left" vertical="center" wrapText="1"/>
      <protection locked="0" hidden="1"/>
    </xf>
    <xf numFmtId="165" fontId="17" fillId="11" borderId="6" xfId="1" applyNumberFormat="1" applyFont="1" applyFill="1" applyBorder="1" applyAlignment="1" applyProtection="1">
      <alignment vertical="center" wrapText="1"/>
      <protection locked="0" hidden="1"/>
    </xf>
    <xf numFmtId="165" fontId="17" fillId="11" borderId="1" xfId="1" applyNumberFormat="1" applyFont="1" applyFill="1" applyBorder="1" applyAlignment="1" applyProtection="1">
      <alignment vertical="center" wrapText="1"/>
      <protection locked="0" hidden="1"/>
    </xf>
    <xf numFmtId="165" fontId="26" fillId="14" borderId="1" xfId="1" applyNumberFormat="1" applyFont="1" applyFill="1" applyBorder="1" applyAlignment="1" applyProtection="1">
      <alignment vertical="center" wrapText="1"/>
      <protection locked="0" hidden="1"/>
    </xf>
    <xf numFmtId="165" fontId="18" fillId="11" borderId="1" xfId="1" applyNumberFormat="1" applyFont="1" applyFill="1" applyBorder="1" applyAlignment="1" applyProtection="1">
      <alignment horizontal="center" vertical="center" wrapText="1"/>
      <protection locked="0" hidden="1"/>
    </xf>
    <xf numFmtId="165" fontId="17" fillId="14" borderId="1" xfId="1" applyNumberFormat="1" applyFont="1" applyFill="1" applyBorder="1" applyAlignment="1" applyProtection="1">
      <alignment horizontal="center" vertical="center" wrapText="1"/>
      <protection locked="0" hidden="1"/>
    </xf>
    <xf numFmtId="165" fontId="17" fillId="12" borderId="6" xfId="1" applyNumberFormat="1" applyFont="1" applyFill="1" applyBorder="1" applyAlignment="1" applyProtection="1">
      <alignment horizontal="left" vertical="center" wrapText="1"/>
      <protection locked="0" hidden="1"/>
    </xf>
    <xf numFmtId="165" fontId="18" fillId="11" borderId="6" xfId="1" applyNumberFormat="1" applyFont="1" applyFill="1" applyBorder="1" applyAlignment="1" applyProtection="1">
      <alignment horizontal="left" vertical="center" wrapText="1"/>
      <protection locked="0" hidden="1"/>
    </xf>
    <xf numFmtId="165" fontId="26" fillId="2" borderId="11" xfId="0" applyNumberFormat="1" applyFont="1" applyFill="1" applyBorder="1" applyAlignment="1" applyProtection="1">
      <alignment horizontal="center" vertical="center" wrapText="1"/>
      <protection hidden="1"/>
    </xf>
    <xf numFmtId="165" fontId="26" fillId="2" borderId="11" xfId="1" applyNumberFormat="1" applyFont="1" applyFill="1" applyBorder="1" applyAlignment="1" applyProtection="1">
      <alignment horizontal="center" vertical="center" wrapText="1"/>
      <protection hidden="1"/>
    </xf>
    <xf numFmtId="165" fontId="26" fillId="0" borderId="11" xfId="0" applyNumberFormat="1" applyFont="1" applyFill="1" applyBorder="1" applyAlignment="1" applyProtection="1">
      <alignment horizontal="center" vertical="center" wrapText="1"/>
      <protection hidden="1"/>
    </xf>
    <xf numFmtId="165" fontId="26" fillId="0" borderId="11" xfId="1" applyNumberFormat="1" applyFont="1" applyFill="1" applyBorder="1" applyAlignment="1" applyProtection="1">
      <alignment horizontal="center" vertical="center" wrapText="1"/>
      <protection hidden="1"/>
    </xf>
    <xf numFmtId="9" fontId="26" fillId="0" borderId="11" xfId="0" applyNumberFormat="1" applyFont="1" applyFill="1" applyBorder="1" applyAlignment="1" applyProtection="1">
      <alignment horizontal="center" vertical="center" wrapText="1"/>
      <protection hidden="1"/>
    </xf>
    <xf numFmtId="165" fontId="26" fillId="0" borderId="11" xfId="2" applyNumberFormat="1" applyFont="1" applyFill="1" applyBorder="1" applyAlignment="1" applyProtection="1">
      <alignment horizontal="center" vertical="center" wrapText="1"/>
      <protection hidden="1"/>
    </xf>
    <xf numFmtId="0" fontId="5" fillId="2" borderId="1" xfId="0" applyFont="1" applyFill="1" applyBorder="1" applyAlignment="1" applyProtection="1">
      <alignment horizontal="left" vertical="center" wrapText="1"/>
      <protection hidden="1"/>
    </xf>
    <xf numFmtId="0" fontId="5" fillId="2" borderId="2" xfId="0" applyFont="1" applyFill="1" applyBorder="1" applyAlignment="1" applyProtection="1">
      <alignment horizontal="left" vertical="center" wrapText="1"/>
      <protection hidden="1"/>
    </xf>
    <xf numFmtId="0" fontId="6" fillId="2" borderId="1"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4" fillId="2" borderId="1" xfId="0" applyFont="1" applyFill="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2" xfId="0" applyFont="1" applyBorder="1" applyAlignment="1" applyProtection="1">
      <alignment horizontal="left" vertical="center" wrapText="1"/>
      <protection hidden="1"/>
    </xf>
    <xf numFmtId="0" fontId="5" fillId="2" borderId="4"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wrapText="1"/>
      <protection hidden="1"/>
    </xf>
    <xf numFmtId="0" fontId="5" fillId="2" borderId="7" xfId="0" applyFont="1" applyFill="1" applyBorder="1" applyAlignment="1" applyProtection="1">
      <alignment horizontal="left" vertical="center" wrapText="1"/>
      <protection hidden="1"/>
    </xf>
    <xf numFmtId="0" fontId="5" fillId="2" borderId="8" xfId="0" applyFont="1" applyFill="1" applyBorder="1" applyAlignment="1" applyProtection="1">
      <alignment horizontal="left" vertical="center" wrapText="1"/>
      <protection hidden="1"/>
    </xf>
    <xf numFmtId="0" fontId="4" fillId="2" borderId="6" xfId="0" applyFont="1" applyFill="1" applyBorder="1" applyAlignment="1" applyProtection="1">
      <alignment horizontal="center" wrapText="1"/>
      <protection hidden="1"/>
    </xf>
    <xf numFmtId="0" fontId="4" fillId="2" borderId="6" xfId="0" applyFont="1" applyFill="1" applyBorder="1" applyAlignment="1" applyProtection="1">
      <alignment horizontal="center" vertical="center" wrapText="1"/>
      <protection hidden="1"/>
    </xf>
    <xf numFmtId="0" fontId="12" fillId="5" borderId="11"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10" fillId="6" borderId="3"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9" borderId="3" xfId="0" applyFont="1" applyFill="1" applyBorder="1" applyAlignment="1" applyProtection="1">
      <alignment horizontal="center" vertical="center" wrapText="1"/>
      <protection hidden="1"/>
    </xf>
    <xf numFmtId="0" fontId="5" fillId="9" borderId="2" xfId="0" applyFont="1" applyFill="1" applyBorder="1" applyAlignment="1" applyProtection="1">
      <alignment horizontal="center" vertical="center" wrapText="1"/>
      <protection hidden="1"/>
    </xf>
    <xf numFmtId="0" fontId="10" fillId="10" borderId="6"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10" fillId="3" borderId="7" xfId="0" applyFont="1" applyFill="1" applyBorder="1" applyAlignment="1" applyProtection="1">
      <alignment horizontal="center" vertical="center" wrapText="1"/>
      <protection hidden="1"/>
    </xf>
    <xf numFmtId="0" fontId="10" fillId="3" borderId="10"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0" fontId="11" fillId="4" borderId="6" xfId="0" applyFont="1" applyFill="1" applyBorder="1" applyAlignment="1" applyProtection="1">
      <alignment horizontal="center" vertical="center" wrapText="1"/>
      <protection hidden="1"/>
    </xf>
  </cellXfs>
  <cellStyles count="6">
    <cellStyle name="Millares" xfId="1" builtinId="3"/>
    <cellStyle name="Millares 7" xfId="5" xr:uid="{00000000-0005-0000-0000-000001000000}"/>
    <cellStyle name="Moneda" xfId="3" builtinId="4"/>
    <cellStyle name="Moneda 3" xfId="4" xr:uid="{00000000-0005-0000-0000-000003000000}"/>
    <cellStyle name="Normal" xfId="0" builtinId="0"/>
    <cellStyle name="Porcentaje" xfId="2" builtinId="5"/>
  </cellStyles>
  <dxfs count="644">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89297</xdr:colOff>
      <xdr:row>0</xdr:row>
      <xdr:rowOff>29766</xdr:rowOff>
    </xdr:from>
    <xdr:to>
      <xdr:col>2</xdr:col>
      <xdr:colOff>870007</xdr:colOff>
      <xdr:row>3</xdr:row>
      <xdr:rowOff>169336</xdr:rowOff>
    </xdr:to>
    <xdr:pic>
      <xdr:nvPicPr>
        <xdr:cNvPr id="6" name="Imagen 5" descr="Resultado de imagen para secretaria distrital de integracion social">
          <a:extLst>
            <a:ext uri="{FF2B5EF4-FFF2-40B4-BE49-F238E27FC236}">
              <a16:creationId xmlns:a16="http://schemas.microsoft.com/office/drawing/2014/main" id="{9EF5C30E-CF35-4651-A321-6E9B234D1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97" y="29766"/>
          <a:ext cx="4001219" cy="73012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Users/Jorge%20Alba/AppData/Local/Microsoft/Windows/INetCache/Content.Outlook/ASGWAYWU/SDIS/LFAB/Informes%20CC/Contrato%202/Febrero/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disgovco-my.sharepoint.com/2_Presupuesto/Bogot&#225;%20mejor%20para%20todos/7-Formulaci&#243;n%20de%20proyectos/Anteproyecto%202016%20BMT/3.%20Consolidado%20Anteproyecto/CONSOLIDADO%20FINAL%2014-06-2016%204-00%20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sheetData sheetId="1"/>
      <sheetData sheetId="2"/>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2. Diseñar e implementar modelos de atención integral de calidad con un enfoque territorial e intergeneracional, para el desarrollo de capacidades que faciliten la inclusión social y  mejoren  la calidad de vida de la población en mayor condición de vulne</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on"/>
      <sheetName val="Hoja7"/>
      <sheetName val="Hoja6"/>
      <sheetName val="Engine"/>
      <sheetName val="Tablas_Maestras"/>
      <sheetName val="Instrucciones"/>
      <sheetName val="Vr_Presupuestos"/>
      <sheetName val="Consolidado tranfer"/>
      <sheetName val="Verificacion_vr Total"/>
    </sheetNames>
    <sheetDataSet>
      <sheetData sheetId="0"/>
      <sheetData sheetId="1"/>
      <sheetData sheetId="2"/>
      <sheetData sheetId="3"/>
      <sheetData sheetId="4">
        <row r="8">
          <cell r="F8" t="str">
            <v>Unidad de Medida</v>
          </cell>
        </row>
        <row r="9">
          <cell r="A9" t="str">
            <v xml:space="preserve">Prevención y atención integral de la paternidad y la maternidad temprana </v>
          </cell>
        </row>
        <row r="10">
          <cell r="A10" t="str">
            <v>Desarrollo integral desde la gestación hasta la adolescencia</v>
          </cell>
        </row>
        <row r="11">
          <cell r="A11" t="str">
            <v>Una ciudad para las familias</v>
          </cell>
        </row>
        <row r="12">
          <cell r="A12" t="str">
            <v>Prevención y atención social integral para el abordaje del fenómeno de la habitabilidad en calle</v>
          </cell>
        </row>
        <row r="13">
          <cell r="A13" t="str">
            <v>Distrito Diverso</v>
          </cell>
        </row>
        <row r="14">
          <cell r="A14" t="str">
            <v>Por una ciudad incluyente y sin barreras</v>
          </cell>
        </row>
        <row r="15">
          <cell r="A15" t="str">
            <v>Envejecimiento digno, activo y feliz</v>
          </cell>
        </row>
        <row r="16">
          <cell r="A16" t="str">
            <v>Distrito joven</v>
          </cell>
        </row>
        <row r="17">
          <cell r="A17" t="str">
            <v>Bogotá te nutre</v>
          </cell>
        </row>
        <row r="18">
          <cell r="A18" t="str">
            <v>Espacios de Integración Social</v>
          </cell>
        </row>
        <row r="19">
          <cell r="A19" t="str">
            <v>Viviendo el territorio</v>
          </cell>
        </row>
        <row r="20">
          <cell r="A20" t="str">
            <v>Gobierno legítimo, TICs y eficiencia</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9"/>
  <sheetViews>
    <sheetView tabSelected="1" zoomScale="90" zoomScaleNormal="90" zoomScalePageLayoutView="70" workbookViewId="0">
      <selection activeCell="A4" sqref="A4"/>
    </sheetView>
  </sheetViews>
  <sheetFormatPr baseColWidth="10" defaultColWidth="0" defaultRowHeight="12" x14ac:dyDescent="0.2"/>
  <cols>
    <col min="1" max="1" width="24.5703125" style="41" bestFit="1" customWidth="1"/>
    <col min="2" max="2" width="23.85546875" style="41" bestFit="1" customWidth="1"/>
    <col min="3" max="3" width="16.28515625" style="41" bestFit="1" customWidth="1"/>
    <col min="4" max="4" width="39.5703125" style="41" customWidth="1"/>
    <col min="5" max="5" width="22.42578125" style="38" bestFit="1" customWidth="1"/>
    <col min="6" max="6" width="24.5703125" style="38" bestFit="1" customWidth="1"/>
    <col min="7" max="8" width="17.85546875" style="41" bestFit="1" customWidth="1"/>
    <col min="9" max="9" width="19.85546875" style="41" bestFit="1" customWidth="1"/>
    <col min="10" max="10" width="23" style="41" bestFit="1" customWidth="1"/>
    <col min="11" max="11" width="21.28515625" style="38" bestFit="1" customWidth="1"/>
    <col min="12" max="12" width="20.28515625" style="38" bestFit="1" customWidth="1"/>
    <col min="13" max="13" width="22.42578125" style="38" bestFit="1" customWidth="1"/>
    <col min="14" max="14" width="20.28515625" style="38" bestFit="1" customWidth="1"/>
    <col min="15" max="15" width="17.42578125" style="38" bestFit="1" customWidth="1"/>
    <col min="16" max="16" width="16" style="41" bestFit="1" customWidth="1"/>
    <col min="17" max="17" width="22.42578125" style="38" bestFit="1" customWidth="1"/>
    <col min="18" max="18" width="18.85546875" style="38" customWidth="1"/>
    <col min="19" max="19" width="17.5703125" style="38" bestFit="1" customWidth="1"/>
    <col min="20" max="20" width="22.28515625" style="38" customWidth="1"/>
    <col min="21" max="21" width="21.140625" style="38" bestFit="1" customWidth="1"/>
    <col min="22" max="22" width="21" style="42" bestFit="1" customWidth="1"/>
    <col min="23" max="23" width="66" style="38" customWidth="1"/>
    <col min="24" max="24" width="20.42578125" style="38" customWidth="1"/>
    <col min="25" max="25" width="21.85546875" style="38" customWidth="1"/>
    <col min="26" max="26" width="15.85546875" style="38" bestFit="1" customWidth="1"/>
    <col min="27" max="27" width="55.85546875" style="38" customWidth="1"/>
    <col min="28" max="28" width="19.5703125" style="38" customWidth="1"/>
    <col min="29" max="29" width="19.42578125" style="38" customWidth="1"/>
    <col min="30" max="30" width="15.28515625" style="38" bestFit="1" customWidth="1"/>
    <col min="31" max="31" width="43.140625" style="38" customWidth="1"/>
    <col min="32" max="32" width="17.7109375" style="38" bestFit="1" customWidth="1"/>
    <col min="33" max="33" width="22.5703125" style="38" customWidth="1"/>
    <col min="34" max="34" width="15.28515625" style="38" bestFit="1" customWidth="1"/>
    <col min="35" max="35" width="64.28515625" style="38" customWidth="1"/>
    <col min="36" max="36" width="17.7109375" style="38" bestFit="1" customWidth="1"/>
    <col min="37" max="37" width="20" style="38" customWidth="1"/>
    <col min="38" max="38" width="15.28515625" style="38" bestFit="1" customWidth="1"/>
    <col min="39" max="39" width="49.140625" style="38" customWidth="1"/>
    <col min="40" max="40" width="21.42578125" style="38" customWidth="1"/>
    <col min="41" max="41" width="21.85546875" style="38" customWidth="1"/>
    <col min="42" max="42" width="15.28515625" style="38" bestFit="1" customWidth="1"/>
    <col min="43" max="43" width="37.7109375" style="38" customWidth="1"/>
    <col min="44" max="44" width="18.85546875" style="38" bestFit="1" customWidth="1"/>
    <col min="45" max="45" width="20.85546875" style="38" customWidth="1"/>
    <col min="46" max="46" width="15.28515625" style="38" customWidth="1"/>
    <col min="47" max="47" width="40.140625" style="38" customWidth="1"/>
    <col min="48" max="49" width="16.7109375" style="38" customWidth="1"/>
    <col min="50" max="50" width="15.28515625" style="38" bestFit="1" customWidth="1"/>
    <col min="51" max="51" width="47.85546875" style="38" customWidth="1"/>
    <col min="52" max="52" width="17.7109375" style="38" bestFit="1" customWidth="1"/>
    <col min="53" max="53" width="22" style="38" customWidth="1"/>
    <col min="54" max="54" width="15.28515625" style="38" bestFit="1" customWidth="1"/>
    <col min="55" max="55" width="60.7109375" style="38" customWidth="1"/>
    <col min="56" max="57" width="14.85546875" style="38" hidden="1" customWidth="1"/>
    <col min="58" max="58" width="15.28515625" style="38" hidden="1" customWidth="1"/>
    <col min="59" max="59" width="14" style="38" hidden="1" customWidth="1"/>
    <col min="60" max="60" width="14.85546875" style="38" hidden="1" customWidth="1"/>
    <col min="61" max="61" width="15.7109375" style="38" hidden="1" customWidth="1"/>
    <col min="62" max="62" width="15.28515625" style="38" hidden="1" customWidth="1"/>
    <col min="63" max="63" width="14.7109375" style="38" hidden="1" customWidth="1"/>
    <col min="64" max="67" width="15.28515625" style="38" hidden="1" customWidth="1"/>
    <col min="68" max="68" width="13.42578125" style="38" hidden="1" customWidth="1"/>
    <col min="69" max="70" width="11.42578125" style="38" customWidth="1"/>
    <col min="71" max="71" width="21.5703125" style="38" customWidth="1"/>
    <col min="72" max="72" width="22.140625" style="38" customWidth="1"/>
    <col min="73" max="73" width="12.140625" style="38" bestFit="1" customWidth="1"/>
    <col min="74" max="74" width="20.7109375" style="38" customWidth="1"/>
    <col min="75" max="75" width="19.140625" style="38" customWidth="1"/>
    <col min="76" max="76" width="12.140625" style="38" bestFit="1" customWidth="1"/>
    <col min="77" max="77" width="11.42578125" style="39" customWidth="1"/>
    <col min="78" max="16384" width="11.42578125" style="39" hidden="1"/>
  </cols>
  <sheetData>
    <row r="1" spans="1:76" s="29" customFormat="1" ht="15.75" x14ac:dyDescent="0.25">
      <c r="A1" s="28"/>
      <c r="B1" s="28"/>
    </row>
    <row r="2" spans="1:76" s="29" customFormat="1" ht="15.75" x14ac:dyDescent="0.25">
      <c r="A2" s="28"/>
      <c r="B2" s="28"/>
    </row>
    <row r="3" spans="1:76" s="29" customFormat="1" ht="15" x14ac:dyDescent="0.2"/>
    <row r="4" spans="1:76" s="29" customFormat="1" ht="15" x14ac:dyDescent="0.2"/>
    <row r="5" spans="1:76" s="29" customFormat="1" ht="15.75" x14ac:dyDescent="0.2">
      <c r="A5" s="87" t="s">
        <v>0</v>
      </c>
      <c r="B5" s="88"/>
      <c r="C5" s="89" t="s">
        <v>1</v>
      </c>
      <c r="D5" s="90"/>
      <c r="E5" s="90"/>
      <c r="F5" s="91"/>
      <c r="H5" s="30"/>
    </row>
    <row r="6" spans="1:76" s="29" customFormat="1" ht="15.75" x14ac:dyDescent="0.2">
      <c r="A6" s="87" t="s">
        <v>2</v>
      </c>
      <c r="B6" s="88"/>
      <c r="C6" s="92"/>
      <c r="D6" s="93"/>
      <c r="E6" s="93"/>
      <c r="F6" s="94"/>
      <c r="H6" s="30"/>
    </row>
    <row r="7" spans="1:76" s="29" customFormat="1" ht="15.75" x14ac:dyDescent="0.2">
      <c r="A7" s="87" t="s">
        <v>3</v>
      </c>
      <c r="B7" s="88"/>
      <c r="C7" s="92"/>
      <c r="D7" s="93"/>
      <c r="E7" s="93"/>
      <c r="F7" s="94"/>
      <c r="H7" s="30"/>
    </row>
    <row r="8" spans="1:76" s="29" customFormat="1" ht="15.75" x14ac:dyDescent="0.2">
      <c r="A8" s="87" t="s">
        <v>4</v>
      </c>
      <c r="B8" s="88"/>
      <c r="C8" s="92"/>
      <c r="D8" s="93"/>
      <c r="E8" s="93"/>
      <c r="F8" s="94"/>
      <c r="H8" s="30"/>
    </row>
    <row r="9" spans="1:76" s="29" customFormat="1" ht="15.75" x14ac:dyDescent="0.2">
      <c r="A9" s="87" t="s">
        <v>5</v>
      </c>
      <c r="B9" s="88"/>
      <c r="C9" s="92"/>
      <c r="D9" s="93"/>
      <c r="E9" s="93"/>
      <c r="F9" s="94"/>
      <c r="G9" s="1"/>
    </row>
    <row r="10" spans="1:76" s="29" customFormat="1" ht="15.75" x14ac:dyDescent="0.2">
      <c r="A10" s="87" t="s">
        <v>6</v>
      </c>
      <c r="B10" s="88"/>
      <c r="C10" s="92"/>
      <c r="D10" s="93"/>
      <c r="E10" s="93"/>
      <c r="F10" s="94"/>
      <c r="G10" s="1"/>
    </row>
    <row r="11" spans="1:76" s="29" customFormat="1" ht="15.75" x14ac:dyDescent="0.2">
      <c r="A11" s="87" t="s">
        <v>7</v>
      </c>
      <c r="B11" s="88"/>
      <c r="C11" s="92" t="s">
        <v>8</v>
      </c>
      <c r="D11" s="93"/>
      <c r="E11" s="93"/>
      <c r="F11" s="94"/>
      <c r="G11" s="1"/>
    </row>
    <row r="12" spans="1:76" s="29" customFormat="1" ht="15.75" x14ac:dyDescent="0.2">
      <c r="A12" s="87" t="s">
        <v>9</v>
      </c>
      <c r="B12" s="88"/>
      <c r="C12" s="92"/>
      <c r="D12" s="93"/>
      <c r="E12" s="93"/>
      <c r="F12" s="94"/>
      <c r="G12" s="1"/>
    </row>
    <row r="13" spans="1:76" s="29" customFormat="1" ht="15" x14ac:dyDescent="0.2">
      <c r="A13" s="95" t="s">
        <v>10</v>
      </c>
      <c r="B13" s="96"/>
      <c r="C13" s="31" t="s">
        <v>11</v>
      </c>
      <c r="D13" s="99" t="s">
        <v>23</v>
      </c>
      <c r="E13" s="99"/>
      <c r="F13" s="100">
        <v>2018</v>
      </c>
      <c r="G13" s="1"/>
    </row>
    <row r="14" spans="1:76" s="29" customFormat="1" ht="15" x14ac:dyDescent="0.2">
      <c r="A14" s="97"/>
      <c r="B14" s="98"/>
      <c r="C14" s="32" t="s">
        <v>12</v>
      </c>
      <c r="D14" s="99" t="s">
        <v>30</v>
      </c>
      <c r="E14" s="99"/>
      <c r="F14" s="100"/>
    </row>
    <row r="15" spans="1:76" s="29" customFormat="1" ht="15" x14ac:dyDescent="0.2"/>
    <row r="16" spans="1:76" s="29" customFormat="1" ht="20.25" x14ac:dyDescent="0.2">
      <c r="A16" s="109" t="s">
        <v>14</v>
      </c>
      <c r="B16" s="109"/>
      <c r="C16" s="109"/>
      <c r="D16" s="109"/>
      <c r="BS16" s="2"/>
      <c r="BT16" s="2"/>
      <c r="BU16" s="2"/>
      <c r="BV16" s="2"/>
      <c r="BW16" s="2"/>
      <c r="BX16" s="2"/>
    </row>
    <row r="17" spans="1:76" s="29" customFormat="1" ht="15" x14ac:dyDescent="0.2">
      <c r="BS17" s="3"/>
      <c r="BT17" s="3"/>
      <c r="BU17" s="3"/>
      <c r="BV17" s="3"/>
      <c r="BW17" s="3"/>
      <c r="BX17" s="3"/>
    </row>
    <row r="18" spans="1:76" s="33" customFormat="1" ht="15.75" x14ac:dyDescent="0.25">
      <c r="A18" s="110" t="s">
        <v>15</v>
      </c>
      <c r="B18" s="111"/>
      <c r="C18" s="111"/>
      <c r="D18" s="111"/>
      <c r="E18" s="111"/>
      <c r="F18" s="111"/>
      <c r="G18" s="111"/>
      <c r="H18" s="111"/>
      <c r="I18" s="111"/>
      <c r="J18" s="111"/>
      <c r="K18" s="111"/>
      <c r="L18" s="111"/>
      <c r="M18" s="111"/>
      <c r="N18" s="111"/>
      <c r="O18" s="111"/>
      <c r="P18" s="111"/>
      <c r="Q18" s="111"/>
      <c r="R18" s="111"/>
      <c r="S18" s="112"/>
      <c r="T18" s="113" t="s">
        <v>16</v>
      </c>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S18" s="101" t="s">
        <v>17</v>
      </c>
      <c r="BT18" s="101"/>
      <c r="BU18" s="101"/>
      <c r="BV18" s="101" t="s">
        <v>18</v>
      </c>
      <c r="BW18" s="101"/>
      <c r="BX18" s="101"/>
    </row>
    <row r="19" spans="1:76" s="34" customFormat="1" ht="41.25" customHeight="1" x14ac:dyDescent="0.25">
      <c r="A19" s="102" t="s">
        <v>19</v>
      </c>
      <c r="B19" s="103"/>
      <c r="C19" s="103"/>
      <c r="D19" s="103"/>
      <c r="E19" s="104" t="s">
        <v>20</v>
      </c>
      <c r="F19" s="104"/>
      <c r="G19" s="104"/>
      <c r="H19" s="104"/>
      <c r="I19" s="104"/>
      <c r="J19" s="105" t="s">
        <v>21</v>
      </c>
      <c r="K19" s="105"/>
      <c r="L19" s="105"/>
      <c r="M19" s="105"/>
      <c r="N19" s="105"/>
      <c r="O19" s="105"/>
      <c r="P19" s="106" t="s">
        <v>22</v>
      </c>
      <c r="Q19" s="106"/>
      <c r="R19" s="106"/>
      <c r="S19" s="107"/>
      <c r="T19" s="108" t="s">
        <v>23</v>
      </c>
      <c r="U19" s="108"/>
      <c r="V19" s="108"/>
      <c r="W19" s="108"/>
      <c r="X19" s="108" t="s">
        <v>13</v>
      </c>
      <c r="Y19" s="108"/>
      <c r="Z19" s="108"/>
      <c r="AA19" s="108"/>
      <c r="AB19" s="108" t="s">
        <v>24</v>
      </c>
      <c r="AC19" s="108"/>
      <c r="AD19" s="108"/>
      <c r="AE19" s="108"/>
      <c r="AF19" s="108" t="s">
        <v>25</v>
      </c>
      <c r="AG19" s="108"/>
      <c r="AH19" s="108"/>
      <c r="AI19" s="108"/>
      <c r="AJ19" s="108" t="s">
        <v>26</v>
      </c>
      <c r="AK19" s="108"/>
      <c r="AL19" s="108"/>
      <c r="AM19" s="108"/>
      <c r="AN19" s="108" t="s">
        <v>27</v>
      </c>
      <c r="AO19" s="108"/>
      <c r="AP19" s="108"/>
      <c r="AQ19" s="108"/>
      <c r="AR19" s="108" t="s">
        <v>28</v>
      </c>
      <c r="AS19" s="108"/>
      <c r="AT19" s="108"/>
      <c r="AU19" s="108"/>
      <c r="AV19" s="108" t="s">
        <v>29</v>
      </c>
      <c r="AW19" s="108"/>
      <c r="AX19" s="108"/>
      <c r="AY19" s="108"/>
      <c r="AZ19" s="108" t="s">
        <v>30</v>
      </c>
      <c r="BA19" s="108"/>
      <c r="BB19" s="108"/>
      <c r="BC19" s="108"/>
      <c r="BD19" s="108" t="s">
        <v>31</v>
      </c>
      <c r="BE19" s="108"/>
      <c r="BF19" s="108"/>
      <c r="BG19" s="108"/>
      <c r="BH19" s="108" t="s">
        <v>32</v>
      </c>
      <c r="BI19" s="108"/>
      <c r="BJ19" s="108"/>
      <c r="BK19" s="108"/>
      <c r="BL19" s="108" t="s">
        <v>33</v>
      </c>
      <c r="BM19" s="108"/>
      <c r="BN19" s="108"/>
      <c r="BO19" s="108"/>
      <c r="BS19" s="101"/>
      <c r="BT19" s="101"/>
      <c r="BU19" s="101"/>
      <c r="BV19" s="101"/>
      <c r="BW19" s="101"/>
      <c r="BX19" s="101"/>
    </row>
    <row r="20" spans="1:76" s="35" customFormat="1" ht="38.25" x14ac:dyDescent="0.25">
      <c r="A20" s="4" t="s">
        <v>34</v>
      </c>
      <c r="B20" s="4" t="s">
        <v>35</v>
      </c>
      <c r="C20" s="4" t="s">
        <v>36</v>
      </c>
      <c r="D20" s="4" t="s">
        <v>37</v>
      </c>
      <c r="E20" s="5" t="s">
        <v>38</v>
      </c>
      <c r="F20" s="5" t="s">
        <v>39</v>
      </c>
      <c r="G20" s="5" t="s">
        <v>40</v>
      </c>
      <c r="H20" s="5" t="s">
        <v>41</v>
      </c>
      <c r="I20" s="5" t="s">
        <v>42</v>
      </c>
      <c r="J20" s="6" t="s">
        <v>43</v>
      </c>
      <c r="K20" s="6" t="s">
        <v>44</v>
      </c>
      <c r="L20" s="6" t="s">
        <v>45</v>
      </c>
      <c r="M20" s="6" t="s">
        <v>46</v>
      </c>
      <c r="N20" s="6" t="s">
        <v>47</v>
      </c>
      <c r="O20" s="6" t="s">
        <v>48</v>
      </c>
      <c r="P20" s="7" t="s">
        <v>49</v>
      </c>
      <c r="Q20" s="7" t="s">
        <v>50</v>
      </c>
      <c r="R20" s="7" t="s">
        <v>51</v>
      </c>
      <c r="S20" s="7" t="s">
        <v>52</v>
      </c>
      <c r="T20" s="8" t="str">
        <f>T19&amp;" Ejecutado"</f>
        <v>Enero Ejecutado</v>
      </c>
      <c r="U20" s="8" t="str">
        <f>T19&amp;" Programado"</f>
        <v>Enero Programado</v>
      </c>
      <c r="V20" s="43" t="str">
        <f>T19&amp;" Resultado"</f>
        <v>Enero Resultado</v>
      </c>
      <c r="W20" s="8" t="str">
        <f>T19&amp;" Análisis mensual"</f>
        <v>Enero Análisis mensual</v>
      </c>
      <c r="X20" s="8" t="str">
        <f t="shared" ref="X20" si="0">X19&amp;" Ejecutado"</f>
        <v>Febrero Ejecutado</v>
      </c>
      <c r="Y20" s="8" t="str">
        <f t="shared" ref="Y20" si="1">X19&amp;" Programado"</f>
        <v>Febrero Programado</v>
      </c>
      <c r="Z20" s="43" t="str">
        <f t="shared" ref="Z20" si="2">X19&amp;" Resultado"</f>
        <v>Febrero Resultado</v>
      </c>
      <c r="AA20" s="8" t="str">
        <f t="shared" ref="AA20" si="3">X19&amp;" Análisis mensual"</f>
        <v>Febrero Análisis mensual</v>
      </c>
      <c r="AB20" s="8" t="str">
        <f t="shared" ref="AB20" si="4">AB19&amp;" Ejecutado"</f>
        <v>Marzo Ejecutado</v>
      </c>
      <c r="AC20" s="8" t="str">
        <f t="shared" ref="AC20" si="5">AB19&amp;" Programado"</f>
        <v>Marzo Programado</v>
      </c>
      <c r="AD20" s="8" t="str">
        <f t="shared" ref="AD20" si="6">AB19&amp;" Resultado"</f>
        <v>Marzo Resultado</v>
      </c>
      <c r="AE20" s="8" t="str">
        <f t="shared" ref="AE20" si="7">AB19&amp;" Análisis mensual"</f>
        <v>Marzo Análisis mensual</v>
      </c>
      <c r="AF20" s="8" t="str">
        <f>AF19&amp;" Ejecutado"</f>
        <v>Abril Ejecutado</v>
      </c>
      <c r="AG20" s="8" t="str">
        <f>AF19&amp;" Programado"</f>
        <v>Abril Programado</v>
      </c>
      <c r="AH20" s="8" t="str">
        <f>AF19&amp;" Resultado"</f>
        <v>Abril Resultado</v>
      </c>
      <c r="AI20" s="8" t="str">
        <f>AF19&amp;" Análisis mensual"</f>
        <v>Abril Análisis mensual</v>
      </c>
      <c r="AJ20" s="8" t="str">
        <f t="shared" ref="AJ20" si="8">AJ19&amp;" Ejecutado"</f>
        <v>Mayo Ejecutado</v>
      </c>
      <c r="AK20" s="8" t="str">
        <f t="shared" ref="AK20" si="9">AJ19&amp;" Programado"</f>
        <v>Mayo Programado</v>
      </c>
      <c r="AL20" s="8" t="str">
        <f t="shared" ref="AL20" si="10">AJ19&amp;" Resultado"</f>
        <v>Mayo Resultado</v>
      </c>
      <c r="AM20" s="8" t="str">
        <f t="shared" ref="AM20" si="11">AJ19&amp;" Análisis mensual"</f>
        <v>Mayo Análisis mensual</v>
      </c>
      <c r="AN20" s="8" t="str">
        <f t="shared" ref="AN20" si="12">AN19&amp;" Ejecutado"</f>
        <v>Junio Ejecutado</v>
      </c>
      <c r="AO20" s="8" t="str">
        <f t="shared" ref="AO20" si="13">AN19&amp;" Programado"</f>
        <v>Junio Programado</v>
      </c>
      <c r="AP20" s="8" t="str">
        <f t="shared" ref="AP20" si="14">AN19&amp;" Resultado"</f>
        <v>Junio Resultado</v>
      </c>
      <c r="AQ20" s="8" t="str">
        <f t="shared" ref="AQ20" si="15">AN19&amp;" Análisis mensual"</f>
        <v>Junio Análisis mensual</v>
      </c>
      <c r="AR20" s="8" t="str">
        <f>AR19&amp;" Ejecutado"</f>
        <v>Julio Ejecutado</v>
      </c>
      <c r="AS20" s="8" t="str">
        <f>AR19&amp;" Programado"</f>
        <v>Julio Programado</v>
      </c>
      <c r="AT20" s="8" t="str">
        <f>AR19&amp;" Resultado"</f>
        <v>Julio Resultado</v>
      </c>
      <c r="AU20" s="8" t="str">
        <f>AR19&amp;" Análisis mensual"</f>
        <v>Julio Análisis mensual</v>
      </c>
      <c r="AV20" s="8" t="str">
        <f t="shared" ref="AV20" si="16">AV19&amp;" Ejecutado"</f>
        <v>Agosto Ejecutado</v>
      </c>
      <c r="AW20" s="8" t="str">
        <f t="shared" ref="AW20" si="17">AV19&amp;" Programado"</f>
        <v>Agosto Programado</v>
      </c>
      <c r="AX20" s="8" t="str">
        <f t="shared" ref="AX20" si="18">AV19&amp;" Resultado"</f>
        <v>Agosto Resultado</v>
      </c>
      <c r="AY20" s="8" t="str">
        <f t="shared" ref="AY20" si="19">AV19&amp;" Análisis mensual"</f>
        <v>Agosto Análisis mensual</v>
      </c>
      <c r="AZ20" s="8" t="str">
        <f t="shared" ref="AZ20" si="20">AZ19&amp;" Ejecutado"</f>
        <v>Septiembre Ejecutado</v>
      </c>
      <c r="BA20" s="8" t="str">
        <f t="shared" ref="BA20" si="21">AZ19&amp;" Programado"</f>
        <v>Septiembre Programado</v>
      </c>
      <c r="BB20" s="8" t="str">
        <f t="shared" ref="BB20" si="22">AZ19&amp;" Resultado"</f>
        <v>Septiembre Resultado</v>
      </c>
      <c r="BC20" s="8" t="str">
        <f t="shared" ref="BC20" si="23">AZ19&amp;" Análisis mensual"</f>
        <v>Septiembre Análisis mensual</v>
      </c>
      <c r="BD20" s="8" t="str">
        <f>BD19&amp;" Ejecutado"</f>
        <v>Octubre Ejecutado</v>
      </c>
      <c r="BE20" s="8" t="str">
        <f>BD19&amp;" Programado"</f>
        <v>Octubre Programado</v>
      </c>
      <c r="BF20" s="8" t="str">
        <f>BD19&amp;" Resultado"</f>
        <v>Octubre Resultado</v>
      </c>
      <c r="BG20" s="8" t="str">
        <f>BD19&amp;" Análisis mensual"</f>
        <v>Octubre Análisis mensual</v>
      </c>
      <c r="BH20" s="8" t="str">
        <f t="shared" ref="BH20" si="24">BH19&amp;" Ejecutado"</f>
        <v>Noviembre Ejecutado</v>
      </c>
      <c r="BI20" s="8" t="str">
        <f t="shared" ref="BI20" si="25">BH19&amp;" Programado"</f>
        <v>Noviembre Programado</v>
      </c>
      <c r="BJ20" s="8" t="str">
        <f t="shared" ref="BJ20" si="26">BH19&amp;" Resultado"</f>
        <v>Noviembre Resultado</v>
      </c>
      <c r="BK20" s="8" t="str">
        <f t="shared" ref="BK20" si="27">BH19&amp;" Análisis mensual"</f>
        <v>Noviembre Análisis mensual</v>
      </c>
      <c r="BL20" s="8" t="str">
        <f t="shared" ref="BL20" si="28">BL19&amp;" Ejecutado"</f>
        <v>Diciembre Ejecutado</v>
      </c>
      <c r="BM20" s="8" t="str">
        <f t="shared" ref="BM20" si="29">BL19&amp;" Programado"</f>
        <v>Diciembre Programado</v>
      </c>
      <c r="BN20" s="8" t="str">
        <f t="shared" ref="BN20" si="30">BL19&amp;" Resultado"</f>
        <v>Diciembre Resultado</v>
      </c>
      <c r="BO20" s="8" t="str">
        <f t="shared" ref="BO20" si="31">BL19&amp;" Análisis mensual"</f>
        <v>Diciembre Análisis mensual</v>
      </c>
      <c r="BP20" s="8" t="s">
        <v>53</v>
      </c>
      <c r="BS20" s="9" t="s">
        <v>54</v>
      </c>
      <c r="BT20" s="9" t="s">
        <v>55</v>
      </c>
      <c r="BU20" s="9" t="s">
        <v>56</v>
      </c>
      <c r="BV20" s="9" t="s">
        <v>57</v>
      </c>
      <c r="BW20" s="9" t="s">
        <v>58</v>
      </c>
      <c r="BX20" s="9" t="s">
        <v>59</v>
      </c>
    </row>
    <row r="21" spans="1:76" s="62" customFormat="1" ht="194.25" customHeight="1" x14ac:dyDescent="0.25">
      <c r="A21" s="52" t="s">
        <v>60</v>
      </c>
      <c r="B21" s="52" t="s">
        <v>61</v>
      </c>
      <c r="C21" s="52" t="s">
        <v>62</v>
      </c>
      <c r="D21" s="52" t="s">
        <v>63</v>
      </c>
      <c r="E21" s="52">
        <v>1</v>
      </c>
      <c r="F21" s="53" t="s">
        <v>64</v>
      </c>
      <c r="G21" s="52" t="s">
        <v>65</v>
      </c>
      <c r="H21" s="52" t="s">
        <v>66</v>
      </c>
      <c r="I21" s="52" t="s">
        <v>67</v>
      </c>
      <c r="J21" s="52" t="s">
        <v>68</v>
      </c>
      <c r="K21" s="52" t="s">
        <v>69</v>
      </c>
      <c r="L21" s="52" t="s">
        <v>70</v>
      </c>
      <c r="M21" s="54" t="s">
        <v>71</v>
      </c>
      <c r="N21" s="52" t="s">
        <v>72</v>
      </c>
      <c r="O21" s="52" t="s">
        <v>73</v>
      </c>
      <c r="P21" s="55">
        <v>0.98</v>
      </c>
      <c r="Q21" s="54" t="s">
        <v>74</v>
      </c>
      <c r="R21" s="56">
        <v>1081919466000</v>
      </c>
      <c r="S21" s="57" t="s">
        <v>75</v>
      </c>
      <c r="T21" s="74">
        <v>14685546117</v>
      </c>
      <c r="U21" s="75">
        <v>15682091523</v>
      </c>
      <c r="V21" s="44">
        <f>+T21/U21</f>
        <v>0.93645328465667821</v>
      </c>
      <c r="W21" s="48" t="s">
        <v>76</v>
      </c>
      <c r="X21" s="71">
        <v>32674639422</v>
      </c>
      <c r="Y21" s="77">
        <v>36551769486</v>
      </c>
      <c r="Z21" s="44">
        <f>+X21/Y21</f>
        <v>0.89392770531984744</v>
      </c>
      <c r="AA21" s="48" t="s">
        <v>77</v>
      </c>
      <c r="AB21" s="77">
        <v>54502497325</v>
      </c>
      <c r="AC21" s="77">
        <v>54938647881</v>
      </c>
      <c r="AD21" s="44">
        <f>AB21/AC21</f>
        <v>0.99206113414103814</v>
      </c>
      <c r="AE21" s="49" t="s">
        <v>78</v>
      </c>
      <c r="AF21" s="77">
        <v>58148401329</v>
      </c>
      <c r="AG21" s="77">
        <v>58186742625</v>
      </c>
      <c r="AH21" s="47">
        <f t="shared" ref="AH21:AH26" si="32">+AF21/AG21</f>
        <v>0.99934106474653339</v>
      </c>
      <c r="AI21" s="49" t="s">
        <v>79</v>
      </c>
      <c r="AJ21" s="77">
        <v>68651648363</v>
      </c>
      <c r="AK21" s="77">
        <v>68717587620</v>
      </c>
      <c r="AL21" s="47">
        <v>1</v>
      </c>
      <c r="AM21" s="49" t="s">
        <v>80</v>
      </c>
      <c r="AN21" s="77">
        <v>72301879375</v>
      </c>
      <c r="AO21" s="77">
        <v>72745489681</v>
      </c>
      <c r="AP21" s="47">
        <f>+AN21/AO21</f>
        <v>0.993901885767141</v>
      </c>
      <c r="AQ21" s="49" t="s">
        <v>81</v>
      </c>
      <c r="AR21" s="37">
        <v>76215852155</v>
      </c>
      <c r="AS21" s="37">
        <v>76235877097</v>
      </c>
      <c r="AT21" s="47">
        <v>1</v>
      </c>
      <c r="AU21" s="49" t="s">
        <v>82</v>
      </c>
      <c r="AV21" s="37">
        <v>81411946159</v>
      </c>
      <c r="AW21" s="37">
        <v>86140440184</v>
      </c>
      <c r="AX21" s="47">
        <f>+AV21/AW21</f>
        <v>0.94510715275079027</v>
      </c>
      <c r="AY21" s="49" t="s">
        <v>691</v>
      </c>
      <c r="AZ21" s="37">
        <v>71150234310</v>
      </c>
      <c r="BA21" s="37">
        <v>71529592805</v>
      </c>
      <c r="BB21" s="47">
        <f>+AZ21/BA21</f>
        <v>0.99469648183187365</v>
      </c>
      <c r="BC21" s="49" t="s">
        <v>687</v>
      </c>
      <c r="BD21" s="36"/>
      <c r="BE21" s="36"/>
      <c r="BF21" s="58"/>
      <c r="BG21" s="37"/>
      <c r="BH21" s="36"/>
      <c r="BI21" s="36"/>
      <c r="BJ21" s="58"/>
      <c r="BK21" s="37"/>
      <c r="BL21" s="36"/>
      <c r="BM21" s="36"/>
      <c r="BN21" s="58"/>
      <c r="BO21" s="37"/>
      <c r="BP21" s="37"/>
      <c r="BQ21" s="59"/>
      <c r="BR21" s="59"/>
      <c r="BS21" s="81">
        <v>529742644555</v>
      </c>
      <c r="BT21" s="82">
        <v>540728238902</v>
      </c>
      <c r="BU21" s="60">
        <v>0.97968370512827796</v>
      </c>
      <c r="BV21" s="81">
        <v>529742644555</v>
      </c>
      <c r="BW21" s="82">
        <v>1074791005017</v>
      </c>
      <c r="BX21" s="61">
        <f>+BV21/BW21</f>
        <v>0.49287967807901506</v>
      </c>
    </row>
    <row r="22" spans="1:76" s="62" customFormat="1" ht="192" x14ac:dyDescent="0.25">
      <c r="A22" s="52" t="s">
        <v>60</v>
      </c>
      <c r="B22" s="52" t="s">
        <v>61</v>
      </c>
      <c r="C22" s="52" t="s">
        <v>62</v>
      </c>
      <c r="D22" s="52" t="s">
        <v>63</v>
      </c>
      <c r="E22" s="52">
        <v>2</v>
      </c>
      <c r="F22" s="53" t="s">
        <v>64</v>
      </c>
      <c r="G22" s="52" t="s">
        <v>83</v>
      </c>
      <c r="H22" s="52" t="s">
        <v>84</v>
      </c>
      <c r="I22" s="52" t="s">
        <v>85</v>
      </c>
      <c r="J22" s="52" t="s">
        <v>86</v>
      </c>
      <c r="K22" s="52" t="s">
        <v>69</v>
      </c>
      <c r="L22" s="52" t="s">
        <v>70</v>
      </c>
      <c r="M22" s="54" t="s">
        <v>71</v>
      </c>
      <c r="N22" s="52" t="s">
        <v>87</v>
      </c>
      <c r="O22" s="52" t="s">
        <v>88</v>
      </c>
      <c r="P22" s="55">
        <v>0.98</v>
      </c>
      <c r="Q22" s="54" t="s">
        <v>74</v>
      </c>
      <c r="R22" s="56">
        <v>1081919466000</v>
      </c>
      <c r="S22" s="57" t="s">
        <v>75</v>
      </c>
      <c r="T22" s="74">
        <v>377443369886</v>
      </c>
      <c r="U22" s="75">
        <v>108191946600</v>
      </c>
      <c r="V22" s="44">
        <f t="shared" ref="V22:V28" si="33">+T22/U22</f>
        <v>3.488645705594505</v>
      </c>
      <c r="W22" s="48" t="s">
        <v>89</v>
      </c>
      <c r="X22" s="71">
        <v>424803105459</v>
      </c>
      <c r="Y22" s="72">
        <v>216383893200</v>
      </c>
      <c r="Z22" s="44">
        <f t="shared" ref="Z22:Z28" si="34">+X22/Y22</f>
        <v>1.9631918955555607</v>
      </c>
      <c r="AA22" s="48" t="s">
        <v>90</v>
      </c>
      <c r="AB22" s="37">
        <v>460541589874</v>
      </c>
      <c r="AC22" s="72">
        <f>1081919466000*30%</f>
        <v>324575839800</v>
      </c>
      <c r="AD22" s="44">
        <f>AB22/AC22</f>
        <v>1.41890286768658</v>
      </c>
      <c r="AE22" s="49" t="s">
        <v>91</v>
      </c>
      <c r="AF22" s="72">
        <v>526368097084</v>
      </c>
      <c r="AG22" s="77">
        <f>1081919466000*40%</f>
        <v>432767786400</v>
      </c>
      <c r="AH22" s="45">
        <f t="shared" si="32"/>
        <v>1.2162829896897336</v>
      </c>
      <c r="AI22" s="49" t="s">
        <v>703</v>
      </c>
      <c r="AJ22" s="77">
        <v>567653186079</v>
      </c>
      <c r="AK22" s="77">
        <v>1081919466000</v>
      </c>
      <c r="AL22" s="47">
        <v>0.52500000000000002</v>
      </c>
      <c r="AM22" s="49" t="s">
        <v>92</v>
      </c>
      <c r="AN22" s="77">
        <v>631760450663</v>
      </c>
      <c r="AO22" s="77">
        <v>1081919466000</v>
      </c>
      <c r="AP22" s="47">
        <v>0.58399999999999996</v>
      </c>
      <c r="AQ22" s="49" t="s">
        <v>93</v>
      </c>
      <c r="AR22" s="37">
        <v>727806012096</v>
      </c>
      <c r="AS22" s="37">
        <v>1082799705360</v>
      </c>
      <c r="AT22" s="47">
        <v>0.67</v>
      </c>
      <c r="AU22" s="49" t="s">
        <v>94</v>
      </c>
      <c r="AV22" s="37">
        <v>795436951670</v>
      </c>
      <c r="AW22" s="37">
        <v>1082799705360</v>
      </c>
      <c r="AX22" s="47">
        <v>0.74</v>
      </c>
      <c r="AY22" s="49" t="s">
        <v>690</v>
      </c>
      <c r="AZ22" s="37">
        <v>816341908496</v>
      </c>
      <c r="BA22" s="37">
        <v>1074791005017</v>
      </c>
      <c r="BB22" s="47">
        <v>0.76</v>
      </c>
      <c r="BC22" s="49" t="s">
        <v>686</v>
      </c>
      <c r="BD22" s="36"/>
      <c r="BE22" s="40"/>
      <c r="BF22" s="63"/>
      <c r="BG22" s="37"/>
      <c r="BH22" s="36"/>
      <c r="BI22" s="40"/>
      <c r="BJ22" s="63"/>
      <c r="BK22" s="37"/>
      <c r="BL22" s="36"/>
      <c r="BM22" s="40"/>
      <c r="BN22" s="63"/>
      <c r="BO22" s="37"/>
      <c r="BP22" s="37"/>
      <c r="BQ22" s="59"/>
      <c r="BR22" s="59"/>
      <c r="BS22" s="81">
        <v>816341908496</v>
      </c>
      <c r="BT22" s="82">
        <v>1074791005017</v>
      </c>
      <c r="BU22" s="60">
        <v>0.75953548614140842</v>
      </c>
      <c r="BV22" s="81">
        <v>816341908496</v>
      </c>
      <c r="BW22" s="82">
        <v>1074791005017</v>
      </c>
      <c r="BX22" s="61">
        <f>+BV22/BW22</f>
        <v>0.75953548614140842</v>
      </c>
    </row>
    <row r="23" spans="1:76" s="62" customFormat="1" ht="371.25" customHeight="1" x14ac:dyDescent="0.25">
      <c r="A23" s="52" t="s">
        <v>60</v>
      </c>
      <c r="B23" s="52" t="s">
        <v>61</v>
      </c>
      <c r="C23" s="52" t="s">
        <v>62</v>
      </c>
      <c r="D23" s="52" t="s">
        <v>63</v>
      </c>
      <c r="E23" s="52">
        <v>3</v>
      </c>
      <c r="F23" s="53" t="s">
        <v>64</v>
      </c>
      <c r="G23" s="52" t="s">
        <v>95</v>
      </c>
      <c r="H23" s="52" t="s">
        <v>95</v>
      </c>
      <c r="I23" s="52" t="s">
        <v>96</v>
      </c>
      <c r="J23" s="52" t="s">
        <v>97</v>
      </c>
      <c r="K23" s="52" t="s">
        <v>69</v>
      </c>
      <c r="L23" s="52" t="s">
        <v>70</v>
      </c>
      <c r="M23" s="54" t="s">
        <v>71</v>
      </c>
      <c r="N23" s="52" t="s">
        <v>87</v>
      </c>
      <c r="O23" s="52" t="s">
        <v>88</v>
      </c>
      <c r="P23" s="52" t="s">
        <v>62</v>
      </c>
      <c r="Q23" s="52" t="s">
        <v>62</v>
      </c>
      <c r="R23" s="64">
        <v>187150277187</v>
      </c>
      <c r="S23" s="57" t="s">
        <v>75</v>
      </c>
      <c r="T23" s="74">
        <v>37491540909</v>
      </c>
      <c r="U23" s="75">
        <v>18715027718.700001</v>
      </c>
      <c r="V23" s="44">
        <f t="shared" si="33"/>
        <v>2.0032853529540096</v>
      </c>
      <c r="W23" s="48" t="s">
        <v>98</v>
      </c>
      <c r="X23" s="71">
        <v>73487080551</v>
      </c>
      <c r="Y23" s="72">
        <f>187057048280*16%</f>
        <v>29929127724.799999</v>
      </c>
      <c r="Z23" s="44">
        <f t="shared" si="34"/>
        <v>2.455369940170586</v>
      </c>
      <c r="AA23" s="48" t="s">
        <v>99</v>
      </c>
      <c r="AB23" s="37">
        <v>99768743771</v>
      </c>
      <c r="AC23" s="72">
        <f>186897804671*24%</f>
        <v>44855473121.040001</v>
      </c>
      <c r="AD23" s="44">
        <f t="shared" ref="AD23:AD28" si="35">AB23/AC23</f>
        <v>2.2242267627359449</v>
      </c>
      <c r="AE23" s="50" t="s">
        <v>100</v>
      </c>
      <c r="AF23" s="72">
        <v>177944874306</v>
      </c>
      <c r="AG23" s="72">
        <v>186623972003</v>
      </c>
      <c r="AH23" s="45">
        <f t="shared" si="32"/>
        <v>0.95349419689309534</v>
      </c>
      <c r="AI23" s="49" t="s">
        <v>101</v>
      </c>
      <c r="AJ23" s="77">
        <v>133598864243</v>
      </c>
      <c r="AK23" s="77">
        <v>186531930494</v>
      </c>
      <c r="AL23" s="47">
        <v>0.71599999999999997</v>
      </c>
      <c r="AM23" s="49" t="s">
        <v>102</v>
      </c>
      <c r="AN23" s="77">
        <v>144689300544</v>
      </c>
      <c r="AO23" s="77">
        <v>186148979423</v>
      </c>
      <c r="AP23" s="47">
        <v>0.77700000000000002</v>
      </c>
      <c r="AQ23" s="49" t="s">
        <v>103</v>
      </c>
      <c r="AR23" s="37">
        <v>153553275068</v>
      </c>
      <c r="AS23" s="37">
        <v>186060256578</v>
      </c>
      <c r="AT23" s="47">
        <v>0.83</v>
      </c>
      <c r="AU23" s="49" t="s">
        <v>104</v>
      </c>
      <c r="AV23" s="37">
        <v>157491400235</v>
      </c>
      <c r="AW23" s="37">
        <v>185627310173</v>
      </c>
      <c r="AX23" s="47">
        <v>0.85</v>
      </c>
      <c r="AY23" s="49" t="s">
        <v>692</v>
      </c>
      <c r="AZ23" s="37">
        <v>160307934751</v>
      </c>
      <c r="BA23" s="37">
        <v>184167541381</v>
      </c>
      <c r="BB23" s="47">
        <v>0.87</v>
      </c>
      <c r="BC23" s="49" t="s">
        <v>688</v>
      </c>
      <c r="BD23" s="36"/>
      <c r="BE23" s="36"/>
      <c r="BF23" s="63"/>
      <c r="BG23" s="37"/>
      <c r="BH23" s="36"/>
      <c r="BI23" s="36"/>
      <c r="BJ23" s="63"/>
      <c r="BK23" s="37"/>
      <c r="BL23" s="36"/>
      <c r="BM23" s="36"/>
      <c r="BN23" s="63"/>
      <c r="BO23" s="37"/>
      <c r="BP23" s="37"/>
      <c r="BQ23" s="59"/>
      <c r="BR23" s="59"/>
      <c r="BS23" s="81">
        <v>160307934751</v>
      </c>
      <c r="BT23" s="82">
        <v>184167541381</v>
      </c>
      <c r="BU23" s="60">
        <v>0.87044619018592428</v>
      </c>
      <c r="BV23" s="81">
        <v>160307934751</v>
      </c>
      <c r="BW23" s="82">
        <v>184167541381</v>
      </c>
      <c r="BX23" s="61">
        <f>+BV23/BW23</f>
        <v>0.87044619018592428</v>
      </c>
    </row>
    <row r="24" spans="1:76" s="62" customFormat="1" ht="325.5" customHeight="1" x14ac:dyDescent="0.25">
      <c r="A24" s="52" t="s">
        <v>60</v>
      </c>
      <c r="B24" s="52" t="s">
        <v>61</v>
      </c>
      <c r="C24" s="52" t="s">
        <v>62</v>
      </c>
      <c r="D24" s="52" t="s">
        <v>63</v>
      </c>
      <c r="E24" s="52">
        <v>4</v>
      </c>
      <c r="F24" s="53" t="s">
        <v>64</v>
      </c>
      <c r="G24" s="52" t="s">
        <v>105</v>
      </c>
      <c r="H24" s="52" t="s">
        <v>106</v>
      </c>
      <c r="I24" s="52" t="s">
        <v>107</v>
      </c>
      <c r="J24" s="65" t="s">
        <v>108</v>
      </c>
      <c r="K24" s="52" t="s">
        <v>69</v>
      </c>
      <c r="L24" s="52" t="s">
        <v>70</v>
      </c>
      <c r="M24" s="54" t="s">
        <v>109</v>
      </c>
      <c r="N24" s="52" t="s">
        <v>87</v>
      </c>
      <c r="O24" s="52" t="s">
        <v>88</v>
      </c>
      <c r="P24" s="55">
        <v>0.9</v>
      </c>
      <c r="Q24" s="54" t="s">
        <v>74</v>
      </c>
      <c r="R24" s="64">
        <v>957780908686</v>
      </c>
      <c r="S24" s="57" t="s">
        <v>75</v>
      </c>
      <c r="T24" s="74">
        <v>14524336523</v>
      </c>
      <c r="U24" s="75">
        <v>18872168494.299999</v>
      </c>
      <c r="V24" s="44">
        <f t="shared" si="33"/>
        <v>0.76961672567658646</v>
      </c>
      <c r="W24" s="48" t="s">
        <v>110</v>
      </c>
      <c r="X24" s="71">
        <v>47096295760</v>
      </c>
      <c r="Y24" s="72">
        <f>424803105459*10%</f>
        <v>42480310545.900002</v>
      </c>
      <c r="Z24" s="44">
        <f t="shared" si="34"/>
        <v>1.1086617577598079</v>
      </c>
      <c r="AA24" s="48" t="s">
        <v>111</v>
      </c>
      <c r="AB24" s="37">
        <v>101596958018</v>
      </c>
      <c r="AC24" s="37">
        <f>460541589874*17%</f>
        <v>78292070278.580002</v>
      </c>
      <c r="AD24" s="44">
        <f t="shared" si="35"/>
        <v>1.2976660044433135</v>
      </c>
      <c r="AE24" s="49" t="s">
        <v>112</v>
      </c>
      <c r="AF24" s="72">
        <v>159745359347</v>
      </c>
      <c r="AG24" s="72">
        <f>526368097084*24%</f>
        <v>126328343300.15999</v>
      </c>
      <c r="AH24" s="45">
        <f t="shared" si="32"/>
        <v>1.2645250873546261</v>
      </c>
      <c r="AI24" s="49" t="s">
        <v>113</v>
      </c>
      <c r="AJ24" s="77">
        <v>228397007710</v>
      </c>
      <c r="AK24" s="77">
        <v>567653186079</v>
      </c>
      <c r="AL24" s="47">
        <v>0.4</v>
      </c>
      <c r="AM24" s="49" t="s">
        <v>114</v>
      </c>
      <c r="AN24" s="71">
        <v>300698887085</v>
      </c>
      <c r="AO24" s="72">
        <v>631760450663</v>
      </c>
      <c r="AP24" s="45">
        <v>0.47599999999999998</v>
      </c>
      <c r="AQ24" s="49" t="s">
        <v>115</v>
      </c>
      <c r="AR24" s="71">
        <v>376914739240</v>
      </c>
      <c r="AS24" s="72">
        <v>727806012096</v>
      </c>
      <c r="AT24" s="47">
        <v>0.52</v>
      </c>
      <c r="AU24" s="49" t="s">
        <v>116</v>
      </c>
      <c r="AV24" s="37">
        <v>458326685399</v>
      </c>
      <c r="AW24" s="37">
        <v>795436951670</v>
      </c>
      <c r="AX24" s="47">
        <v>0.57999999999999996</v>
      </c>
      <c r="AY24" s="49" t="s">
        <v>693</v>
      </c>
      <c r="AZ24" s="37">
        <v>529476919709</v>
      </c>
      <c r="BA24" s="37">
        <v>816341908496</v>
      </c>
      <c r="BB24" s="47">
        <v>0.65</v>
      </c>
      <c r="BC24" s="49" t="s">
        <v>689</v>
      </c>
      <c r="BD24" s="36"/>
      <c r="BE24" s="36"/>
      <c r="BF24" s="63"/>
      <c r="BG24" s="37"/>
      <c r="BH24" s="36"/>
      <c r="BI24" s="36"/>
      <c r="BJ24" s="63"/>
      <c r="BK24" s="37"/>
      <c r="BL24" s="36"/>
      <c r="BM24" s="36"/>
      <c r="BN24" s="63"/>
      <c r="BO24" s="37"/>
      <c r="BP24" s="37"/>
      <c r="BQ24" s="59"/>
      <c r="BR24" s="59"/>
      <c r="BS24" s="81">
        <v>2216777188791</v>
      </c>
      <c r="BT24" s="82">
        <v>3804971401622.9399</v>
      </c>
      <c r="BU24" s="60">
        <v>0.58260022344595674</v>
      </c>
      <c r="BV24" s="81">
        <v>2216777188791</v>
      </c>
      <c r="BW24" s="82">
        <v>3804971401622.9399</v>
      </c>
      <c r="BX24" s="61">
        <v>0.58260022344595674</v>
      </c>
    </row>
    <row r="25" spans="1:76" s="62" customFormat="1" ht="241.5" customHeight="1" x14ac:dyDescent="0.25">
      <c r="A25" s="52" t="s">
        <v>60</v>
      </c>
      <c r="B25" s="52" t="s">
        <v>61</v>
      </c>
      <c r="C25" s="52" t="s">
        <v>62</v>
      </c>
      <c r="D25" s="52" t="s">
        <v>63</v>
      </c>
      <c r="E25" s="52">
        <v>5</v>
      </c>
      <c r="F25" s="66" t="s">
        <v>117</v>
      </c>
      <c r="G25" s="52" t="s">
        <v>118</v>
      </c>
      <c r="H25" s="52" t="s">
        <v>119</v>
      </c>
      <c r="I25" s="52" t="s">
        <v>120</v>
      </c>
      <c r="J25" s="52" t="s">
        <v>121</v>
      </c>
      <c r="K25" s="52" t="s">
        <v>69</v>
      </c>
      <c r="L25" s="52" t="s">
        <v>70</v>
      </c>
      <c r="M25" s="54" t="s">
        <v>122</v>
      </c>
      <c r="N25" s="52" t="s">
        <v>123</v>
      </c>
      <c r="O25" s="52" t="s">
        <v>124</v>
      </c>
      <c r="P25" s="55">
        <v>0.8</v>
      </c>
      <c r="Q25" s="54" t="s">
        <v>74</v>
      </c>
      <c r="R25" s="67">
        <v>0.8</v>
      </c>
      <c r="S25" s="57" t="s">
        <v>62</v>
      </c>
      <c r="T25" s="74">
        <v>14</v>
      </c>
      <c r="U25" s="75">
        <f>92*80%</f>
        <v>73.600000000000009</v>
      </c>
      <c r="V25" s="44">
        <f t="shared" si="33"/>
        <v>0.19021739130434781</v>
      </c>
      <c r="W25" s="48" t="s">
        <v>125</v>
      </c>
      <c r="X25" s="71">
        <v>257</v>
      </c>
      <c r="Y25" s="72">
        <v>243</v>
      </c>
      <c r="Z25" s="44">
        <f t="shared" si="34"/>
        <v>1.0576131687242798</v>
      </c>
      <c r="AA25" s="48" t="s">
        <v>126</v>
      </c>
      <c r="AB25" s="79">
        <v>189</v>
      </c>
      <c r="AC25" s="79">
        <f>1337*80%</f>
        <v>1069.6000000000001</v>
      </c>
      <c r="AD25" s="44">
        <f t="shared" si="35"/>
        <v>0.17670157068062825</v>
      </c>
      <c r="AE25" s="50" t="s">
        <v>127</v>
      </c>
      <c r="AF25" s="71">
        <v>318</v>
      </c>
      <c r="AG25" s="72">
        <v>189</v>
      </c>
      <c r="AH25" s="45">
        <f t="shared" si="32"/>
        <v>1.6825396825396826</v>
      </c>
      <c r="AI25" s="49" t="s">
        <v>128</v>
      </c>
      <c r="AJ25" s="71">
        <v>789</v>
      </c>
      <c r="AK25" s="72">
        <v>223</v>
      </c>
      <c r="AL25" s="47">
        <v>354</v>
      </c>
      <c r="AM25" s="49" t="s">
        <v>129</v>
      </c>
      <c r="AN25" s="71">
        <v>367</v>
      </c>
      <c r="AO25" s="72">
        <v>55</v>
      </c>
      <c r="AP25" s="45">
        <f>+AN25/AO25</f>
        <v>6.6727272727272728</v>
      </c>
      <c r="AQ25" s="49" t="s">
        <v>130</v>
      </c>
      <c r="AR25" s="71">
        <v>256</v>
      </c>
      <c r="AS25" s="72">
        <v>49</v>
      </c>
      <c r="AT25" s="47">
        <v>5.22</v>
      </c>
      <c r="AU25" s="49" t="s">
        <v>131</v>
      </c>
      <c r="AV25" s="71">
        <v>211</v>
      </c>
      <c r="AW25" s="72">
        <v>75</v>
      </c>
      <c r="AX25" s="47">
        <v>2.81</v>
      </c>
      <c r="AY25" s="49" t="s">
        <v>698</v>
      </c>
      <c r="AZ25" s="71">
        <v>57</v>
      </c>
      <c r="BA25" s="72">
        <v>135</v>
      </c>
      <c r="BB25" s="45">
        <v>42</v>
      </c>
      <c r="BC25" s="49" t="s">
        <v>697</v>
      </c>
      <c r="BD25" s="36"/>
      <c r="BE25" s="36"/>
      <c r="BF25" s="63"/>
      <c r="BG25" s="37"/>
      <c r="BH25" s="36"/>
      <c r="BI25" s="36"/>
      <c r="BJ25" s="63"/>
      <c r="BK25" s="37"/>
      <c r="BL25" s="36"/>
      <c r="BM25" s="36"/>
      <c r="BN25" s="63"/>
      <c r="BO25" s="37"/>
      <c r="BP25" s="37"/>
      <c r="BQ25" s="59"/>
      <c r="BR25" s="59"/>
      <c r="BS25" s="83">
        <v>2458</v>
      </c>
      <c r="BT25" s="84">
        <v>2112.2000000000003</v>
      </c>
      <c r="BU25" s="85">
        <f>+BS25/BT25</f>
        <v>1.1637155572388977</v>
      </c>
      <c r="BV25" s="81">
        <v>2458</v>
      </c>
      <c r="BW25" s="82">
        <v>1689.7600000000002</v>
      </c>
      <c r="BX25" s="61">
        <f>+BV25/BW25</f>
        <v>1.4546444465486221</v>
      </c>
    </row>
    <row r="26" spans="1:76" s="62" customFormat="1" ht="409.6" customHeight="1" x14ac:dyDescent="0.25">
      <c r="A26" s="52" t="s">
        <v>60</v>
      </c>
      <c r="B26" s="52" t="s">
        <v>61</v>
      </c>
      <c r="C26" s="52" t="s">
        <v>62</v>
      </c>
      <c r="D26" s="52" t="s">
        <v>63</v>
      </c>
      <c r="E26" s="52">
        <v>6</v>
      </c>
      <c r="F26" s="66" t="s">
        <v>117</v>
      </c>
      <c r="G26" s="52" t="s">
        <v>132</v>
      </c>
      <c r="H26" s="52" t="s">
        <v>133</v>
      </c>
      <c r="I26" s="52" t="s">
        <v>134</v>
      </c>
      <c r="J26" s="52" t="s">
        <v>135</v>
      </c>
      <c r="K26" s="52" t="s">
        <v>69</v>
      </c>
      <c r="L26" s="52" t="s">
        <v>70</v>
      </c>
      <c r="M26" s="54" t="s">
        <v>136</v>
      </c>
      <c r="N26" s="52" t="s">
        <v>137</v>
      </c>
      <c r="O26" s="52" t="s">
        <v>138</v>
      </c>
      <c r="P26" s="55">
        <v>0.95</v>
      </c>
      <c r="Q26" s="54" t="s">
        <v>74</v>
      </c>
      <c r="R26" s="67">
        <v>1</v>
      </c>
      <c r="S26" s="57" t="s">
        <v>139</v>
      </c>
      <c r="T26" s="74">
        <v>565</v>
      </c>
      <c r="U26" s="76">
        <v>673</v>
      </c>
      <c r="V26" s="44">
        <f t="shared" si="33"/>
        <v>0.83952451708766718</v>
      </c>
      <c r="W26" s="48" t="s">
        <v>140</v>
      </c>
      <c r="X26" s="71">
        <v>584</v>
      </c>
      <c r="Y26" s="78">
        <f>799</f>
        <v>799</v>
      </c>
      <c r="Z26" s="44">
        <f t="shared" si="34"/>
        <v>0.7309136420525657</v>
      </c>
      <c r="AA26" s="48" t="s">
        <v>141</v>
      </c>
      <c r="AB26" s="37">
        <v>911</v>
      </c>
      <c r="AC26" s="80">
        <f>1017</f>
        <v>1017</v>
      </c>
      <c r="AD26" s="46">
        <f t="shared" si="35"/>
        <v>0.89577187807276304</v>
      </c>
      <c r="AE26" s="49" t="s">
        <v>142</v>
      </c>
      <c r="AF26" s="71">
        <v>758</v>
      </c>
      <c r="AG26" s="72">
        <v>782</v>
      </c>
      <c r="AH26" s="45">
        <f t="shared" si="32"/>
        <v>0.96930946291560105</v>
      </c>
      <c r="AI26" s="49" t="s">
        <v>143</v>
      </c>
      <c r="AJ26" s="71">
        <v>512</v>
      </c>
      <c r="AK26" s="72">
        <v>516</v>
      </c>
      <c r="AL26" s="47">
        <v>0.99</v>
      </c>
      <c r="AM26" s="49" t="s">
        <v>144</v>
      </c>
      <c r="AN26" s="71">
        <v>170</v>
      </c>
      <c r="AO26" s="72">
        <v>173</v>
      </c>
      <c r="AP26" s="45">
        <v>0.98</v>
      </c>
      <c r="AQ26" s="49" t="s">
        <v>145</v>
      </c>
      <c r="AR26" s="71">
        <v>138</v>
      </c>
      <c r="AS26" s="72">
        <v>140</v>
      </c>
      <c r="AT26" s="45">
        <v>0.99</v>
      </c>
      <c r="AU26" s="49" t="s">
        <v>146</v>
      </c>
      <c r="AV26" s="71">
        <v>212</v>
      </c>
      <c r="AW26" s="72">
        <v>218</v>
      </c>
      <c r="AX26" s="47">
        <v>0.97</v>
      </c>
      <c r="AY26" s="51" t="s">
        <v>701</v>
      </c>
      <c r="AZ26" s="71">
        <v>680</v>
      </c>
      <c r="BA26" s="72">
        <v>940</v>
      </c>
      <c r="BB26" s="45">
        <v>0.72</v>
      </c>
      <c r="BC26" s="51" t="s">
        <v>696</v>
      </c>
      <c r="BD26" s="36"/>
      <c r="BE26" s="36"/>
      <c r="BF26" s="63"/>
      <c r="BG26" s="37"/>
      <c r="BH26" s="36"/>
      <c r="BI26" s="36"/>
      <c r="BJ26" s="63"/>
      <c r="BK26" s="37"/>
      <c r="BL26" s="36"/>
      <c r="BM26" s="36"/>
      <c r="BN26" s="63"/>
      <c r="BO26" s="37"/>
      <c r="BP26" s="37"/>
      <c r="BQ26" s="59"/>
      <c r="BR26" s="59"/>
      <c r="BS26" s="83">
        <v>4530</v>
      </c>
      <c r="BT26" s="84">
        <v>5258</v>
      </c>
      <c r="BU26" s="85">
        <f>+BS26/BT26</f>
        <v>0.86154431342715865</v>
      </c>
      <c r="BV26" s="81">
        <v>4530</v>
      </c>
      <c r="BW26" s="82">
        <v>5258</v>
      </c>
      <c r="BX26" s="61">
        <f>+BV26/BW26</f>
        <v>0.86154431342715865</v>
      </c>
    </row>
    <row r="27" spans="1:76" s="62" customFormat="1" ht="243.75" customHeight="1" x14ac:dyDescent="0.25">
      <c r="A27" s="52" t="s">
        <v>60</v>
      </c>
      <c r="B27" s="52" t="s">
        <v>61</v>
      </c>
      <c r="C27" s="52" t="s">
        <v>62</v>
      </c>
      <c r="D27" s="52" t="s">
        <v>63</v>
      </c>
      <c r="E27" s="52">
        <v>7</v>
      </c>
      <c r="F27" s="53" t="s">
        <v>147</v>
      </c>
      <c r="G27" s="52" t="s">
        <v>148</v>
      </c>
      <c r="H27" s="52" t="s">
        <v>149</v>
      </c>
      <c r="I27" s="52" t="s">
        <v>150</v>
      </c>
      <c r="J27" s="52" t="s">
        <v>151</v>
      </c>
      <c r="K27" s="52" t="s">
        <v>69</v>
      </c>
      <c r="L27" s="52" t="s">
        <v>70</v>
      </c>
      <c r="M27" s="54" t="s">
        <v>152</v>
      </c>
      <c r="N27" s="52" t="s">
        <v>153</v>
      </c>
      <c r="O27" s="52" t="s">
        <v>153</v>
      </c>
      <c r="P27" s="55">
        <v>0.98</v>
      </c>
      <c r="Q27" s="54" t="s">
        <v>74</v>
      </c>
      <c r="R27" s="67">
        <v>1</v>
      </c>
      <c r="S27" s="57" t="s">
        <v>62</v>
      </c>
      <c r="T27" s="74">
        <v>119</v>
      </c>
      <c r="U27" s="75">
        <v>121</v>
      </c>
      <c r="V27" s="44">
        <f t="shared" si="33"/>
        <v>0.98347107438016534</v>
      </c>
      <c r="W27" s="48" t="s">
        <v>702</v>
      </c>
      <c r="X27" s="71">
        <v>0</v>
      </c>
      <c r="Y27" s="72">
        <v>0</v>
      </c>
      <c r="Z27" s="44">
        <v>1</v>
      </c>
      <c r="AA27" s="48" t="s">
        <v>702</v>
      </c>
      <c r="AB27" s="71">
        <v>0</v>
      </c>
      <c r="AC27" s="72">
        <v>0</v>
      </c>
      <c r="AD27" s="45">
        <v>1</v>
      </c>
      <c r="AE27" s="49" t="s">
        <v>154</v>
      </c>
      <c r="AF27" s="71">
        <v>0</v>
      </c>
      <c r="AG27" s="72">
        <v>0</v>
      </c>
      <c r="AH27" s="45">
        <v>1</v>
      </c>
      <c r="AI27" s="49" t="s">
        <v>155</v>
      </c>
      <c r="AJ27" s="71">
        <v>590</v>
      </c>
      <c r="AK27" s="72">
        <v>590</v>
      </c>
      <c r="AL27" s="47">
        <v>1</v>
      </c>
      <c r="AM27" s="49" t="s">
        <v>156</v>
      </c>
      <c r="AN27" s="71">
        <v>121</v>
      </c>
      <c r="AO27" s="72">
        <v>145</v>
      </c>
      <c r="AP27" s="45">
        <v>0.83</v>
      </c>
      <c r="AQ27" s="51" t="s">
        <v>157</v>
      </c>
      <c r="AR27" s="71">
        <v>132</v>
      </c>
      <c r="AS27" s="72">
        <v>155</v>
      </c>
      <c r="AT27" s="45">
        <v>0.85</v>
      </c>
      <c r="AU27" s="51" t="s">
        <v>158</v>
      </c>
      <c r="AV27" s="71">
        <v>145</v>
      </c>
      <c r="AW27" s="72">
        <v>148</v>
      </c>
      <c r="AX27" s="45">
        <v>0.98</v>
      </c>
      <c r="AY27" s="51" t="s">
        <v>694</v>
      </c>
      <c r="AZ27" s="71">
        <v>146</v>
      </c>
      <c r="BA27" s="72">
        <v>149</v>
      </c>
      <c r="BB27" s="45">
        <v>0.98</v>
      </c>
      <c r="BC27" s="51" t="s">
        <v>695</v>
      </c>
      <c r="BD27" s="36"/>
      <c r="BE27" s="36"/>
      <c r="BF27" s="63"/>
      <c r="BG27" s="37"/>
      <c r="BH27" s="36"/>
      <c r="BI27" s="36"/>
      <c r="BJ27" s="63"/>
      <c r="BK27" s="37"/>
      <c r="BL27" s="36"/>
      <c r="BM27" s="36"/>
      <c r="BN27" s="63"/>
      <c r="BO27" s="37"/>
      <c r="BP27" s="37"/>
      <c r="BQ27" s="59"/>
      <c r="BR27" s="59"/>
      <c r="BS27" s="83">
        <v>1253</v>
      </c>
      <c r="BT27" s="84">
        <v>1308</v>
      </c>
      <c r="BU27" s="85">
        <v>0.95795107033639149</v>
      </c>
      <c r="BV27" s="81">
        <v>1253</v>
      </c>
      <c r="BW27" s="82">
        <v>1308</v>
      </c>
      <c r="BX27" s="61">
        <f>+BV27/BW27</f>
        <v>0.95795107033639149</v>
      </c>
    </row>
    <row r="28" spans="1:76" s="62" customFormat="1" ht="96" x14ac:dyDescent="0.25">
      <c r="A28" s="68" t="s">
        <v>60</v>
      </c>
      <c r="B28" s="68" t="s">
        <v>61</v>
      </c>
      <c r="C28" s="68" t="s">
        <v>62</v>
      </c>
      <c r="D28" s="52" t="s">
        <v>63</v>
      </c>
      <c r="E28" s="52">
        <v>8</v>
      </c>
      <c r="F28" s="70" t="s">
        <v>159</v>
      </c>
      <c r="G28" s="52" t="s">
        <v>160</v>
      </c>
      <c r="H28" s="52" t="s">
        <v>161</v>
      </c>
      <c r="I28" s="68" t="s">
        <v>162</v>
      </c>
      <c r="J28" s="68" t="s">
        <v>163</v>
      </c>
      <c r="K28" s="52" t="s">
        <v>69</v>
      </c>
      <c r="L28" s="52" t="s">
        <v>70</v>
      </c>
      <c r="M28" s="54" t="s">
        <v>164</v>
      </c>
      <c r="N28" s="52" t="s">
        <v>165</v>
      </c>
      <c r="O28" s="52" t="s">
        <v>166</v>
      </c>
      <c r="P28" s="69">
        <v>0.8</v>
      </c>
      <c r="Q28" s="54" t="s">
        <v>74</v>
      </c>
      <c r="R28" s="67">
        <v>0.8</v>
      </c>
      <c r="S28" s="57" t="s">
        <v>139</v>
      </c>
      <c r="T28" s="74">
        <v>2996</v>
      </c>
      <c r="U28" s="75">
        <f>3613*80%</f>
        <v>2890.4</v>
      </c>
      <c r="V28" s="44">
        <f t="shared" si="33"/>
        <v>1.0365347356767229</v>
      </c>
      <c r="W28" s="48" t="s">
        <v>167</v>
      </c>
      <c r="X28" s="37">
        <v>1405</v>
      </c>
      <c r="Y28" s="73">
        <f>1531*80%</f>
        <v>1224.8</v>
      </c>
      <c r="Z28" s="44">
        <f t="shared" si="34"/>
        <v>1.1471260613977792</v>
      </c>
      <c r="AA28" s="48" t="s">
        <v>168</v>
      </c>
      <c r="AB28" s="79">
        <v>6</v>
      </c>
      <c r="AC28" s="79">
        <v>34</v>
      </c>
      <c r="AD28" s="44">
        <f t="shared" si="35"/>
        <v>0.17647058823529413</v>
      </c>
      <c r="AE28" s="49" t="s">
        <v>169</v>
      </c>
      <c r="AF28" s="71">
        <v>126</v>
      </c>
      <c r="AG28" s="72">
        <v>157</v>
      </c>
      <c r="AH28" s="45">
        <f t="shared" ref="AH28" si="36">+AF28/AG28</f>
        <v>0.80254777070063699</v>
      </c>
      <c r="AI28" s="49" t="s">
        <v>170</v>
      </c>
      <c r="AJ28" s="71">
        <v>83</v>
      </c>
      <c r="AK28" s="72">
        <v>115</v>
      </c>
      <c r="AL28" s="47">
        <v>0.72</v>
      </c>
      <c r="AM28" s="51" t="s">
        <v>171</v>
      </c>
      <c r="AN28" s="71">
        <v>1836</v>
      </c>
      <c r="AO28" s="72">
        <v>2781</v>
      </c>
      <c r="AP28" s="45">
        <v>0.66</v>
      </c>
      <c r="AQ28" s="51" t="s">
        <v>172</v>
      </c>
      <c r="AR28" s="71">
        <v>770</v>
      </c>
      <c r="AS28" s="72">
        <v>990</v>
      </c>
      <c r="AT28" s="45">
        <v>0.77</v>
      </c>
      <c r="AU28" s="51" t="s">
        <v>173</v>
      </c>
      <c r="AV28" s="71">
        <v>83</v>
      </c>
      <c r="AW28" s="72">
        <v>315</v>
      </c>
      <c r="AX28" s="45">
        <v>0.45</v>
      </c>
      <c r="AY28" s="51" t="s">
        <v>699</v>
      </c>
      <c r="AZ28" s="71">
        <v>73</v>
      </c>
      <c r="BA28" s="72">
        <v>155</v>
      </c>
      <c r="BB28" s="45">
        <v>0.47</v>
      </c>
      <c r="BC28" s="51" t="s">
        <v>700</v>
      </c>
      <c r="BD28" s="36"/>
      <c r="BE28" s="36"/>
      <c r="BF28" s="63"/>
      <c r="BG28" s="37"/>
      <c r="BH28" s="36"/>
      <c r="BI28" s="36"/>
      <c r="BJ28" s="63"/>
      <c r="BK28" s="37"/>
      <c r="BL28" s="36"/>
      <c r="BM28" s="36"/>
      <c r="BN28" s="63"/>
      <c r="BO28" s="37"/>
      <c r="BP28" s="37"/>
      <c r="BQ28" s="59"/>
      <c r="BR28" s="59"/>
      <c r="BS28" s="83">
        <v>7378</v>
      </c>
      <c r="BT28" s="84">
        <v>8662.2000000000007</v>
      </c>
      <c r="BU28" s="85">
        <v>0.85174666943732535</v>
      </c>
      <c r="BV28" s="83">
        <v>7378</v>
      </c>
      <c r="BW28" s="86">
        <v>6929.7600000000011</v>
      </c>
      <c r="BX28" s="61">
        <f>+BV28/BW28</f>
        <v>1.0646833367966566</v>
      </c>
    </row>
    <row r="29" spans="1:76" x14ac:dyDescent="0.2">
      <c r="Z29" s="42"/>
      <c r="AD29" s="42"/>
      <c r="AH29" s="42"/>
      <c r="AL29" s="42"/>
      <c r="AP29" s="42"/>
      <c r="AT29" s="42"/>
      <c r="AX29" s="42"/>
      <c r="BB29" s="42"/>
      <c r="BF29" s="42"/>
      <c r="BJ29" s="42"/>
      <c r="BN29" s="42"/>
    </row>
  </sheetData>
  <sheetProtection formatCells="0" formatColumns="0" formatRows="0" sort="0" autoFilter="0" pivotTables="0"/>
  <autoFilter ref="A20:BO20" xr:uid="{00000000-0009-0000-0000-000000000000}"/>
  <mergeCells count="41">
    <mergeCell ref="A16:D16"/>
    <mergeCell ref="A18:S18"/>
    <mergeCell ref="T18:BO18"/>
    <mergeCell ref="BS18:BU19"/>
    <mergeCell ref="X19:AA19"/>
    <mergeCell ref="AB19:AE19"/>
    <mergeCell ref="AF19:AI19"/>
    <mergeCell ref="AJ19:AM19"/>
    <mergeCell ref="AN19:AQ19"/>
    <mergeCell ref="AV19:AY19"/>
    <mergeCell ref="AZ19:BC19"/>
    <mergeCell ref="BD19:BG19"/>
    <mergeCell ref="BH19:BK19"/>
    <mergeCell ref="BL19:BO19"/>
    <mergeCell ref="BV18:BX19"/>
    <mergeCell ref="A19:D19"/>
    <mergeCell ref="E19:I19"/>
    <mergeCell ref="J19:O19"/>
    <mergeCell ref="P19:S19"/>
    <mergeCell ref="T19:W19"/>
    <mergeCell ref="AR19:AU19"/>
    <mergeCell ref="A11:B11"/>
    <mergeCell ref="C11:F11"/>
    <mergeCell ref="A12:B12"/>
    <mergeCell ref="C12:F12"/>
    <mergeCell ref="A13:B14"/>
    <mergeCell ref="D13:E13"/>
    <mergeCell ref="F13:F14"/>
    <mergeCell ref="D14:E14"/>
    <mergeCell ref="A8:B8"/>
    <mergeCell ref="C8:F8"/>
    <mergeCell ref="A9:B9"/>
    <mergeCell ref="C9:F9"/>
    <mergeCell ref="A10:B10"/>
    <mergeCell ref="C10:F10"/>
    <mergeCell ref="A5:B5"/>
    <mergeCell ref="C5:F5"/>
    <mergeCell ref="A6:B6"/>
    <mergeCell ref="C6:F6"/>
    <mergeCell ref="A7:B7"/>
    <mergeCell ref="C7:F7"/>
  </mergeCells>
  <conditionalFormatting sqref="T21:U28">
    <cfRule type="containsBlanks" dxfId="643" priority="743">
      <formula>LEN(TRIM(T21))=0</formula>
    </cfRule>
    <cfRule type="cellIs" dxfId="642" priority="744" operator="notEqual">
      <formula>""""""</formula>
    </cfRule>
  </conditionalFormatting>
  <conditionalFormatting sqref="AR21:AS21 BD21:BE21 BH21:BI21 BL21:BM21 AB24:AC26 BD23:BE28 BH23:BI28 BL23:BM28 BD22 BH22 BL22 X21:X28 AB22:AB24 AB28:AC28">
    <cfRule type="containsBlanks" dxfId="641" priority="727">
      <formula>LEN(TRIM(X21))=0</formula>
    </cfRule>
    <cfRule type="cellIs" dxfId="640" priority="728" operator="notEqual">
      <formula>""""""</formula>
    </cfRule>
  </conditionalFormatting>
  <conditionalFormatting sqref="BG21:BG28 BK21:BK28 BO21:BO28">
    <cfRule type="containsBlanks" dxfId="639" priority="725">
      <formula>LEN(TRIM(BG21))=0</formula>
    </cfRule>
    <cfRule type="cellIs" dxfId="638" priority="726" operator="notEqual">
      <formula>""""""</formula>
    </cfRule>
  </conditionalFormatting>
  <conditionalFormatting sqref="BP21:BP28">
    <cfRule type="containsBlanks" dxfId="637" priority="739">
      <formula>LEN(TRIM(BP21))=0</formula>
    </cfRule>
    <cfRule type="cellIs" dxfId="636" priority="740" operator="notEqual">
      <formula>""""""</formula>
    </cfRule>
  </conditionalFormatting>
  <conditionalFormatting sqref="T21:U21 T23:U28 T22">
    <cfRule type="containsBlanks" dxfId="635" priority="737">
      <formula>LEN(TRIM(T21))=0</formula>
    </cfRule>
    <cfRule type="cellIs" dxfId="634" priority="738" operator="notEqual">
      <formula>""""""</formula>
    </cfRule>
  </conditionalFormatting>
  <conditionalFormatting sqref="U22">
    <cfRule type="containsBlanks" dxfId="633" priority="733">
      <formula>LEN(TRIM(U22))=0</formula>
    </cfRule>
    <cfRule type="cellIs" dxfId="632" priority="734" operator="notEqual">
      <formula>""""""</formula>
    </cfRule>
  </conditionalFormatting>
  <conditionalFormatting sqref="AB24:AC26 AR21:AS21 BD21:BE28 BH21:BI28 BL21:BM28 X21:X28 AB22:AB24 AB28:AC28">
    <cfRule type="containsBlanks" dxfId="631" priority="731">
      <formula>LEN(TRIM(X21))=0</formula>
    </cfRule>
    <cfRule type="cellIs" dxfId="630" priority="732" operator="notEqual">
      <formula>""""""</formula>
    </cfRule>
  </conditionalFormatting>
  <conditionalFormatting sqref="BG21:BG28 BK21:BK28 BO21:BO28">
    <cfRule type="containsBlanks" dxfId="629" priority="729">
      <formula>LEN(TRIM(BG21))=0</formula>
    </cfRule>
    <cfRule type="cellIs" dxfId="628" priority="730" operator="notEqual">
      <formula>""""""</formula>
    </cfRule>
  </conditionalFormatting>
  <conditionalFormatting sqref="BE22 BI22 BM22">
    <cfRule type="containsBlanks" dxfId="627" priority="723">
      <formula>LEN(TRIM(BE22))=0</formula>
    </cfRule>
    <cfRule type="cellIs" dxfId="626" priority="724" operator="notEqual">
      <formula>""""""</formula>
    </cfRule>
  </conditionalFormatting>
  <conditionalFormatting sqref="Y21:Y28">
    <cfRule type="containsBlanks" dxfId="625" priority="721">
      <formula>LEN(TRIM(Y21))=0</formula>
    </cfRule>
    <cfRule type="cellIs" dxfId="624" priority="722" operator="notEqual">
      <formula>""""""</formula>
    </cfRule>
  </conditionalFormatting>
  <conditionalFormatting sqref="Y21:Y28">
    <cfRule type="containsBlanks" dxfId="623" priority="719">
      <formula>LEN(TRIM(Y21))=0</formula>
    </cfRule>
    <cfRule type="cellIs" dxfId="622" priority="720" operator="notEqual">
      <formula>""""""</formula>
    </cfRule>
  </conditionalFormatting>
  <conditionalFormatting sqref="U22">
    <cfRule type="containsBlanks" dxfId="621" priority="717">
      <formula>LEN(TRIM(U22))=0</formula>
    </cfRule>
    <cfRule type="cellIs" dxfId="620" priority="718" operator="notEqual">
      <formula>""""""</formula>
    </cfRule>
  </conditionalFormatting>
  <conditionalFormatting sqref="W21:W26">
    <cfRule type="containsBlanks" dxfId="619" priority="705">
      <formula>LEN(TRIM(W21))=0</formula>
    </cfRule>
    <cfRule type="cellIs" dxfId="618" priority="706" operator="notEqual">
      <formula>""""""</formula>
    </cfRule>
  </conditionalFormatting>
  <conditionalFormatting sqref="W21:W26">
    <cfRule type="containsBlanks" dxfId="617" priority="707">
      <formula>LEN(TRIM(W21))=0</formula>
    </cfRule>
    <cfRule type="cellIs" dxfId="616" priority="708" operator="notEqual">
      <formula>""""""</formula>
    </cfRule>
  </conditionalFormatting>
  <conditionalFormatting sqref="AA21">
    <cfRule type="containsBlanks" dxfId="615" priority="697">
      <formula>LEN(TRIM(AA21))=0</formula>
    </cfRule>
    <cfRule type="cellIs" dxfId="614" priority="698" operator="notEqual">
      <formula>""""""</formula>
    </cfRule>
  </conditionalFormatting>
  <conditionalFormatting sqref="AA21">
    <cfRule type="containsBlanks" dxfId="613" priority="699">
      <formula>LEN(TRIM(AA21))=0</formula>
    </cfRule>
    <cfRule type="cellIs" dxfId="612" priority="700" operator="notEqual">
      <formula>""""""</formula>
    </cfRule>
  </conditionalFormatting>
  <conditionalFormatting sqref="AA23:AA25">
    <cfRule type="containsBlanks" dxfId="611" priority="693">
      <formula>LEN(TRIM(AA23))=0</formula>
    </cfRule>
    <cfRule type="cellIs" dxfId="610" priority="694" operator="notEqual">
      <formula>""""""</formula>
    </cfRule>
  </conditionalFormatting>
  <conditionalFormatting sqref="AA23:AA25">
    <cfRule type="containsBlanks" dxfId="609" priority="695">
      <formula>LEN(TRIM(AA23))=0</formula>
    </cfRule>
    <cfRule type="cellIs" dxfId="608" priority="696" operator="notEqual">
      <formula>""""""</formula>
    </cfRule>
  </conditionalFormatting>
  <conditionalFormatting sqref="AA22">
    <cfRule type="containsBlanks" dxfId="607" priority="689">
      <formula>LEN(TRIM(AA22))=0</formula>
    </cfRule>
    <cfRule type="cellIs" dxfId="606" priority="690" operator="notEqual">
      <formula>""""""</formula>
    </cfRule>
  </conditionalFormatting>
  <conditionalFormatting sqref="AA22">
    <cfRule type="containsBlanks" dxfId="605" priority="691">
      <formula>LEN(TRIM(AA22))=0</formula>
    </cfRule>
    <cfRule type="cellIs" dxfId="604" priority="692" operator="notEqual">
      <formula>""""""</formula>
    </cfRule>
  </conditionalFormatting>
  <conditionalFormatting sqref="AA26">
    <cfRule type="containsBlanks" dxfId="603" priority="685">
      <formula>LEN(TRIM(AA26))=0</formula>
    </cfRule>
    <cfRule type="cellIs" dxfId="602" priority="686" operator="notEqual">
      <formula>""""""</formula>
    </cfRule>
  </conditionalFormatting>
  <conditionalFormatting sqref="AA26">
    <cfRule type="containsBlanks" dxfId="601" priority="687">
      <formula>LEN(TRIM(AA26))=0</formula>
    </cfRule>
    <cfRule type="cellIs" dxfId="600" priority="688" operator="notEqual">
      <formula>""""""</formula>
    </cfRule>
  </conditionalFormatting>
  <conditionalFormatting sqref="AA27">
    <cfRule type="containsBlanks" dxfId="599" priority="681">
      <formula>LEN(TRIM(AA27))=0</formula>
    </cfRule>
    <cfRule type="cellIs" dxfId="598" priority="682" operator="notEqual">
      <formula>""""""</formula>
    </cfRule>
  </conditionalFormatting>
  <conditionalFormatting sqref="AA27">
    <cfRule type="containsBlanks" dxfId="597" priority="683">
      <formula>LEN(TRIM(AA27))=0</formula>
    </cfRule>
    <cfRule type="cellIs" dxfId="596" priority="684" operator="notEqual">
      <formula>""""""</formula>
    </cfRule>
  </conditionalFormatting>
  <conditionalFormatting sqref="W27">
    <cfRule type="containsBlanks" dxfId="595" priority="677">
      <formula>LEN(TRIM(W27))=0</formula>
    </cfRule>
    <cfRule type="cellIs" dxfId="594" priority="678" operator="notEqual">
      <formula>""""""</formula>
    </cfRule>
  </conditionalFormatting>
  <conditionalFormatting sqref="W27">
    <cfRule type="containsBlanks" dxfId="593" priority="679">
      <formula>LEN(TRIM(W27))=0</formula>
    </cfRule>
    <cfRule type="cellIs" dxfId="592" priority="680" operator="notEqual">
      <formula>""""""</formula>
    </cfRule>
  </conditionalFormatting>
  <conditionalFormatting sqref="W28">
    <cfRule type="containsBlanks" dxfId="591" priority="673">
      <formula>LEN(TRIM(W28))=0</formula>
    </cfRule>
    <cfRule type="cellIs" dxfId="590" priority="674" operator="notEqual">
      <formula>""""""</formula>
    </cfRule>
  </conditionalFormatting>
  <conditionalFormatting sqref="W28">
    <cfRule type="containsBlanks" dxfId="589" priority="675">
      <formula>LEN(TRIM(W28))=0</formula>
    </cfRule>
    <cfRule type="cellIs" dxfId="588" priority="676" operator="notEqual">
      <formula>""""""</formula>
    </cfRule>
  </conditionalFormatting>
  <conditionalFormatting sqref="AA28">
    <cfRule type="containsBlanks" dxfId="587" priority="669">
      <formula>LEN(TRIM(AA28))=0</formula>
    </cfRule>
    <cfRule type="cellIs" dxfId="586" priority="670" operator="notEqual">
      <formula>""""""</formula>
    </cfRule>
  </conditionalFormatting>
  <conditionalFormatting sqref="AA28">
    <cfRule type="containsBlanks" dxfId="585" priority="671">
      <formula>LEN(TRIM(AA28))=0</formula>
    </cfRule>
    <cfRule type="cellIs" dxfId="584" priority="672" operator="notEqual">
      <formula>""""""</formula>
    </cfRule>
  </conditionalFormatting>
  <conditionalFormatting sqref="AE26">
    <cfRule type="containsBlanks" dxfId="583" priority="665">
      <formula>LEN(TRIM(AE26))=0</formula>
    </cfRule>
    <cfRule type="cellIs" dxfId="582" priority="666" operator="notEqual">
      <formula>""""""</formula>
    </cfRule>
  </conditionalFormatting>
  <conditionalFormatting sqref="AE26">
    <cfRule type="containsBlanks" dxfId="581" priority="667">
      <formula>LEN(TRIM(AE26))=0</formula>
    </cfRule>
    <cfRule type="cellIs" dxfId="580" priority="668" operator="notEqual">
      <formula>""""""</formula>
    </cfRule>
  </conditionalFormatting>
  <conditionalFormatting sqref="AE28">
    <cfRule type="containsBlanks" dxfId="579" priority="661">
      <formula>LEN(TRIM(AE28))=0</formula>
    </cfRule>
    <cfRule type="cellIs" dxfId="578" priority="662" operator="notEqual">
      <formula>""""""</formula>
    </cfRule>
  </conditionalFormatting>
  <conditionalFormatting sqref="AE28">
    <cfRule type="containsBlanks" dxfId="577" priority="663">
      <formula>LEN(TRIM(AE28))=0</formula>
    </cfRule>
    <cfRule type="cellIs" dxfId="576" priority="664" operator="notEqual">
      <formula>""""""</formula>
    </cfRule>
  </conditionalFormatting>
  <conditionalFormatting sqref="AE25">
    <cfRule type="containsBlanks" dxfId="575" priority="657">
      <formula>LEN(TRIM(AE25))=0</formula>
    </cfRule>
    <cfRule type="cellIs" dxfId="574" priority="658" operator="notEqual">
      <formula>""""""</formula>
    </cfRule>
  </conditionalFormatting>
  <conditionalFormatting sqref="AE25">
    <cfRule type="containsBlanks" dxfId="573" priority="659">
      <formula>LEN(TRIM(AE25))=0</formula>
    </cfRule>
    <cfRule type="cellIs" dxfId="572" priority="660" operator="notEqual">
      <formula>""""""</formula>
    </cfRule>
  </conditionalFormatting>
  <conditionalFormatting sqref="AC21">
    <cfRule type="containsBlanks" dxfId="571" priority="655">
      <formula>LEN(TRIM(AC21))=0</formula>
    </cfRule>
    <cfRule type="cellIs" dxfId="570" priority="656" operator="notEqual">
      <formula>""""""</formula>
    </cfRule>
  </conditionalFormatting>
  <conditionalFormatting sqref="AC21">
    <cfRule type="containsBlanks" dxfId="569" priority="653">
      <formula>LEN(TRIM(AC21))=0</formula>
    </cfRule>
    <cfRule type="cellIs" dxfId="568" priority="654" operator="notEqual">
      <formula>""""""</formula>
    </cfRule>
  </conditionalFormatting>
  <conditionalFormatting sqref="AB21">
    <cfRule type="containsBlanks" dxfId="567" priority="651">
      <formula>LEN(TRIM(AB21))=0</formula>
    </cfRule>
    <cfRule type="cellIs" dxfId="566" priority="652" operator="notEqual">
      <formula>""""""</formula>
    </cfRule>
  </conditionalFormatting>
  <conditionalFormatting sqref="AB21">
    <cfRule type="containsBlanks" dxfId="565" priority="649">
      <formula>LEN(TRIM(AB21))=0</formula>
    </cfRule>
    <cfRule type="cellIs" dxfId="564" priority="650" operator="notEqual">
      <formula>""""""</formula>
    </cfRule>
  </conditionalFormatting>
  <conditionalFormatting sqref="AE21">
    <cfRule type="containsBlanks" dxfId="563" priority="645">
      <formula>LEN(TRIM(AE21))=0</formula>
    </cfRule>
    <cfRule type="cellIs" dxfId="562" priority="646" operator="notEqual">
      <formula>""""""</formula>
    </cfRule>
  </conditionalFormatting>
  <conditionalFormatting sqref="AE21">
    <cfRule type="containsBlanks" dxfId="561" priority="647">
      <formula>LEN(TRIM(AE21))=0</formula>
    </cfRule>
    <cfRule type="cellIs" dxfId="560" priority="648" operator="notEqual">
      <formula>""""""</formula>
    </cfRule>
  </conditionalFormatting>
  <conditionalFormatting sqref="AC22">
    <cfRule type="containsBlanks" dxfId="559" priority="643">
      <formula>LEN(TRIM(AC22))=0</formula>
    </cfRule>
    <cfRule type="cellIs" dxfId="558" priority="644" operator="notEqual">
      <formula>""""""</formula>
    </cfRule>
  </conditionalFormatting>
  <conditionalFormatting sqref="AC22">
    <cfRule type="containsBlanks" dxfId="557" priority="641">
      <formula>LEN(TRIM(AC22))=0</formula>
    </cfRule>
    <cfRule type="cellIs" dxfId="556" priority="642" operator="notEqual">
      <formula>""""""</formula>
    </cfRule>
  </conditionalFormatting>
  <conditionalFormatting sqref="AE22">
    <cfRule type="containsBlanks" dxfId="555" priority="637">
      <formula>LEN(TRIM(AE22))=0</formula>
    </cfRule>
    <cfRule type="cellIs" dxfId="554" priority="638" operator="notEqual">
      <formula>""""""</formula>
    </cfRule>
  </conditionalFormatting>
  <conditionalFormatting sqref="AE22">
    <cfRule type="containsBlanks" dxfId="553" priority="639">
      <formula>LEN(TRIM(AE22))=0</formula>
    </cfRule>
    <cfRule type="cellIs" dxfId="552" priority="640" operator="notEqual">
      <formula>""""""</formula>
    </cfRule>
  </conditionalFormatting>
  <conditionalFormatting sqref="AC23">
    <cfRule type="containsBlanks" dxfId="551" priority="635">
      <formula>LEN(TRIM(AC23))=0</formula>
    </cfRule>
    <cfRule type="cellIs" dxfId="550" priority="636" operator="notEqual">
      <formula>""""""</formula>
    </cfRule>
  </conditionalFormatting>
  <conditionalFormatting sqref="AC23">
    <cfRule type="containsBlanks" dxfId="549" priority="633">
      <formula>LEN(TRIM(AC23))=0</formula>
    </cfRule>
    <cfRule type="cellIs" dxfId="548" priority="634" operator="notEqual">
      <formula>""""""</formula>
    </cfRule>
  </conditionalFormatting>
  <conditionalFormatting sqref="AE23">
    <cfRule type="containsBlanks" dxfId="547" priority="629">
      <formula>LEN(TRIM(AE23))=0</formula>
    </cfRule>
    <cfRule type="cellIs" dxfId="546" priority="630" operator="notEqual">
      <formula>""""""</formula>
    </cfRule>
  </conditionalFormatting>
  <conditionalFormatting sqref="AE23">
    <cfRule type="containsBlanks" dxfId="545" priority="631">
      <formula>LEN(TRIM(AE23))=0</formula>
    </cfRule>
    <cfRule type="cellIs" dxfId="544" priority="632" operator="notEqual">
      <formula>""""""</formula>
    </cfRule>
  </conditionalFormatting>
  <conditionalFormatting sqref="AE24">
    <cfRule type="containsBlanks" dxfId="543" priority="625">
      <formula>LEN(TRIM(AE24))=0</formula>
    </cfRule>
    <cfRule type="cellIs" dxfId="542" priority="626" operator="notEqual">
      <formula>""""""</formula>
    </cfRule>
  </conditionalFormatting>
  <conditionalFormatting sqref="AE24">
    <cfRule type="containsBlanks" dxfId="541" priority="627">
      <formula>LEN(TRIM(AE24))=0</formula>
    </cfRule>
    <cfRule type="cellIs" dxfId="540" priority="628" operator="notEqual">
      <formula>""""""</formula>
    </cfRule>
  </conditionalFormatting>
  <conditionalFormatting sqref="AB27">
    <cfRule type="containsBlanks" dxfId="539" priority="621">
      <formula>LEN(TRIM(AB27))=0</formula>
    </cfRule>
    <cfRule type="cellIs" dxfId="538" priority="622" operator="notEqual">
      <formula>""""""</formula>
    </cfRule>
  </conditionalFormatting>
  <conditionalFormatting sqref="AB27">
    <cfRule type="containsBlanks" dxfId="537" priority="623">
      <formula>LEN(TRIM(AB27))=0</formula>
    </cfRule>
    <cfRule type="cellIs" dxfId="536" priority="624" operator="notEqual">
      <formula>""""""</formula>
    </cfRule>
  </conditionalFormatting>
  <conditionalFormatting sqref="AC27">
    <cfRule type="containsBlanks" dxfId="535" priority="619">
      <formula>LEN(TRIM(AC27))=0</formula>
    </cfRule>
    <cfRule type="cellIs" dxfId="534" priority="620" operator="notEqual">
      <formula>""""""</formula>
    </cfRule>
  </conditionalFormatting>
  <conditionalFormatting sqref="AC27">
    <cfRule type="containsBlanks" dxfId="533" priority="617">
      <formula>LEN(TRIM(AC27))=0</formula>
    </cfRule>
    <cfRule type="cellIs" dxfId="532" priority="618" operator="notEqual">
      <formula>""""""</formula>
    </cfRule>
  </conditionalFormatting>
  <conditionalFormatting sqref="AE27">
    <cfRule type="containsBlanks" dxfId="531" priority="609">
      <formula>LEN(TRIM(AE27))=0</formula>
    </cfRule>
    <cfRule type="cellIs" dxfId="530" priority="610" operator="notEqual">
      <formula>""""""</formula>
    </cfRule>
  </conditionalFormatting>
  <conditionalFormatting sqref="AE27">
    <cfRule type="containsBlanks" dxfId="529" priority="611">
      <formula>LEN(TRIM(AE27))=0</formula>
    </cfRule>
    <cfRule type="cellIs" dxfId="528" priority="612" operator="notEqual">
      <formula>""""""</formula>
    </cfRule>
  </conditionalFormatting>
  <conditionalFormatting sqref="AF21">
    <cfRule type="containsBlanks" dxfId="527" priority="607">
      <formula>LEN(TRIM(AF21))=0</formula>
    </cfRule>
    <cfRule type="cellIs" dxfId="526" priority="608" operator="notEqual">
      <formula>""""""</formula>
    </cfRule>
  </conditionalFormatting>
  <conditionalFormatting sqref="AF21">
    <cfRule type="containsBlanks" dxfId="525" priority="605">
      <formula>LEN(TRIM(AF21))=0</formula>
    </cfRule>
    <cfRule type="cellIs" dxfId="524" priority="606" operator="notEqual">
      <formula>""""""</formula>
    </cfRule>
  </conditionalFormatting>
  <conditionalFormatting sqref="AG21">
    <cfRule type="containsBlanks" dxfId="523" priority="603">
      <formula>LEN(TRIM(AG21))=0</formula>
    </cfRule>
    <cfRule type="cellIs" dxfId="522" priority="604" operator="notEqual">
      <formula>""""""</formula>
    </cfRule>
  </conditionalFormatting>
  <conditionalFormatting sqref="AG21">
    <cfRule type="containsBlanks" dxfId="521" priority="601">
      <formula>LEN(TRIM(AG21))=0</formula>
    </cfRule>
    <cfRule type="cellIs" dxfId="520" priority="602" operator="notEqual">
      <formula>""""""</formula>
    </cfRule>
  </conditionalFormatting>
  <conditionalFormatting sqref="AI21">
    <cfRule type="containsBlanks" dxfId="519" priority="597">
      <formula>LEN(TRIM(AI21))=0</formula>
    </cfRule>
    <cfRule type="cellIs" dxfId="518" priority="598" operator="notEqual">
      <formula>""""""</formula>
    </cfRule>
  </conditionalFormatting>
  <conditionalFormatting sqref="AI21">
    <cfRule type="containsBlanks" dxfId="517" priority="599">
      <formula>LEN(TRIM(AI21))=0</formula>
    </cfRule>
    <cfRule type="cellIs" dxfId="516" priority="600" operator="notEqual">
      <formula>""""""</formula>
    </cfRule>
  </conditionalFormatting>
  <conditionalFormatting sqref="AG22">
    <cfRule type="containsBlanks" dxfId="515" priority="595">
      <formula>LEN(TRIM(AG22))=0</formula>
    </cfRule>
    <cfRule type="cellIs" dxfId="514" priority="596" operator="notEqual">
      <formula>""""""</formula>
    </cfRule>
  </conditionalFormatting>
  <conditionalFormatting sqref="AG22">
    <cfRule type="containsBlanks" dxfId="513" priority="593">
      <formula>LEN(TRIM(AG22))=0</formula>
    </cfRule>
    <cfRule type="cellIs" dxfId="512" priority="594" operator="notEqual">
      <formula>""""""</formula>
    </cfRule>
  </conditionalFormatting>
  <conditionalFormatting sqref="AF22">
    <cfRule type="containsBlanks" dxfId="511" priority="591">
      <formula>LEN(TRIM(AF22))=0</formula>
    </cfRule>
    <cfRule type="cellIs" dxfId="510" priority="592" operator="notEqual">
      <formula>""""""</formula>
    </cfRule>
  </conditionalFormatting>
  <conditionalFormatting sqref="AF22">
    <cfRule type="containsBlanks" dxfId="509" priority="589">
      <formula>LEN(TRIM(AF22))=0</formula>
    </cfRule>
    <cfRule type="cellIs" dxfId="508" priority="590" operator="notEqual">
      <formula>""""""</formula>
    </cfRule>
  </conditionalFormatting>
  <conditionalFormatting sqref="AI22">
    <cfRule type="containsBlanks" dxfId="507" priority="585">
      <formula>LEN(TRIM(AI22))=0</formula>
    </cfRule>
    <cfRule type="cellIs" dxfId="506" priority="586" operator="notEqual">
      <formula>""""""</formula>
    </cfRule>
  </conditionalFormatting>
  <conditionalFormatting sqref="AI22">
    <cfRule type="containsBlanks" dxfId="505" priority="587">
      <formula>LEN(TRIM(AI22))=0</formula>
    </cfRule>
    <cfRule type="cellIs" dxfId="504" priority="588" operator="notEqual">
      <formula>""""""</formula>
    </cfRule>
  </conditionalFormatting>
  <conditionalFormatting sqref="AG23">
    <cfRule type="containsBlanks" dxfId="503" priority="583">
      <formula>LEN(TRIM(AG23))=0</formula>
    </cfRule>
    <cfRule type="cellIs" dxfId="502" priority="584" operator="notEqual">
      <formula>""""""</formula>
    </cfRule>
  </conditionalFormatting>
  <conditionalFormatting sqref="AG23">
    <cfRule type="containsBlanks" dxfId="501" priority="581">
      <formula>LEN(TRIM(AG23))=0</formula>
    </cfRule>
    <cfRule type="cellIs" dxfId="500" priority="582" operator="notEqual">
      <formula>""""""</formula>
    </cfRule>
  </conditionalFormatting>
  <conditionalFormatting sqref="AF23">
    <cfRule type="containsBlanks" dxfId="499" priority="579">
      <formula>LEN(TRIM(AF23))=0</formula>
    </cfRule>
    <cfRule type="cellIs" dxfId="498" priority="580" operator="notEqual">
      <formula>""""""</formula>
    </cfRule>
  </conditionalFormatting>
  <conditionalFormatting sqref="AF23">
    <cfRule type="containsBlanks" dxfId="497" priority="577">
      <formula>LEN(TRIM(AF23))=0</formula>
    </cfRule>
    <cfRule type="cellIs" dxfId="496" priority="578" operator="notEqual">
      <formula>""""""</formula>
    </cfRule>
  </conditionalFormatting>
  <conditionalFormatting sqref="AI23">
    <cfRule type="containsBlanks" dxfId="495" priority="573">
      <formula>LEN(TRIM(AI23))=0</formula>
    </cfRule>
    <cfRule type="cellIs" dxfId="494" priority="574" operator="notEqual">
      <formula>""""""</formula>
    </cfRule>
  </conditionalFormatting>
  <conditionalFormatting sqref="AI23">
    <cfRule type="containsBlanks" dxfId="493" priority="575">
      <formula>LEN(TRIM(AI23))=0</formula>
    </cfRule>
    <cfRule type="cellIs" dxfId="492" priority="576" operator="notEqual">
      <formula>""""""</formula>
    </cfRule>
  </conditionalFormatting>
  <conditionalFormatting sqref="AG24">
    <cfRule type="containsBlanks" dxfId="491" priority="571">
      <formula>LEN(TRIM(AG24))=0</formula>
    </cfRule>
    <cfRule type="cellIs" dxfId="490" priority="572" operator="notEqual">
      <formula>""""""</formula>
    </cfRule>
  </conditionalFormatting>
  <conditionalFormatting sqref="AG24">
    <cfRule type="containsBlanks" dxfId="489" priority="569">
      <formula>LEN(TRIM(AG24))=0</formula>
    </cfRule>
    <cfRule type="cellIs" dxfId="488" priority="570" operator="notEqual">
      <formula>""""""</formula>
    </cfRule>
  </conditionalFormatting>
  <conditionalFormatting sqref="AF24">
    <cfRule type="containsBlanks" dxfId="487" priority="567">
      <formula>LEN(TRIM(AF24))=0</formula>
    </cfRule>
    <cfRule type="cellIs" dxfId="486" priority="568" operator="notEqual">
      <formula>""""""</formula>
    </cfRule>
  </conditionalFormatting>
  <conditionalFormatting sqref="AF24">
    <cfRule type="containsBlanks" dxfId="485" priority="565">
      <formula>LEN(TRIM(AF24))=0</formula>
    </cfRule>
    <cfRule type="cellIs" dxfId="484" priority="566" operator="notEqual">
      <formula>""""""</formula>
    </cfRule>
  </conditionalFormatting>
  <conditionalFormatting sqref="AI24">
    <cfRule type="containsBlanks" dxfId="483" priority="561">
      <formula>LEN(TRIM(AI24))=0</formula>
    </cfRule>
    <cfRule type="cellIs" dxfId="482" priority="562" operator="notEqual">
      <formula>""""""</formula>
    </cfRule>
  </conditionalFormatting>
  <conditionalFormatting sqref="AI24">
    <cfRule type="containsBlanks" dxfId="481" priority="563">
      <formula>LEN(TRIM(AI24))=0</formula>
    </cfRule>
    <cfRule type="cellIs" dxfId="480" priority="564" operator="notEqual">
      <formula>""""""</formula>
    </cfRule>
  </conditionalFormatting>
  <conditionalFormatting sqref="AF27">
    <cfRule type="containsBlanks" dxfId="479" priority="557">
      <formula>LEN(TRIM(AF27))=0</formula>
    </cfRule>
    <cfRule type="cellIs" dxfId="478" priority="558" operator="notEqual">
      <formula>""""""</formula>
    </cfRule>
  </conditionalFormatting>
  <conditionalFormatting sqref="AF27">
    <cfRule type="containsBlanks" dxfId="477" priority="559">
      <formula>LEN(TRIM(AF27))=0</formula>
    </cfRule>
    <cfRule type="cellIs" dxfId="476" priority="560" operator="notEqual">
      <formula>""""""</formula>
    </cfRule>
  </conditionalFormatting>
  <conditionalFormatting sqref="AG27">
    <cfRule type="containsBlanks" dxfId="475" priority="555">
      <formula>LEN(TRIM(AG27))=0</formula>
    </cfRule>
    <cfRule type="cellIs" dxfId="474" priority="556" operator="notEqual">
      <formula>""""""</formula>
    </cfRule>
  </conditionalFormatting>
  <conditionalFormatting sqref="AG27">
    <cfRule type="containsBlanks" dxfId="473" priority="553">
      <formula>LEN(TRIM(AG27))=0</formula>
    </cfRule>
    <cfRule type="cellIs" dxfId="472" priority="554" operator="notEqual">
      <formula>""""""</formula>
    </cfRule>
  </conditionalFormatting>
  <conditionalFormatting sqref="AI27">
    <cfRule type="containsBlanks" dxfId="471" priority="549">
      <formula>LEN(TRIM(AI27))=0</formula>
    </cfRule>
    <cfRule type="cellIs" dxfId="470" priority="550" operator="notEqual">
      <formula>""""""</formula>
    </cfRule>
  </conditionalFormatting>
  <conditionalFormatting sqref="AI27">
    <cfRule type="containsBlanks" dxfId="469" priority="551">
      <formula>LEN(TRIM(AI27))=0</formula>
    </cfRule>
    <cfRule type="cellIs" dxfId="468" priority="552" operator="notEqual">
      <formula>""""""</formula>
    </cfRule>
  </conditionalFormatting>
  <conditionalFormatting sqref="AF28">
    <cfRule type="containsBlanks" dxfId="467" priority="545">
      <formula>LEN(TRIM(AF28))=0</formula>
    </cfRule>
    <cfRule type="cellIs" dxfId="466" priority="546" operator="notEqual">
      <formula>""""""</formula>
    </cfRule>
  </conditionalFormatting>
  <conditionalFormatting sqref="AF28">
    <cfRule type="containsBlanks" dxfId="465" priority="547">
      <formula>LEN(TRIM(AF28))=0</formula>
    </cfRule>
    <cfRule type="cellIs" dxfId="464" priority="548" operator="notEqual">
      <formula>""""""</formula>
    </cfRule>
  </conditionalFormatting>
  <conditionalFormatting sqref="AG28">
    <cfRule type="containsBlanks" dxfId="463" priority="543">
      <formula>LEN(TRIM(AG28))=0</formula>
    </cfRule>
    <cfRule type="cellIs" dxfId="462" priority="544" operator="notEqual">
      <formula>""""""</formula>
    </cfRule>
  </conditionalFormatting>
  <conditionalFormatting sqref="AG28">
    <cfRule type="containsBlanks" dxfId="461" priority="541">
      <formula>LEN(TRIM(AG28))=0</formula>
    </cfRule>
    <cfRule type="cellIs" dxfId="460" priority="542" operator="notEqual">
      <formula>""""""</formula>
    </cfRule>
  </conditionalFormatting>
  <conditionalFormatting sqref="AI28">
    <cfRule type="containsBlanks" dxfId="459" priority="537">
      <formula>LEN(TRIM(AI28))=0</formula>
    </cfRule>
    <cfRule type="cellIs" dxfId="458" priority="538" operator="notEqual">
      <formula>""""""</formula>
    </cfRule>
  </conditionalFormatting>
  <conditionalFormatting sqref="AI28">
    <cfRule type="containsBlanks" dxfId="457" priority="539">
      <formula>LEN(TRIM(AI28))=0</formula>
    </cfRule>
    <cfRule type="cellIs" dxfId="456" priority="540" operator="notEqual">
      <formula>""""""</formula>
    </cfRule>
  </conditionalFormatting>
  <conditionalFormatting sqref="AI26">
    <cfRule type="containsBlanks" dxfId="455" priority="529">
      <formula>LEN(TRIM(AI26))=0</formula>
    </cfRule>
    <cfRule type="cellIs" dxfId="454" priority="530" operator="notEqual">
      <formula>""""""</formula>
    </cfRule>
  </conditionalFormatting>
  <conditionalFormatting sqref="AI26">
    <cfRule type="containsBlanks" dxfId="453" priority="531">
      <formula>LEN(TRIM(AI26))=0</formula>
    </cfRule>
    <cfRule type="cellIs" dxfId="452" priority="532" operator="notEqual">
      <formula>""""""</formula>
    </cfRule>
  </conditionalFormatting>
  <conditionalFormatting sqref="AI25">
    <cfRule type="containsBlanks" dxfId="451" priority="521">
      <formula>LEN(TRIM(AI25))=0</formula>
    </cfRule>
    <cfRule type="cellIs" dxfId="450" priority="522" operator="notEqual">
      <formula>""""""</formula>
    </cfRule>
  </conditionalFormatting>
  <conditionalFormatting sqref="AI25">
    <cfRule type="containsBlanks" dxfId="449" priority="523">
      <formula>LEN(TRIM(AI25))=0</formula>
    </cfRule>
    <cfRule type="cellIs" dxfId="448" priority="524" operator="notEqual">
      <formula>""""""</formula>
    </cfRule>
  </conditionalFormatting>
  <conditionalFormatting sqref="AF26">
    <cfRule type="containsBlanks" dxfId="447" priority="517">
      <formula>LEN(TRIM(AF26))=0</formula>
    </cfRule>
    <cfRule type="cellIs" dxfId="446" priority="518" operator="notEqual">
      <formula>""""""</formula>
    </cfRule>
  </conditionalFormatting>
  <conditionalFormatting sqref="AF26">
    <cfRule type="containsBlanks" dxfId="445" priority="519">
      <formula>LEN(TRIM(AF26))=0</formula>
    </cfRule>
    <cfRule type="cellIs" dxfId="444" priority="520" operator="notEqual">
      <formula>""""""</formula>
    </cfRule>
  </conditionalFormatting>
  <conditionalFormatting sqref="AG26">
    <cfRule type="containsBlanks" dxfId="443" priority="515">
      <formula>LEN(TRIM(AG26))=0</formula>
    </cfRule>
    <cfRule type="cellIs" dxfId="442" priority="516" operator="notEqual">
      <formula>""""""</formula>
    </cfRule>
  </conditionalFormatting>
  <conditionalFormatting sqref="AG26">
    <cfRule type="containsBlanks" dxfId="441" priority="513">
      <formula>LEN(TRIM(AG26))=0</formula>
    </cfRule>
    <cfRule type="cellIs" dxfId="440" priority="514" operator="notEqual">
      <formula>""""""</formula>
    </cfRule>
  </conditionalFormatting>
  <conditionalFormatting sqref="AF25">
    <cfRule type="containsBlanks" dxfId="439" priority="501">
      <formula>LEN(TRIM(AF25))=0</formula>
    </cfRule>
    <cfRule type="cellIs" dxfId="438" priority="502" operator="notEqual">
      <formula>""""""</formula>
    </cfRule>
  </conditionalFormatting>
  <conditionalFormatting sqref="AF25">
    <cfRule type="containsBlanks" dxfId="437" priority="503">
      <formula>LEN(TRIM(AF25))=0</formula>
    </cfRule>
    <cfRule type="cellIs" dxfId="436" priority="504" operator="notEqual">
      <formula>""""""</formula>
    </cfRule>
  </conditionalFormatting>
  <conditionalFormatting sqref="AG25">
    <cfRule type="containsBlanks" dxfId="435" priority="499">
      <formula>LEN(TRIM(AG25))=0</formula>
    </cfRule>
    <cfRule type="cellIs" dxfId="434" priority="500" operator="notEqual">
      <formula>""""""</formula>
    </cfRule>
  </conditionalFormatting>
  <conditionalFormatting sqref="AG25">
    <cfRule type="containsBlanks" dxfId="433" priority="497">
      <formula>LEN(TRIM(AG25))=0</formula>
    </cfRule>
    <cfRule type="cellIs" dxfId="432" priority="498" operator="notEqual">
      <formula>""""""</formula>
    </cfRule>
  </conditionalFormatting>
  <conditionalFormatting sqref="AJ23">
    <cfRule type="containsBlanks" dxfId="431" priority="471">
      <formula>LEN(TRIM(AJ23))=0</formula>
    </cfRule>
    <cfRule type="cellIs" dxfId="430" priority="472" operator="notEqual">
      <formula>""""""</formula>
    </cfRule>
  </conditionalFormatting>
  <conditionalFormatting sqref="AJ23">
    <cfRule type="containsBlanks" dxfId="429" priority="469">
      <formula>LEN(TRIM(AJ23))=0</formula>
    </cfRule>
    <cfRule type="cellIs" dxfId="428" priority="470" operator="notEqual">
      <formula>""""""</formula>
    </cfRule>
  </conditionalFormatting>
  <conditionalFormatting sqref="AK23">
    <cfRule type="containsBlanks" dxfId="427" priority="467">
      <formula>LEN(TRIM(AK23))=0</formula>
    </cfRule>
    <cfRule type="cellIs" dxfId="426" priority="468" operator="notEqual">
      <formula>""""""</formula>
    </cfRule>
  </conditionalFormatting>
  <conditionalFormatting sqref="AK23">
    <cfRule type="containsBlanks" dxfId="425" priority="465">
      <formula>LEN(TRIM(AK23))=0</formula>
    </cfRule>
    <cfRule type="cellIs" dxfId="424" priority="466" operator="notEqual">
      <formula>""""""</formula>
    </cfRule>
  </conditionalFormatting>
  <conditionalFormatting sqref="AM23">
    <cfRule type="containsBlanks" dxfId="423" priority="461">
      <formula>LEN(TRIM(AM23))=0</formula>
    </cfRule>
    <cfRule type="cellIs" dxfId="422" priority="462" operator="notEqual">
      <formula>""""""</formula>
    </cfRule>
  </conditionalFormatting>
  <conditionalFormatting sqref="AM23">
    <cfRule type="containsBlanks" dxfId="421" priority="463">
      <formula>LEN(TRIM(AM23))=0</formula>
    </cfRule>
    <cfRule type="cellIs" dxfId="420" priority="464" operator="notEqual">
      <formula>""""""</formula>
    </cfRule>
  </conditionalFormatting>
  <conditionalFormatting sqref="AJ21">
    <cfRule type="containsBlanks" dxfId="419" priority="459">
      <formula>LEN(TRIM(AJ21))=0</formula>
    </cfRule>
    <cfRule type="cellIs" dxfId="418" priority="460" operator="notEqual">
      <formula>""""""</formula>
    </cfRule>
  </conditionalFormatting>
  <conditionalFormatting sqref="AJ21">
    <cfRule type="containsBlanks" dxfId="417" priority="457">
      <formula>LEN(TRIM(AJ21))=0</formula>
    </cfRule>
    <cfRule type="cellIs" dxfId="416" priority="458" operator="notEqual">
      <formula>""""""</formula>
    </cfRule>
  </conditionalFormatting>
  <conditionalFormatting sqref="AK21">
    <cfRule type="containsBlanks" dxfId="415" priority="455">
      <formula>LEN(TRIM(AK21))=0</formula>
    </cfRule>
    <cfRule type="cellIs" dxfId="414" priority="456" operator="notEqual">
      <formula>""""""</formula>
    </cfRule>
  </conditionalFormatting>
  <conditionalFormatting sqref="AK21">
    <cfRule type="containsBlanks" dxfId="413" priority="453">
      <formula>LEN(TRIM(AK21))=0</formula>
    </cfRule>
    <cfRule type="cellIs" dxfId="412" priority="454" operator="notEqual">
      <formula>""""""</formula>
    </cfRule>
  </conditionalFormatting>
  <conditionalFormatting sqref="AM21">
    <cfRule type="containsBlanks" dxfId="411" priority="449">
      <formula>LEN(TRIM(AM21))=0</formula>
    </cfRule>
    <cfRule type="cellIs" dxfId="410" priority="450" operator="notEqual">
      <formula>""""""</formula>
    </cfRule>
  </conditionalFormatting>
  <conditionalFormatting sqref="AM21">
    <cfRule type="containsBlanks" dxfId="409" priority="451">
      <formula>LEN(TRIM(AM21))=0</formula>
    </cfRule>
    <cfRule type="cellIs" dxfId="408" priority="452" operator="notEqual">
      <formula>""""""</formula>
    </cfRule>
  </conditionalFormatting>
  <conditionalFormatting sqref="AJ22">
    <cfRule type="containsBlanks" dxfId="407" priority="447">
      <formula>LEN(TRIM(AJ22))=0</formula>
    </cfRule>
    <cfRule type="cellIs" dxfId="406" priority="448" operator="notEqual">
      <formula>""""""</formula>
    </cfRule>
  </conditionalFormatting>
  <conditionalFormatting sqref="AJ22">
    <cfRule type="containsBlanks" dxfId="405" priority="445">
      <formula>LEN(TRIM(AJ22))=0</formula>
    </cfRule>
    <cfRule type="cellIs" dxfId="404" priority="446" operator="notEqual">
      <formula>""""""</formula>
    </cfRule>
  </conditionalFormatting>
  <conditionalFormatting sqref="AK22">
    <cfRule type="containsBlanks" dxfId="403" priority="443">
      <formula>LEN(TRIM(AK22))=0</formula>
    </cfRule>
    <cfRule type="cellIs" dxfId="402" priority="444" operator="notEqual">
      <formula>""""""</formula>
    </cfRule>
  </conditionalFormatting>
  <conditionalFormatting sqref="AK22">
    <cfRule type="containsBlanks" dxfId="401" priority="441">
      <formula>LEN(TRIM(AK22))=0</formula>
    </cfRule>
    <cfRule type="cellIs" dxfId="400" priority="442" operator="notEqual">
      <formula>""""""</formula>
    </cfRule>
  </conditionalFormatting>
  <conditionalFormatting sqref="AM22">
    <cfRule type="containsBlanks" dxfId="399" priority="437">
      <formula>LEN(TRIM(AM22))=0</formula>
    </cfRule>
    <cfRule type="cellIs" dxfId="398" priority="438" operator="notEqual">
      <formula>""""""</formula>
    </cfRule>
  </conditionalFormatting>
  <conditionalFormatting sqref="AM22">
    <cfRule type="containsBlanks" dxfId="397" priority="439">
      <formula>LEN(TRIM(AM22))=0</formula>
    </cfRule>
    <cfRule type="cellIs" dxfId="396" priority="440" operator="notEqual">
      <formula>""""""</formula>
    </cfRule>
  </conditionalFormatting>
  <conditionalFormatting sqref="AJ24">
    <cfRule type="containsBlanks" dxfId="395" priority="435">
      <formula>LEN(TRIM(AJ24))=0</formula>
    </cfRule>
    <cfRule type="cellIs" dxfId="394" priority="436" operator="notEqual">
      <formula>""""""</formula>
    </cfRule>
  </conditionalFormatting>
  <conditionalFormatting sqref="AJ24">
    <cfRule type="containsBlanks" dxfId="393" priority="433">
      <formula>LEN(TRIM(AJ24))=0</formula>
    </cfRule>
    <cfRule type="cellIs" dxfId="392" priority="434" operator="notEqual">
      <formula>""""""</formula>
    </cfRule>
  </conditionalFormatting>
  <conditionalFormatting sqref="AK24">
    <cfRule type="containsBlanks" dxfId="391" priority="431">
      <formula>LEN(TRIM(AK24))=0</formula>
    </cfRule>
    <cfRule type="cellIs" dxfId="390" priority="432" operator="notEqual">
      <formula>""""""</formula>
    </cfRule>
  </conditionalFormatting>
  <conditionalFormatting sqref="AK24">
    <cfRule type="containsBlanks" dxfId="389" priority="429">
      <formula>LEN(TRIM(AK24))=0</formula>
    </cfRule>
    <cfRule type="cellIs" dxfId="388" priority="430" operator="notEqual">
      <formula>""""""</formula>
    </cfRule>
  </conditionalFormatting>
  <conditionalFormatting sqref="AM24">
    <cfRule type="containsBlanks" dxfId="387" priority="421">
      <formula>LEN(TRIM(AM24))=0</formula>
    </cfRule>
    <cfRule type="cellIs" dxfId="386" priority="422" operator="notEqual">
      <formula>""""""</formula>
    </cfRule>
  </conditionalFormatting>
  <conditionalFormatting sqref="AM24">
    <cfRule type="containsBlanks" dxfId="385" priority="423">
      <formula>LEN(TRIM(AM24))=0</formula>
    </cfRule>
    <cfRule type="cellIs" dxfId="384" priority="424" operator="notEqual">
      <formula>""""""</formula>
    </cfRule>
  </conditionalFormatting>
  <conditionalFormatting sqref="AJ27">
    <cfRule type="containsBlanks" dxfId="383" priority="417">
      <formula>LEN(TRIM(AJ27))=0</formula>
    </cfRule>
    <cfRule type="cellIs" dxfId="382" priority="418" operator="notEqual">
      <formula>""""""</formula>
    </cfRule>
  </conditionalFormatting>
  <conditionalFormatting sqref="AJ27">
    <cfRule type="containsBlanks" dxfId="381" priority="419">
      <formula>LEN(TRIM(AJ27))=0</formula>
    </cfRule>
    <cfRule type="cellIs" dxfId="380" priority="420" operator="notEqual">
      <formula>""""""</formula>
    </cfRule>
  </conditionalFormatting>
  <conditionalFormatting sqref="AK27">
    <cfRule type="containsBlanks" dxfId="379" priority="415">
      <formula>LEN(TRIM(AK27))=0</formula>
    </cfRule>
    <cfRule type="cellIs" dxfId="378" priority="416" operator="notEqual">
      <formula>""""""</formula>
    </cfRule>
  </conditionalFormatting>
  <conditionalFormatting sqref="AK27">
    <cfRule type="containsBlanks" dxfId="377" priority="413">
      <formula>LEN(TRIM(AK27))=0</formula>
    </cfRule>
    <cfRule type="cellIs" dxfId="376" priority="414" operator="notEqual">
      <formula>""""""</formula>
    </cfRule>
  </conditionalFormatting>
  <conditionalFormatting sqref="AM27">
    <cfRule type="containsBlanks" dxfId="375" priority="409">
      <formula>LEN(TRIM(AM27))=0</formula>
    </cfRule>
    <cfRule type="cellIs" dxfId="374" priority="410" operator="notEqual">
      <formula>""""""</formula>
    </cfRule>
  </conditionalFormatting>
  <conditionalFormatting sqref="AM27">
    <cfRule type="containsBlanks" dxfId="373" priority="411">
      <formula>LEN(TRIM(AM27))=0</formula>
    </cfRule>
    <cfRule type="cellIs" dxfId="372" priority="412" operator="notEqual">
      <formula>""""""</formula>
    </cfRule>
  </conditionalFormatting>
  <conditionalFormatting sqref="AJ26">
    <cfRule type="containsBlanks" dxfId="371" priority="405">
      <formula>LEN(TRIM(AJ26))=0</formula>
    </cfRule>
    <cfRule type="cellIs" dxfId="370" priority="406" operator="notEqual">
      <formula>""""""</formula>
    </cfRule>
  </conditionalFormatting>
  <conditionalFormatting sqref="AJ26">
    <cfRule type="containsBlanks" dxfId="369" priority="407">
      <formula>LEN(TRIM(AJ26))=0</formula>
    </cfRule>
    <cfRule type="cellIs" dxfId="368" priority="408" operator="notEqual">
      <formula>""""""</formula>
    </cfRule>
  </conditionalFormatting>
  <conditionalFormatting sqref="AK26">
    <cfRule type="containsBlanks" dxfId="367" priority="403">
      <formula>LEN(TRIM(AK26))=0</formula>
    </cfRule>
    <cfRule type="cellIs" dxfId="366" priority="404" operator="notEqual">
      <formula>""""""</formula>
    </cfRule>
  </conditionalFormatting>
  <conditionalFormatting sqref="AK26">
    <cfRule type="containsBlanks" dxfId="365" priority="401">
      <formula>LEN(TRIM(AK26))=0</formula>
    </cfRule>
    <cfRule type="cellIs" dxfId="364" priority="402" operator="notEqual">
      <formula>""""""</formula>
    </cfRule>
  </conditionalFormatting>
  <conditionalFormatting sqref="AM26">
    <cfRule type="containsBlanks" dxfId="363" priority="397">
      <formula>LEN(TRIM(AM26))=0</formula>
    </cfRule>
    <cfRule type="cellIs" dxfId="362" priority="398" operator="notEqual">
      <formula>""""""</formula>
    </cfRule>
  </conditionalFormatting>
  <conditionalFormatting sqref="AM26">
    <cfRule type="containsBlanks" dxfId="361" priority="399">
      <formula>LEN(TRIM(AM26))=0</formula>
    </cfRule>
    <cfRule type="cellIs" dxfId="360" priority="400" operator="notEqual">
      <formula>""""""</formula>
    </cfRule>
  </conditionalFormatting>
  <conditionalFormatting sqref="AJ25">
    <cfRule type="containsBlanks" dxfId="359" priority="393">
      <formula>LEN(TRIM(AJ25))=0</formula>
    </cfRule>
    <cfRule type="cellIs" dxfId="358" priority="394" operator="notEqual">
      <formula>""""""</formula>
    </cfRule>
  </conditionalFormatting>
  <conditionalFormatting sqref="AJ25">
    <cfRule type="containsBlanks" dxfId="357" priority="395">
      <formula>LEN(TRIM(AJ25))=0</formula>
    </cfRule>
    <cfRule type="cellIs" dxfId="356" priority="396" operator="notEqual">
      <formula>""""""</formula>
    </cfRule>
  </conditionalFormatting>
  <conditionalFormatting sqref="AK25">
    <cfRule type="containsBlanks" dxfId="355" priority="391">
      <formula>LEN(TRIM(AK25))=0</formula>
    </cfRule>
    <cfRule type="cellIs" dxfId="354" priority="392" operator="notEqual">
      <formula>""""""</formula>
    </cfRule>
  </conditionalFormatting>
  <conditionalFormatting sqref="AK25">
    <cfRule type="containsBlanks" dxfId="353" priority="389">
      <formula>LEN(TRIM(AK25))=0</formula>
    </cfRule>
    <cfRule type="cellIs" dxfId="352" priority="390" operator="notEqual">
      <formula>""""""</formula>
    </cfRule>
  </conditionalFormatting>
  <conditionalFormatting sqref="AM25">
    <cfRule type="containsBlanks" dxfId="351" priority="385">
      <formula>LEN(TRIM(AM25))=0</formula>
    </cfRule>
    <cfRule type="cellIs" dxfId="350" priority="386" operator="notEqual">
      <formula>""""""</formula>
    </cfRule>
  </conditionalFormatting>
  <conditionalFormatting sqref="AM25">
    <cfRule type="containsBlanks" dxfId="349" priority="387">
      <formula>LEN(TRIM(AM25))=0</formula>
    </cfRule>
    <cfRule type="cellIs" dxfId="348" priority="388" operator="notEqual">
      <formula>""""""</formula>
    </cfRule>
  </conditionalFormatting>
  <conditionalFormatting sqref="AJ28">
    <cfRule type="containsBlanks" dxfId="347" priority="381">
      <formula>LEN(TRIM(AJ28))=0</formula>
    </cfRule>
    <cfRule type="cellIs" dxfId="346" priority="382" operator="notEqual">
      <formula>""""""</formula>
    </cfRule>
  </conditionalFormatting>
  <conditionalFormatting sqref="AJ28">
    <cfRule type="containsBlanks" dxfId="345" priority="383">
      <formula>LEN(TRIM(AJ28))=0</formula>
    </cfRule>
    <cfRule type="cellIs" dxfId="344" priority="384" operator="notEqual">
      <formula>""""""</formula>
    </cfRule>
  </conditionalFormatting>
  <conditionalFormatting sqref="AK28">
    <cfRule type="containsBlanks" dxfId="343" priority="379">
      <formula>LEN(TRIM(AK28))=0</formula>
    </cfRule>
    <cfRule type="cellIs" dxfId="342" priority="380" operator="notEqual">
      <formula>""""""</formula>
    </cfRule>
  </conditionalFormatting>
  <conditionalFormatting sqref="AK28">
    <cfRule type="containsBlanks" dxfId="341" priority="377">
      <formula>LEN(TRIM(AK28))=0</formula>
    </cfRule>
    <cfRule type="cellIs" dxfId="340" priority="378" operator="notEqual">
      <formula>""""""</formula>
    </cfRule>
  </conditionalFormatting>
  <conditionalFormatting sqref="AM28">
    <cfRule type="containsBlanks" dxfId="339" priority="373">
      <formula>LEN(TRIM(AM28))=0</formula>
    </cfRule>
    <cfRule type="cellIs" dxfId="338" priority="374" operator="notEqual">
      <formula>""""""</formula>
    </cfRule>
  </conditionalFormatting>
  <conditionalFormatting sqref="AM28">
    <cfRule type="containsBlanks" dxfId="337" priority="375">
      <formula>LEN(TRIM(AM28))=0</formula>
    </cfRule>
    <cfRule type="cellIs" dxfId="336" priority="376" operator="notEqual">
      <formula>""""""</formula>
    </cfRule>
  </conditionalFormatting>
  <conditionalFormatting sqref="AQ26">
    <cfRule type="containsBlanks" dxfId="335" priority="369">
      <formula>LEN(TRIM(AQ26))=0</formula>
    </cfRule>
    <cfRule type="cellIs" dxfId="334" priority="370" operator="notEqual">
      <formula>""""""</formula>
    </cfRule>
  </conditionalFormatting>
  <conditionalFormatting sqref="AQ26">
    <cfRule type="containsBlanks" dxfId="333" priority="371">
      <formula>LEN(TRIM(AQ26))=0</formula>
    </cfRule>
    <cfRule type="cellIs" dxfId="332" priority="372" operator="notEqual">
      <formula>""""""</formula>
    </cfRule>
  </conditionalFormatting>
  <conditionalFormatting sqref="AN26">
    <cfRule type="containsBlanks" dxfId="331" priority="365">
      <formula>LEN(TRIM(AN26))=0</formula>
    </cfRule>
    <cfRule type="cellIs" dxfId="330" priority="366" operator="notEqual">
      <formula>""""""</formula>
    </cfRule>
  </conditionalFormatting>
  <conditionalFormatting sqref="AN26">
    <cfRule type="containsBlanks" dxfId="329" priority="367">
      <formula>LEN(TRIM(AN26))=0</formula>
    </cfRule>
    <cfRule type="cellIs" dxfId="328" priority="368" operator="notEqual">
      <formula>""""""</formula>
    </cfRule>
  </conditionalFormatting>
  <conditionalFormatting sqref="AO26">
    <cfRule type="containsBlanks" dxfId="327" priority="363">
      <formula>LEN(TRIM(AO26))=0</formula>
    </cfRule>
    <cfRule type="cellIs" dxfId="326" priority="364" operator="notEqual">
      <formula>""""""</formula>
    </cfRule>
  </conditionalFormatting>
  <conditionalFormatting sqref="AO26">
    <cfRule type="containsBlanks" dxfId="325" priority="361">
      <formula>LEN(TRIM(AO26))=0</formula>
    </cfRule>
    <cfRule type="cellIs" dxfId="324" priority="362" operator="notEqual">
      <formula>""""""</formula>
    </cfRule>
  </conditionalFormatting>
  <conditionalFormatting sqref="AQ28">
    <cfRule type="containsBlanks" dxfId="323" priority="357">
      <formula>LEN(TRIM(AQ28))=0</formula>
    </cfRule>
    <cfRule type="cellIs" dxfId="322" priority="358" operator="notEqual">
      <formula>""""""</formula>
    </cfRule>
  </conditionalFormatting>
  <conditionalFormatting sqref="AQ28">
    <cfRule type="containsBlanks" dxfId="321" priority="359">
      <formula>LEN(TRIM(AQ28))=0</formula>
    </cfRule>
    <cfRule type="cellIs" dxfId="320" priority="360" operator="notEqual">
      <formula>""""""</formula>
    </cfRule>
  </conditionalFormatting>
  <conditionalFormatting sqref="AN28">
    <cfRule type="containsBlanks" dxfId="319" priority="353">
      <formula>LEN(TRIM(AN28))=0</formula>
    </cfRule>
    <cfRule type="cellIs" dxfId="318" priority="354" operator="notEqual">
      <formula>""""""</formula>
    </cfRule>
  </conditionalFormatting>
  <conditionalFormatting sqref="AN28">
    <cfRule type="containsBlanks" dxfId="317" priority="355">
      <formula>LEN(TRIM(AN28))=0</formula>
    </cfRule>
    <cfRule type="cellIs" dxfId="316" priority="356" operator="notEqual">
      <formula>""""""</formula>
    </cfRule>
  </conditionalFormatting>
  <conditionalFormatting sqref="AO28">
    <cfRule type="containsBlanks" dxfId="315" priority="351">
      <formula>LEN(TRIM(AO28))=0</formula>
    </cfRule>
    <cfRule type="cellIs" dxfId="314" priority="352" operator="notEqual">
      <formula>""""""</formula>
    </cfRule>
  </conditionalFormatting>
  <conditionalFormatting sqref="AO28">
    <cfRule type="containsBlanks" dxfId="313" priority="349">
      <formula>LEN(TRIM(AO28))=0</formula>
    </cfRule>
    <cfRule type="cellIs" dxfId="312" priority="350" operator="notEqual">
      <formula>""""""</formula>
    </cfRule>
  </conditionalFormatting>
  <conditionalFormatting sqref="AN25">
    <cfRule type="containsBlanks" dxfId="311" priority="345">
      <formula>LEN(TRIM(AN25))=0</formula>
    </cfRule>
    <cfRule type="cellIs" dxfId="310" priority="346" operator="notEqual">
      <formula>""""""</formula>
    </cfRule>
  </conditionalFormatting>
  <conditionalFormatting sqref="AN25">
    <cfRule type="containsBlanks" dxfId="309" priority="347">
      <formula>LEN(TRIM(AN25))=0</formula>
    </cfRule>
    <cfRule type="cellIs" dxfId="308" priority="348" operator="notEqual">
      <formula>""""""</formula>
    </cfRule>
  </conditionalFormatting>
  <conditionalFormatting sqref="AO25">
    <cfRule type="containsBlanks" dxfId="307" priority="343">
      <formula>LEN(TRIM(AO25))=0</formula>
    </cfRule>
    <cfRule type="cellIs" dxfId="306" priority="344" operator="notEqual">
      <formula>""""""</formula>
    </cfRule>
  </conditionalFormatting>
  <conditionalFormatting sqref="AO25">
    <cfRule type="containsBlanks" dxfId="305" priority="341">
      <formula>LEN(TRIM(AO25))=0</formula>
    </cfRule>
    <cfRule type="cellIs" dxfId="304" priority="342" operator="notEqual">
      <formula>""""""</formula>
    </cfRule>
  </conditionalFormatting>
  <conditionalFormatting sqref="AQ25">
    <cfRule type="containsBlanks" dxfId="303" priority="337">
      <formula>LEN(TRIM(AQ25))=0</formula>
    </cfRule>
    <cfRule type="cellIs" dxfId="302" priority="338" operator="notEqual">
      <formula>""""""</formula>
    </cfRule>
  </conditionalFormatting>
  <conditionalFormatting sqref="AQ25">
    <cfRule type="containsBlanks" dxfId="301" priority="339">
      <formula>LEN(TRIM(AQ25))=0</formula>
    </cfRule>
    <cfRule type="cellIs" dxfId="300" priority="340" operator="notEqual">
      <formula>""""""</formula>
    </cfRule>
  </conditionalFormatting>
  <conditionalFormatting sqref="AN21">
    <cfRule type="containsBlanks" dxfId="299" priority="335">
      <formula>LEN(TRIM(AN21))=0</formula>
    </cfRule>
    <cfRule type="cellIs" dxfId="298" priority="336" operator="notEqual">
      <formula>""""""</formula>
    </cfRule>
  </conditionalFormatting>
  <conditionalFormatting sqref="AN21">
    <cfRule type="containsBlanks" dxfId="297" priority="333">
      <formula>LEN(TRIM(AN21))=0</formula>
    </cfRule>
    <cfRule type="cellIs" dxfId="296" priority="334" operator="notEqual">
      <formula>""""""</formula>
    </cfRule>
  </conditionalFormatting>
  <conditionalFormatting sqref="AO21">
    <cfRule type="containsBlanks" dxfId="295" priority="331">
      <formula>LEN(TRIM(AO21))=0</formula>
    </cfRule>
    <cfRule type="cellIs" dxfId="294" priority="332" operator="notEqual">
      <formula>""""""</formula>
    </cfRule>
  </conditionalFormatting>
  <conditionalFormatting sqref="AO21">
    <cfRule type="containsBlanks" dxfId="293" priority="329">
      <formula>LEN(TRIM(AO21))=0</formula>
    </cfRule>
    <cfRule type="cellIs" dxfId="292" priority="330" operator="notEqual">
      <formula>""""""</formula>
    </cfRule>
  </conditionalFormatting>
  <conditionalFormatting sqref="AQ21">
    <cfRule type="containsBlanks" dxfId="291" priority="325">
      <formula>LEN(TRIM(AQ21))=0</formula>
    </cfRule>
    <cfRule type="cellIs" dxfId="290" priority="326" operator="notEqual">
      <formula>""""""</formula>
    </cfRule>
  </conditionalFormatting>
  <conditionalFormatting sqref="AQ21">
    <cfRule type="containsBlanks" dxfId="289" priority="327">
      <formula>LEN(TRIM(AQ21))=0</formula>
    </cfRule>
    <cfRule type="cellIs" dxfId="288" priority="328" operator="notEqual">
      <formula>""""""</formula>
    </cfRule>
  </conditionalFormatting>
  <conditionalFormatting sqref="AN22">
    <cfRule type="containsBlanks" dxfId="287" priority="319">
      <formula>LEN(TRIM(AN22))=0</formula>
    </cfRule>
    <cfRule type="cellIs" dxfId="286" priority="320" operator="notEqual">
      <formula>""""""</formula>
    </cfRule>
  </conditionalFormatting>
  <conditionalFormatting sqref="AN22">
    <cfRule type="containsBlanks" dxfId="285" priority="317">
      <formula>LEN(TRIM(AN22))=0</formula>
    </cfRule>
    <cfRule type="cellIs" dxfId="284" priority="318" operator="notEqual">
      <formula>""""""</formula>
    </cfRule>
  </conditionalFormatting>
  <conditionalFormatting sqref="AO22">
    <cfRule type="containsBlanks" dxfId="283" priority="315">
      <formula>LEN(TRIM(AO22))=0</formula>
    </cfRule>
    <cfRule type="cellIs" dxfId="282" priority="316" operator="notEqual">
      <formula>""""""</formula>
    </cfRule>
  </conditionalFormatting>
  <conditionalFormatting sqref="AO22">
    <cfRule type="containsBlanks" dxfId="281" priority="313">
      <formula>LEN(TRIM(AO22))=0</formula>
    </cfRule>
    <cfRule type="cellIs" dxfId="280" priority="314" operator="notEqual">
      <formula>""""""</formula>
    </cfRule>
  </conditionalFormatting>
  <conditionalFormatting sqref="AQ22">
    <cfRule type="containsBlanks" dxfId="279" priority="309">
      <formula>LEN(TRIM(AQ22))=0</formula>
    </cfRule>
    <cfRule type="cellIs" dxfId="278" priority="310" operator="notEqual">
      <formula>""""""</formula>
    </cfRule>
  </conditionalFormatting>
  <conditionalFormatting sqref="AQ22">
    <cfRule type="containsBlanks" dxfId="277" priority="311">
      <formula>LEN(TRIM(AQ22))=0</formula>
    </cfRule>
    <cfRule type="cellIs" dxfId="276" priority="312" operator="notEqual">
      <formula>""""""</formula>
    </cfRule>
  </conditionalFormatting>
  <conditionalFormatting sqref="AN23">
    <cfRule type="containsBlanks" dxfId="275" priority="307">
      <formula>LEN(TRIM(AN23))=0</formula>
    </cfRule>
    <cfRule type="cellIs" dxfId="274" priority="308" operator="notEqual">
      <formula>""""""</formula>
    </cfRule>
  </conditionalFormatting>
  <conditionalFormatting sqref="AN23">
    <cfRule type="containsBlanks" dxfId="273" priority="305">
      <formula>LEN(TRIM(AN23))=0</formula>
    </cfRule>
    <cfRule type="cellIs" dxfId="272" priority="306" operator="notEqual">
      <formula>""""""</formula>
    </cfRule>
  </conditionalFormatting>
  <conditionalFormatting sqref="AO23">
    <cfRule type="containsBlanks" dxfId="271" priority="303">
      <formula>LEN(TRIM(AO23))=0</formula>
    </cfRule>
    <cfRule type="cellIs" dxfId="270" priority="304" operator="notEqual">
      <formula>""""""</formula>
    </cfRule>
  </conditionalFormatting>
  <conditionalFormatting sqref="AO23">
    <cfRule type="containsBlanks" dxfId="269" priority="301">
      <formula>LEN(TRIM(AO23))=0</formula>
    </cfRule>
    <cfRule type="cellIs" dxfId="268" priority="302" operator="notEqual">
      <formula>""""""</formula>
    </cfRule>
  </conditionalFormatting>
  <conditionalFormatting sqref="AQ23">
    <cfRule type="containsBlanks" dxfId="267" priority="297">
      <formula>LEN(TRIM(AQ23))=0</formula>
    </cfRule>
    <cfRule type="cellIs" dxfId="266" priority="298" operator="notEqual">
      <formula>""""""</formula>
    </cfRule>
  </conditionalFormatting>
  <conditionalFormatting sqref="AQ23">
    <cfRule type="containsBlanks" dxfId="265" priority="299">
      <formula>LEN(TRIM(AQ23))=0</formula>
    </cfRule>
    <cfRule type="cellIs" dxfId="264" priority="300" operator="notEqual">
      <formula>""""""</formula>
    </cfRule>
  </conditionalFormatting>
  <conditionalFormatting sqref="AN24">
    <cfRule type="containsBlanks" dxfId="263" priority="293">
      <formula>LEN(TRIM(AN24))=0</formula>
    </cfRule>
    <cfRule type="cellIs" dxfId="262" priority="294" operator="notEqual">
      <formula>""""""</formula>
    </cfRule>
  </conditionalFormatting>
  <conditionalFormatting sqref="AN24">
    <cfRule type="containsBlanks" dxfId="261" priority="295">
      <formula>LEN(TRIM(AN24))=0</formula>
    </cfRule>
    <cfRule type="cellIs" dxfId="260" priority="296" operator="notEqual">
      <formula>""""""</formula>
    </cfRule>
  </conditionalFormatting>
  <conditionalFormatting sqref="AO24">
    <cfRule type="containsBlanks" dxfId="259" priority="291">
      <formula>LEN(TRIM(AO24))=0</formula>
    </cfRule>
    <cfRule type="cellIs" dxfId="258" priority="292" operator="notEqual">
      <formula>""""""</formula>
    </cfRule>
  </conditionalFormatting>
  <conditionalFormatting sqref="AO24">
    <cfRule type="containsBlanks" dxfId="257" priority="289">
      <formula>LEN(TRIM(AO24))=0</formula>
    </cfRule>
    <cfRule type="cellIs" dxfId="256" priority="290" operator="notEqual">
      <formula>""""""</formula>
    </cfRule>
  </conditionalFormatting>
  <conditionalFormatting sqref="AQ24">
    <cfRule type="containsBlanks" dxfId="255" priority="281">
      <formula>LEN(TRIM(AQ24))=0</formula>
    </cfRule>
    <cfRule type="cellIs" dxfId="254" priority="282" operator="notEqual">
      <formula>""""""</formula>
    </cfRule>
  </conditionalFormatting>
  <conditionalFormatting sqref="AQ24">
    <cfRule type="containsBlanks" dxfId="253" priority="283">
      <formula>LEN(TRIM(AQ24))=0</formula>
    </cfRule>
    <cfRule type="cellIs" dxfId="252" priority="284" operator="notEqual">
      <formula>""""""</formula>
    </cfRule>
  </conditionalFormatting>
  <conditionalFormatting sqref="AN27">
    <cfRule type="containsBlanks" dxfId="251" priority="277">
      <formula>LEN(TRIM(AN27))=0</formula>
    </cfRule>
    <cfRule type="cellIs" dxfId="250" priority="278" operator="notEqual">
      <formula>""""""</formula>
    </cfRule>
  </conditionalFormatting>
  <conditionalFormatting sqref="AN27">
    <cfRule type="containsBlanks" dxfId="249" priority="279">
      <formula>LEN(TRIM(AN27))=0</formula>
    </cfRule>
    <cfRule type="cellIs" dxfId="248" priority="280" operator="notEqual">
      <formula>""""""</formula>
    </cfRule>
  </conditionalFormatting>
  <conditionalFormatting sqref="AO27">
    <cfRule type="containsBlanks" dxfId="247" priority="275">
      <formula>LEN(TRIM(AO27))=0</formula>
    </cfRule>
    <cfRule type="cellIs" dxfId="246" priority="276" operator="notEqual">
      <formula>""""""</formula>
    </cfRule>
  </conditionalFormatting>
  <conditionalFormatting sqref="AO27">
    <cfRule type="containsBlanks" dxfId="245" priority="273">
      <formula>LEN(TRIM(AO27))=0</formula>
    </cfRule>
    <cfRule type="cellIs" dxfId="244" priority="274" operator="notEqual">
      <formula>""""""</formula>
    </cfRule>
  </conditionalFormatting>
  <conditionalFormatting sqref="AQ27">
    <cfRule type="containsBlanks" dxfId="243" priority="269">
      <formula>LEN(TRIM(AQ27))=0</formula>
    </cfRule>
    <cfRule type="cellIs" dxfId="242" priority="270" operator="notEqual">
      <formula>""""""</formula>
    </cfRule>
  </conditionalFormatting>
  <conditionalFormatting sqref="AQ27">
    <cfRule type="containsBlanks" dxfId="241" priority="271">
      <formula>LEN(TRIM(AQ27))=0</formula>
    </cfRule>
    <cfRule type="cellIs" dxfId="240" priority="272" operator="notEqual">
      <formula>""""""</formula>
    </cfRule>
  </conditionalFormatting>
  <conditionalFormatting sqref="AU21">
    <cfRule type="containsBlanks" dxfId="239" priority="265">
      <formula>LEN(TRIM(AU21))=0</formula>
    </cfRule>
    <cfRule type="cellIs" dxfId="238" priority="266" operator="notEqual">
      <formula>""""""</formula>
    </cfRule>
  </conditionalFormatting>
  <conditionalFormatting sqref="AU21">
    <cfRule type="containsBlanks" dxfId="237" priority="267">
      <formula>LEN(TRIM(AU21))=0</formula>
    </cfRule>
    <cfRule type="cellIs" dxfId="236" priority="268" operator="notEqual">
      <formula>""""""</formula>
    </cfRule>
  </conditionalFormatting>
  <conditionalFormatting sqref="AR22:AS22">
    <cfRule type="containsBlanks" dxfId="235" priority="261">
      <formula>LEN(TRIM(AR22))=0</formula>
    </cfRule>
    <cfRule type="cellIs" dxfId="234" priority="262" operator="notEqual">
      <formula>""""""</formula>
    </cfRule>
  </conditionalFormatting>
  <conditionalFormatting sqref="AR22:AS22">
    <cfRule type="containsBlanks" dxfId="233" priority="263">
      <formula>LEN(TRIM(AR22))=0</formula>
    </cfRule>
    <cfRule type="cellIs" dxfId="232" priority="264" operator="notEqual">
      <formula>""""""</formula>
    </cfRule>
  </conditionalFormatting>
  <conditionalFormatting sqref="AU22">
    <cfRule type="containsBlanks" dxfId="231" priority="257">
      <formula>LEN(TRIM(AU22))=0</formula>
    </cfRule>
    <cfRule type="cellIs" dxfId="230" priority="258" operator="notEqual">
      <formula>""""""</formula>
    </cfRule>
  </conditionalFormatting>
  <conditionalFormatting sqref="AU22">
    <cfRule type="containsBlanks" dxfId="229" priority="259">
      <formula>LEN(TRIM(AU22))=0</formula>
    </cfRule>
    <cfRule type="cellIs" dxfId="228" priority="260" operator="notEqual">
      <formula>""""""</formula>
    </cfRule>
  </conditionalFormatting>
  <conditionalFormatting sqref="AR23:AS23">
    <cfRule type="containsBlanks" dxfId="227" priority="253">
      <formula>LEN(TRIM(AR23))=0</formula>
    </cfRule>
    <cfRule type="cellIs" dxfId="226" priority="254" operator="notEqual">
      <formula>""""""</formula>
    </cfRule>
  </conditionalFormatting>
  <conditionalFormatting sqref="AR23:AS23">
    <cfRule type="containsBlanks" dxfId="225" priority="255">
      <formula>LEN(TRIM(AR23))=0</formula>
    </cfRule>
    <cfRule type="cellIs" dxfId="224" priority="256" operator="notEqual">
      <formula>""""""</formula>
    </cfRule>
  </conditionalFormatting>
  <conditionalFormatting sqref="AU23">
    <cfRule type="containsBlanks" dxfId="223" priority="249">
      <formula>LEN(TRIM(AU23))=0</formula>
    </cfRule>
    <cfRule type="cellIs" dxfId="222" priority="250" operator="notEqual">
      <formula>""""""</formula>
    </cfRule>
  </conditionalFormatting>
  <conditionalFormatting sqref="AU23">
    <cfRule type="containsBlanks" dxfId="221" priority="251">
      <formula>LEN(TRIM(AU23))=0</formula>
    </cfRule>
    <cfRule type="cellIs" dxfId="220" priority="252" operator="notEqual">
      <formula>""""""</formula>
    </cfRule>
  </conditionalFormatting>
  <conditionalFormatting sqref="AR24">
    <cfRule type="containsBlanks" dxfId="219" priority="245">
      <formula>LEN(TRIM(AR24))=0</formula>
    </cfRule>
    <cfRule type="cellIs" dxfId="218" priority="246" operator="notEqual">
      <formula>""""""</formula>
    </cfRule>
  </conditionalFormatting>
  <conditionalFormatting sqref="AR24">
    <cfRule type="containsBlanks" dxfId="217" priority="247">
      <formula>LEN(TRIM(AR24))=0</formula>
    </cfRule>
    <cfRule type="cellIs" dxfId="216" priority="248" operator="notEqual">
      <formula>""""""</formula>
    </cfRule>
  </conditionalFormatting>
  <conditionalFormatting sqref="AS24">
    <cfRule type="containsBlanks" dxfId="215" priority="243">
      <formula>LEN(TRIM(AS24))=0</formula>
    </cfRule>
    <cfRule type="cellIs" dxfId="214" priority="244" operator="notEqual">
      <formula>""""""</formula>
    </cfRule>
  </conditionalFormatting>
  <conditionalFormatting sqref="AS24">
    <cfRule type="containsBlanks" dxfId="213" priority="241">
      <formula>LEN(TRIM(AS24))=0</formula>
    </cfRule>
    <cfRule type="cellIs" dxfId="212" priority="242" operator="notEqual">
      <formula>""""""</formula>
    </cfRule>
  </conditionalFormatting>
  <conditionalFormatting sqref="AU24">
    <cfRule type="containsBlanks" dxfId="211" priority="237">
      <formula>LEN(TRIM(AU24))=0</formula>
    </cfRule>
    <cfRule type="cellIs" dxfId="210" priority="238" operator="notEqual">
      <formula>""""""</formula>
    </cfRule>
  </conditionalFormatting>
  <conditionalFormatting sqref="AU24">
    <cfRule type="containsBlanks" dxfId="209" priority="239">
      <formula>LEN(TRIM(AU24))=0</formula>
    </cfRule>
    <cfRule type="cellIs" dxfId="208" priority="240" operator="notEqual">
      <formula>""""""</formula>
    </cfRule>
  </conditionalFormatting>
  <conditionalFormatting sqref="AR27">
    <cfRule type="containsBlanks" dxfId="207" priority="233">
      <formula>LEN(TRIM(AR27))=0</formula>
    </cfRule>
    <cfRule type="cellIs" dxfId="206" priority="234" operator="notEqual">
      <formula>""""""</formula>
    </cfRule>
  </conditionalFormatting>
  <conditionalFormatting sqref="AR27">
    <cfRule type="containsBlanks" dxfId="205" priority="235">
      <formula>LEN(TRIM(AR27))=0</formula>
    </cfRule>
    <cfRule type="cellIs" dxfId="204" priority="236" operator="notEqual">
      <formula>""""""</formula>
    </cfRule>
  </conditionalFormatting>
  <conditionalFormatting sqref="AS27">
    <cfRule type="containsBlanks" dxfId="203" priority="231">
      <formula>LEN(TRIM(AS27))=0</formula>
    </cfRule>
    <cfRule type="cellIs" dxfId="202" priority="232" operator="notEqual">
      <formula>""""""</formula>
    </cfRule>
  </conditionalFormatting>
  <conditionalFormatting sqref="AS27">
    <cfRule type="containsBlanks" dxfId="201" priority="229">
      <formula>LEN(TRIM(AS27))=0</formula>
    </cfRule>
    <cfRule type="cellIs" dxfId="200" priority="230" operator="notEqual">
      <formula>""""""</formula>
    </cfRule>
  </conditionalFormatting>
  <conditionalFormatting sqref="AU27">
    <cfRule type="containsBlanks" dxfId="199" priority="225">
      <formula>LEN(TRIM(AU27))=0</formula>
    </cfRule>
    <cfRule type="cellIs" dxfId="198" priority="226" operator="notEqual">
      <formula>""""""</formula>
    </cfRule>
  </conditionalFormatting>
  <conditionalFormatting sqref="AU27">
    <cfRule type="containsBlanks" dxfId="197" priority="227">
      <formula>LEN(TRIM(AU27))=0</formula>
    </cfRule>
    <cfRule type="cellIs" dxfId="196" priority="228" operator="notEqual">
      <formula>""""""</formula>
    </cfRule>
  </conditionalFormatting>
  <conditionalFormatting sqref="AR26">
    <cfRule type="containsBlanks" dxfId="195" priority="217">
      <formula>LEN(TRIM(AR26))=0</formula>
    </cfRule>
    <cfRule type="cellIs" dxfId="194" priority="218" operator="notEqual">
      <formula>""""""</formula>
    </cfRule>
  </conditionalFormatting>
  <conditionalFormatting sqref="AR26">
    <cfRule type="containsBlanks" dxfId="193" priority="219">
      <formula>LEN(TRIM(AR26))=0</formula>
    </cfRule>
    <cfRule type="cellIs" dxfId="192" priority="220" operator="notEqual">
      <formula>""""""</formula>
    </cfRule>
  </conditionalFormatting>
  <conditionalFormatting sqref="AS26">
    <cfRule type="containsBlanks" dxfId="191" priority="215">
      <formula>LEN(TRIM(AS26))=0</formula>
    </cfRule>
    <cfRule type="cellIs" dxfId="190" priority="216" operator="notEqual">
      <formula>""""""</formula>
    </cfRule>
  </conditionalFormatting>
  <conditionalFormatting sqref="AS26">
    <cfRule type="containsBlanks" dxfId="189" priority="213">
      <formula>LEN(TRIM(AS26))=0</formula>
    </cfRule>
    <cfRule type="cellIs" dxfId="188" priority="214" operator="notEqual">
      <formula>""""""</formula>
    </cfRule>
  </conditionalFormatting>
  <conditionalFormatting sqref="AU26">
    <cfRule type="containsBlanks" dxfId="187" priority="209">
      <formula>LEN(TRIM(AU26))=0</formula>
    </cfRule>
    <cfRule type="cellIs" dxfId="186" priority="210" operator="notEqual">
      <formula>""""""</formula>
    </cfRule>
  </conditionalFormatting>
  <conditionalFormatting sqref="AU26">
    <cfRule type="containsBlanks" dxfId="185" priority="211">
      <formula>LEN(TRIM(AU26))=0</formula>
    </cfRule>
    <cfRule type="cellIs" dxfId="184" priority="212" operator="notEqual">
      <formula>""""""</formula>
    </cfRule>
  </conditionalFormatting>
  <conditionalFormatting sqref="AR28">
    <cfRule type="containsBlanks" dxfId="183" priority="205">
      <formula>LEN(TRIM(AR28))=0</formula>
    </cfRule>
    <cfRule type="cellIs" dxfId="182" priority="206" operator="notEqual">
      <formula>""""""</formula>
    </cfRule>
  </conditionalFormatting>
  <conditionalFormatting sqref="AR28">
    <cfRule type="containsBlanks" dxfId="181" priority="207">
      <formula>LEN(TRIM(AR28))=0</formula>
    </cfRule>
    <cfRule type="cellIs" dxfId="180" priority="208" operator="notEqual">
      <formula>""""""</formula>
    </cfRule>
  </conditionalFormatting>
  <conditionalFormatting sqref="AS28">
    <cfRule type="containsBlanks" dxfId="179" priority="203">
      <formula>LEN(TRIM(AS28))=0</formula>
    </cfRule>
    <cfRule type="cellIs" dxfId="178" priority="204" operator="notEqual">
      <formula>""""""</formula>
    </cfRule>
  </conditionalFormatting>
  <conditionalFormatting sqref="AS28">
    <cfRule type="containsBlanks" dxfId="177" priority="201">
      <formula>LEN(TRIM(AS28))=0</formula>
    </cfRule>
    <cfRule type="cellIs" dxfId="176" priority="202" operator="notEqual">
      <formula>""""""</formula>
    </cfRule>
  </conditionalFormatting>
  <conditionalFormatting sqref="AU28">
    <cfRule type="containsBlanks" dxfId="175" priority="197">
      <formula>LEN(TRIM(AU28))=0</formula>
    </cfRule>
    <cfRule type="cellIs" dxfId="174" priority="198" operator="notEqual">
      <formula>""""""</formula>
    </cfRule>
  </conditionalFormatting>
  <conditionalFormatting sqref="AU28">
    <cfRule type="containsBlanks" dxfId="173" priority="199">
      <formula>LEN(TRIM(AU28))=0</formula>
    </cfRule>
    <cfRule type="cellIs" dxfId="172" priority="200" operator="notEqual">
      <formula>""""""</formula>
    </cfRule>
  </conditionalFormatting>
  <conditionalFormatting sqref="AR25">
    <cfRule type="containsBlanks" dxfId="171" priority="193">
      <formula>LEN(TRIM(AR25))=0</formula>
    </cfRule>
    <cfRule type="cellIs" dxfId="170" priority="194" operator="notEqual">
      <formula>""""""</formula>
    </cfRule>
  </conditionalFormatting>
  <conditionalFormatting sqref="AR25">
    <cfRule type="containsBlanks" dxfId="169" priority="195">
      <formula>LEN(TRIM(AR25))=0</formula>
    </cfRule>
    <cfRule type="cellIs" dxfId="168" priority="196" operator="notEqual">
      <formula>""""""</formula>
    </cfRule>
  </conditionalFormatting>
  <conditionalFormatting sqref="AS25">
    <cfRule type="containsBlanks" dxfId="167" priority="191">
      <formula>LEN(TRIM(AS25))=0</formula>
    </cfRule>
    <cfRule type="cellIs" dxfId="166" priority="192" operator="notEqual">
      <formula>""""""</formula>
    </cfRule>
  </conditionalFormatting>
  <conditionalFormatting sqref="AS25">
    <cfRule type="containsBlanks" dxfId="165" priority="189">
      <formula>LEN(TRIM(AS25))=0</formula>
    </cfRule>
    <cfRule type="cellIs" dxfId="164" priority="190" operator="notEqual">
      <formula>""""""</formula>
    </cfRule>
  </conditionalFormatting>
  <conditionalFormatting sqref="AU25">
    <cfRule type="containsBlanks" dxfId="163" priority="181">
      <formula>LEN(TRIM(AU25))=0</formula>
    </cfRule>
    <cfRule type="cellIs" dxfId="162" priority="182" operator="notEqual">
      <formula>""""""</formula>
    </cfRule>
  </conditionalFormatting>
  <conditionalFormatting sqref="AU25">
    <cfRule type="containsBlanks" dxfId="161" priority="183">
      <formula>LEN(TRIM(AU25))=0</formula>
    </cfRule>
    <cfRule type="cellIs" dxfId="160" priority="184" operator="notEqual">
      <formula>""""""</formula>
    </cfRule>
  </conditionalFormatting>
  <conditionalFormatting sqref="AV25">
    <cfRule type="containsBlanks" dxfId="159" priority="177">
      <formula>LEN(TRIM(AV25))=0</formula>
    </cfRule>
    <cfRule type="cellIs" dxfId="158" priority="178" operator="notEqual">
      <formula>""""""</formula>
    </cfRule>
  </conditionalFormatting>
  <conditionalFormatting sqref="AV25">
    <cfRule type="containsBlanks" dxfId="157" priority="179">
      <formula>LEN(TRIM(AV25))=0</formula>
    </cfRule>
    <cfRule type="cellIs" dxfId="156" priority="180" operator="notEqual">
      <formula>""""""</formula>
    </cfRule>
  </conditionalFormatting>
  <conditionalFormatting sqref="AW25">
    <cfRule type="containsBlanks" dxfId="155" priority="175">
      <formula>LEN(TRIM(AW25))=0</formula>
    </cfRule>
    <cfRule type="cellIs" dxfId="154" priority="176" operator="notEqual">
      <formula>""""""</formula>
    </cfRule>
  </conditionalFormatting>
  <conditionalFormatting sqref="AW25">
    <cfRule type="containsBlanks" dxfId="153" priority="173">
      <formula>LEN(TRIM(AW25))=0</formula>
    </cfRule>
    <cfRule type="cellIs" dxfId="152" priority="174" operator="notEqual">
      <formula>""""""</formula>
    </cfRule>
  </conditionalFormatting>
  <conditionalFormatting sqref="BC22">
    <cfRule type="containsBlanks" dxfId="151" priority="157">
      <formula>LEN(TRIM(BC22))=0</formula>
    </cfRule>
    <cfRule type="cellIs" dxfId="150" priority="158" operator="notEqual">
      <formula>""""""</formula>
    </cfRule>
  </conditionalFormatting>
  <conditionalFormatting sqref="BC22">
    <cfRule type="containsBlanks" dxfId="149" priority="159">
      <formula>LEN(TRIM(BC22))=0</formula>
    </cfRule>
    <cfRule type="cellIs" dxfId="148" priority="160" operator="notEqual">
      <formula>""""""</formula>
    </cfRule>
  </conditionalFormatting>
  <conditionalFormatting sqref="AV22:AW22">
    <cfRule type="containsBlanks" dxfId="147" priority="153">
      <formula>LEN(TRIM(AV22))=0</formula>
    </cfRule>
    <cfRule type="cellIs" dxfId="146" priority="154" operator="notEqual">
      <formula>""""""</formula>
    </cfRule>
  </conditionalFormatting>
  <conditionalFormatting sqref="AV22:AW22">
    <cfRule type="containsBlanks" dxfId="145" priority="155">
      <formula>LEN(TRIM(AV22))=0</formula>
    </cfRule>
    <cfRule type="cellIs" dxfId="144" priority="156" operator="notEqual">
      <formula>""""""</formula>
    </cfRule>
  </conditionalFormatting>
  <conditionalFormatting sqref="AZ22:BA22">
    <cfRule type="containsBlanks" dxfId="143" priority="149">
      <formula>LEN(TRIM(AZ22))=0</formula>
    </cfRule>
    <cfRule type="cellIs" dxfId="142" priority="150" operator="notEqual">
      <formula>""""""</formula>
    </cfRule>
  </conditionalFormatting>
  <conditionalFormatting sqref="AZ22:BA22">
    <cfRule type="containsBlanks" dxfId="141" priority="151">
      <formula>LEN(TRIM(AZ22))=0</formula>
    </cfRule>
    <cfRule type="cellIs" dxfId="140" priority="152" operator="notEqual">
      <formula>""""""</formula>
    </cfRule>
  </conditionalFormatting>
  <conditionalFormatting sqref="AV21:AW21">
    <cfRule type="containsBlanks" dxfId="139" priority="145">
      <formula>LEN(TRIM(AV21))=0</formula>
    </cfRule>
    <cfRule type="cellIs" dxfId="138" priority="146" operator="notEqual">
      <formula>""""""</formula>
    </cfRule>
  </conditionalFormatting>
  <conditionalFormatting sqref="AV21:AW21">
    <cfRule type="containsBlanks" dxfId="137" priority="147">
      <formula>LEN(TRIM(AV21))=0</formula>
    </cfRule>
    <cfRule type="cellIs" dxfId="136" priority="148" operator="notEqual">
      <formula>""""""</formula>
    </cfRule>
  </conditionalFormatting>
  <conditionalFormatting sqref="AZ21:BA21">
    <cfRule type="containsBlanks" dxfId="135" priority="141">
      <formula>LEN(TRIM(AZ21))=0</formula>
    </cfRule>
    <cfRule type="cellIs" dxfId="134" priority="142" operator="notEqual">
      <formula>""""""</formula>
    </cfRule>
  </conditionalFormatting>
  <conditionalFormatting sqref="AZ21:BA21">
    <cfRule type="containsBlanks" dxfId="133" priority="143">
      <formula>LEN(TRIM(AZ21))=0</formula>
    </cfRule>
    <cfRule type="cellIs" dxfId="132" priority="144" operator="notEqual">
      <formula>""""""</formula>
    </cfRule>
  </conditionalFormatting>
  <conditionalFormatting sqref="BC21">
    <cfRule type="containsBlanks" dxfId="131" priority="137">
      <formula>LEN(TRIM(BC21))=0</formula>
    </cfRule>
    <cfRule type="cellIs" dxfId="130" priority="138" operator="notEqual">
      <formula>""""""</formula>
    </cfRule>
  </conditionalFormatting>
  <conditionalFormatting sqref="BC21">
    <cfRule type="containsBlanks" dxfId="129" priority="139">
      <formula>LEN(TRIM(BC21))=0</formula>
    </cfRule>
    <cfRule type="cellIs" dxfId="128" priority="140" operator="notEqual">
      <formula>""""""</formula>
    </cfRule>
  </conditionalFormatting>
  <conditionalFormatting sqref="AV23:AW23">
    <cfRule type="containsBlanks" dxfId="127" priority="133">
      <formula>LEN(TRIM(AV23))=0</formula>
    </cfRule>
    <cfRule type="cellIs" dxfId="126" priority="134" operator="notEqual">
      <formula>""""""</formula>
    </cfRule>
  </conditionalFormatting>
  <conditionalFormatting sqref="AV23:AW23">
    <cfRule type="containsBlanks" dxfId="125" priority="135">
      <formula>LEN(TRIM(AV23))=0</formula>
    </cfRule>
    <cfRule type="cellIs" dxfId="124" priority="136" operator="notEqual">
      <formula>""""""</formula>
    </cfRule>
  </conditionalFormatting>
  <conditionalFormatting sqref="AZ23:BA23">
    <cfRule type="containsBlanks" dxfId="123" priority="129">
      <formula>LEN(TRIM(AZ23))=0</formula>
    </cfRule>
    <cfRule type="cellIs" dxfId="122" priority="130" operator="notEqual">
      <formula>""""""</formula>
    </cfRule>
  </conditionalFormatting>
  <conditionalFormatting sqref="AZ23:BA23">
    <cfRule type="containsBlanks" dxfId="121" priority="131">
      <formula>LEN(TRIM(AZ23))=0</formula>
    </cfRule>
    <cfRule type="cellIs" dxfId="120" priority="132" operator="notEqual">
      <formula>""""""</formula>
    </cfRule>
  </conditionalFormatting>
  <conditionalFormatting sqref="BC23">
    <cfRule type="containsBlanks" dxfId="119" priority="125">
      <formula>LEN(TRIM(BC23))=0</formula>
    </cfRule>
    <cfRule type="cellIs" dxfId="118" priority="126" operator="notEqual">
      <formula>""""""</formula>
    </cfRule>
  </conditionalFormatting>
  <conditionalFormatting sqref="BC23">
    <cfRule type="containsBlanks" dxfId="117" priority="127">
      <formula>LEN(TRIM(BC23))=0</formula>
    </cfRule>
    <cfRule type="cellIs" dxfId="116" priority="128" operator="notEqual">
      <formula>""""""</formula>
    </cfRule>
  </conditionalFormatting>
  <conditionalFormatting sqref="AV24:AW24">
    <cfRule type="containsBlanks" dxfId="115" priority="121">
      <formula>LEN(TRIM(AV24))=0</formula>
    </cfRule>
    <cfRule type="cellIs" dxfId="114" priority="122" operator="notEqual">
      <formula>""""""</formula>
    </cfRule>
  </conditionalFormatting>
  <conditionalFormatting sqref="AV24:AW24">
    <cfRule type="containsBlanks" dxfId="113" priority="123">
      <formula>LEN(TRIM(AV24))=0</formula>
    </cfRule>
    <cfRule type="cellIs" dxfId="112" priority="124" operator="notEqual">
      <formula>""""""</formula>
    </cfRule>
  </conditionalFormatting>
  <conditionalFormatting sqref="AZ24:BA24">
    <cfRule type="containsBlanks" dxfId="111" priority="117">
      <formula>LEN(TRIM(AZ24))=0</formula>
    </cfRule>
    <cfRule type="cellIs" dxfId="110" priority="118" operator="notEqual">
      <formula>""""""</formula>
    </cfRule>
  </conditionalFormatting>
  <conditionalFormatting sqref="AZ24:BA24">
    <cfRule type="containsBlanks" dxfId="109" priority="119">
      <formula>LEN(TRIM(AZ24))=0</formula>
    </cfRule>
    <cfRule type="cellIs" dxfId="108" priority="120" operator="notEqual">
      <formula>""""""</formula>
    </cfRule>
  </conditionalFormatting>
  <conditionalFormatting sqref="BC24">
    <cfRule type="containsBlanks" dxfId="107" priority="113">
      <formula>LEN(TRIM(BC24))=0</formula>
    </cfRule>
    <cfRule type="cellIs" dxfId="106" priority="114" operator="notEqual">
      <formula>""""""</formula>
    </cfRule>
  </conditionalFormatting>
  <conditionalFormatting sqref="BC24">
    <cfRule type="containsBlanks" dxfId="105" priority="115">
      <formula>LEN(TRIM(BC24))=0</formula>
    </cfRule>
    <cfRule type="cellIs" dxfId="104" priority="116" operator="notEqual">
      <formula>""""""</formula>
    </cfRule>
  </conditionalFormatting>
  <conditionalFormatting sqref="AV27">
    <cfRule type="containsBlanks" dxfId="103" priority="109">
      <formula>LEN(TRIM(AV27))=0</formula>
    </cfRule>
    <cfRule type="cellIs" dxfId="102" priority="110" operator="notEqual">
      <formula>""""""</formula>
    </cfRule>
  </conditionalFormatting>
  <conditionalFormatting sqref="AV27">
    <cfRule type="containsBlanks" dxfId="101" priority="111">
      <formula>LEN(TRIM(AV27))=0</formula>
    </cfRule>
    <cfRule type="cellIs" dxfId="100" priority="112" operator="notEqual">
      <formula>""""""</formula>
    </cfRule>
  </conditionalFormatting>
  <conditionalFormatting sqref="AW27">
    <cfRule type="containsBlanks" dxfId="99" priority="107">
      <formula>LEN(TRIM(AW27))=0</formula>
    </cfRule>
    <cfRule type="cellIs" dxfId="98" priority="108" operator="notEqual">
      <formula>""""""</formula>
    </cfRule>
  </conditionalFormatting>
  <conditionalFormatting sqref="AW27">
    <cfRule type="containsBlanks" dxfId="97" priority="105">
      <formula>LEN(TRIM(AW27))=0</formula>
    </cfRule>
    <cfRule type="cellIs" dxfId="96" priority="106" operator="notEqual">
      <formula>""""""</formula>
    </cfRule>
  </conditionalFormatting>
  <conditionalFormatting sqref="AY22">
    <cfRule type="containsBlanks" dxfId="95" priority="101">
      <formula>LEN(TRIM(AY22))=0</formula>
    </cfRule>
    <cfRule type="cellIs" dxfId="94" priority="102" operator="notEqual">
      <formula>""""""</formula>
    </cfRule>
  </conditionalFormatting>
  <conditionalFormatting sqref="AY22">
    <cfRule type="containsBlanks" dxfId="93" priority="103">
      <formula>LEN(TRIM(AY22))=0</formula>
    </cfRule>
    <cfRule type="cellIs" dxfId="92" priority="104" operator="notEqual">
      <formula>""""""</formula>
    </cfRule>
  </conditionalFormatting>
  <conditionalFormatting sqref="AY21">
    <cfRule type="containsBlanks" dxfId="91" priority="97">
      <formula>LEN(TRIM(AY21))=0</formula>
    </cfRule>
    <cfRule type="cellIs" dxfId="90" priority="98" operator="notEqual">
      <formula>""""""</formula>
    </cfRule>
  </conditionalFormatting>
  <conditionalFormatting sqref="AY21">
    <cfRule type="containsBlanks" dxfId="89" priority="99">
      <formula>LEN(TRIM(AY21))=0</formula>
    </cfRule>
    <cfRule type="cellIs" dxfId="88" priority="100" operator="notEqual">
      <formula>""""""</formula>
    </cfRule>
  </conditionalFormatting>
  <conditionalFormatting sqref="AY23">
    <cfRule type="containsBlanks" dxfId="87" priority="93">
      <formula>LEN(TRIM(AY23))=0</formula>
    </cfRule>
    <cfRule type="cellIs" dxfId="86" priority="94" operator="notEqual">
      <formula>""""""</formula>
    </cfRule>
  </conditionalFormatting>
  <conditionalFormatting sqref="AY23">
    <cfRule type="containsBlanks" dxfId="85" priority="95">
      <formula>LEN(TRIM(AY23))=0</formula>
    </cfRule>
    <cfRule type="cellIs" dxfId="84" priority="96" operator="notEqual">
      <formula>""""""</formula>
    </cfRule>
  </conditionalFormatting>
  <conditionalFormatting sqref="AY24">
    <cfRule type="containsBlanks" dxfId="83" priority="89">
      <formula>LEN(TRIM(AY24))=0</formula>
    </cfRule>
    <cfRule type="cellIs" dxfId="82" priority="90" operator="notEqual">
      <formula>""""""</formula>
    </cfRule>
  </conditionalFormatting>
  <conditionalFormatting sqref="AY24">
    <cfRule type="containsBlanks" dxfId="81" priority="91">
      <formula>LEN(TRIM(AY24))=0</formula>
    </cfRule>
    <cfRule type="cellIs" dxfId="80" priority="92" operator="notEqual">
      <formula>""""""</formula>
    </cfRule>
  </conditionalFormatting>
  <conditionalFormatting sqref="AY27">
    <cfRule type="containsBlanks" dxfId="79" priority="85">
      <formula>LEN(TRIM(AY27))=0</formula>
    </cfRule>
    <cfRule type="cellIs" dxfId="78" priority="86" operator="notEqual">
      <formula>""""""</formula>
    </cfRule>
  </conditionalFormatting>
  <conditionalFormatting sqref="AY27">
    <cfRule type="containsBlanks" dxfId="77" priority="87">
      <formula>LEN(TRIM(AY27))=0</formula>
    </cfRule>
    <cfRule type="cellIs" dxfId="76" priority="88" operator="notEqual">
      <formula>""""""</formula>
    </cfRule>
  </conditionalFormatting>
  <conditionalFormatting sqref="AZ27">
    <cfRule type="containsBlanks" dxfId="75" priority="81">
      <formula>LEN(TRIM(AZ27))=0</formula>
    </cfRule>
    <cfRule type="cellIs" dxfId="74" priority="82" operator="notEqual">
      <formula>""""""</formula>
    </cfRule>
  </conditionalFormatting>
  <conditionalFormatting sqref="AZ27">
    <cfRule type="containsBlanks" dxfId="73" priority="83">
      <formula>LEN(TRIM(AZ27))=0</formula>
    </cfRule>
    <cfRule type="cellIs" dxfId="72" priority="84" operator="notEqual">
      <formula>""""""</formula>
    </cfRule>
  </conditionalFormatting>
  <conditionalFormatting sqref="BA27">
    <cfRule type="containsBlanks" dxfId="71" priority="79">
      <formula>LEN(TRIM(BA27))=0</formula>
    </cfRule>
    <cfRule type="cellIs" dxfId="70" priority="80" operator="notEqual">
      <formula>""""""</formula>
    </cfRule>
  </conditionalFormatting>
  <conditionalFormatting sqref="BA27">
    <cfRule type="containsBlanks" dxfId="69" priority="77">
      <formula>LEN(TRIM(BA27))=0</formula>
    </cfRule>
    <cfRule type="cellIs" dxfId="68" priority="78" operator="notEqual">
      <formula>""""""</formula>
    </cfRule>
  </conditionalFormatting>
  <conditionalFormatting sqref="BC27">
    <cfRule type="containsBlanks" dxfId="67" priority="73">
      <formula>LEN(TRIM(BC27))=0</formula>
    </cfRule>
    <cfRule type="cellIs" dxfId="66" priority="74" operator="notEqual">
      <formula>""""""</formula>
    </cfRule>
  </conditionalFormatting>
  <conditionalFormatting sqref="BC27">
    <cfRule type="containsBlanks" dxfId="65" priority="75">
      <formula>LEN(TRIM(BC27))=0</formula>
    </cfRule>
    <cfRule type="cellIs" dxfId="64" priority="76" operator="notEqual">
      <formula>""""""</formula>
    </cfRule>
  </conditionalFormatting>
  <conditionalFormatting sqref="BC26">
    <cfRule type="containsBlanks" dxfId="63" priority="69">
      <formula>LEN(TRIM(BC26))=0</formula>
    </cfRule>
    <cfRule type="cellIs" dxfId="62" priority="70" operator="notEqual">
      <formula>""""""</formula>
    </cfRule>
  </conditionalFormatting>
  <conditionalFormatting sqref="BC26">
    <cfRule type="containsBlanks" dxfId="61" priority="71">
      <formula>LEN(TRIM(BC26))=0</formula>
    </cfRule>
    <cfRule type="cellIs" dxfId="60" priority="72" operator="notEqual">
      <formula>""""""</formula>
    </cfRule>
  </conditionalFormatting>
  <conditionalFormatting sqref="AZ26">
    <cfRule type="containsBlanks" dxfId="59" priority="65">
      <formula>LEN(TRIM(AZ26))=0</formula>
    </cfRule>
    <cfRule type="cellIs" dxfId="58" priority="66" operator="notEqual">
      <formula>""""""</formula>
    </cfRule>
  </conditionalFormatting>
  <conditionalFormatting sqref="AZ26">
    <cfRule type="containsBlanks" dxfId="57" priority="67">
      <formula>LEN(TRIM(AZ26))=0</formula>
    </cfRule>
    <cfRule type="cellIs" dxfId="56" priority="68" operator="notEqual">
      <formula>""""""</formula>
    </cfRule>
  </conditionalFormatting>
  <conditionalFormatting sqref="BA26">
    <cfRule type="containsBlanks" dxfId="55" priority="63">
      <formula>LEN(TRIM(BA26))=0</formula>
    </cfRule>
    <cfRule type="cellIs" dxfId="54" priority="64" operator="notEqual">
      <formula>""""""</formula>
    </cfRule>
  </conditionalFormatting>
  <conditionalFormatting sqref="BA26">
    <cfRule type="containsBlanks" dxfId="53" priority="61">
      <formula>LEN(TRIM(BA26))=0</formula>
    </cfRule>
    <cfRule type="cellIs" dxfId="52" priority="62" operator="notEqual">
      <formula>""""""</formula>
    </cfRule>
  </conditionalFormatting>
  <conditionalFormatting sqref="AY25">
    <cfRule type="containsBlanks" dxfId="51" priority="57">
      <formula>LEN(TRIM(AY25))=0</formula>
    </cfRule>
    <cfRule type="cellIs" dxfId="50" priority="58" operator="notEqual">
      <formula>""""""</formula>
    </cfRule>
  </conditionalFormatting>
  <conditionalFormatting sqref="AY25">
    <cfRule type="containsBlanks" dxfId="49" priority="59">
      <formula>LEN(TRIM(AY25))=0</formula>
    </cfRule>
    <cfRule type="cellIs" dxfId="48" priority="60" operator="notEqual">
      <formula>""""""</formula>
    </cfRule>
  </conditionalFormatting>
  <conditionalFormatting sqref="AZ25">
    <cfRule type="containsBlanks" dxfId="47" priority="53">
      <formula>LEN(TRIM(AZ25))=0</formula>
    </cfRule>
    <cfRule type="cellIs" dxfId="46" priority="54" operator="notEqual">
      <formula>""""""</formula>
    </cfRule>
  </conditionalFormatting>
  <conditionalFormatting sqref="AZ25">
    <cfRule type="containsBlanks" dxfId="45" priority="55">
      <formula>LEN(TRIM(AZ25))=0</formula>
    </cfRule>
    <cfRule type="cellIs" dxfId="44" priority="56" operator="notEqual">
      <formula>""""""</formula>
    </cfRule>
  </conditionalFormatting>
  <conditionalFormatting sqref="BA25">
    <cfRule type="containsBlanks" dxfId="43" priority="51">
      <formula>LEN(TRIM(BA25))=0</formula>
    </cfRule>
    <cfRule type="cellIs" dxfId="42" priority="52" operator="notEqual">
      <formula>""""""</formula>
    </cfRule>
  </conditionalFormatting>
  <conditionalFormatting sqref="BA25">
    <cfRule type="containsBlanks" dxfId="41" priority="49">
      <formula>LEN(TRIM(BA25))=0</formula>
    </cfRule>
    <cfRule type="cellIs" dxfId="40" priority="50" operator="notEqual">
      <formula>""""""</formula>
    </cfRule>
  </conditionalFormatting>
  <conditionalFormatting sqref="BC25">
    <cfRule type="containsBlanks" dxfId="39" priority="45">
      <formula>LEN(TRIM(BC25))=0</formula>
    </cfRule>
    <cfRule type="cellIs" dxfId="38" priority="46" operator="notEqual">
      <formula>""""""</formula>
    </cfRule>
  </conditionalFormatting>
  <conditionalFormatting sqref="BC25">
    <cfRule type="containsBlanks" dxfId="37" priority="47">
      <formula>LEN(TRIM(BC25))=0</formula>
    </cfRule>
    <cfRule type="cellIs" dxfId="36" priority="48" operator="notEqual">
      <formula>""""""</formula>
    </cfRule>
  </conditionalFormatting>
  <conditionalFormatting sqref="AZ28">
    <cfRule type="containsBlanks" dxfId="35" priority="41">
      <formula>LEN(TRIM(AZ28))=0</formula>
    </cfRule>
    <cfRule type="cellIs" dxfId="34" priority="42" operator="notEqual">
      <formula>""""""</formula>
    </cfRule>
  </conditionalFormatting>
  <conditionalFormatting sqref="AZ28">
    <cfRule type="containsBlanks" dxfId="33" priority="43">
      <formula>LEN(TRIM(AZ28))=0</formula>
    </cfRule>
    <cfRule type="cellIs" dxfId="32" priority="44" operator="notEqual">
      <formula>""""""</formula>
    </cfRule>
  </conditionalFormatting>
  <conditionalFormatting sqref="BA28">
    <cfRule type="containsBlanks" dxfId="31" priority="39">
      <formula>LEN(TRIM(BA28))=0</formula>
    </cfRule>
    <cfRule type="cellIs" dxfId="30" priority="40" operator="notEqual">
      <formula>""""""</formula>
    </cfRule>
  </conditionalFormatting>
  <conditionalFormatting sqref="BA28">
    <cfRule type="containsBlanks" dxfId="29" priority="37">
      <formula>LEN(TRIM(BA28))=0</formula>
    </cfRule>
    <cfRule type="cellIs" dxfId="28" priority="38" operator="notEqual">
      <formula>""""""</formula>
    </cfRule>
  </conditionalFormatting>
  <conditionalFormatting sqref="AV28">
    <cfRule type="containsBlanks" dxfId="27" priority="25">
      <formula>LEN(TRIM(AV28))=0</formula>
    </cfRule>
    <cfRule type="cellIs" dxfId="26" priority="26" operator="notEqual">
      <formula>""""""</formula>
    </cfRule>
  </conditionalFormatting>
  <conditionalFormatting sqref="AV28">
    <cfRule type="containsBlanks" dxfId="25" priority="27">
      <formula>LEN(TRIM(AV28))=0</formula>
    </cfRule>
    <cfRule type="cellIs" dxfId="24" priority="28" operator="notEqual">
      <formula>""""""</formula>
    </cfRule>
  </conditionalFormatting>
  <conditionalFormatting sqref="AW28">
    <cfRule type="containsBlanks" dxfId="23" priority="23">
      <formula>LEN(TRIM(AW28))=0</formula>
    </cfRule>
    <cfRule type="cellIs" dxfId="22" priority="24" operator="notEqual">
      <formula>""""""</formula>
    </cfRule>
  </conditionalFormatting>
  <conditionalFormatting sqref="AW28">
    <cfRule type="containsBlanks" dxfId="21" priority="21">
      <formula>LEN(TRIM(AW28))=0</formula>
    </cfRule>
    <cfRule type="cellIs" dxfId="20" priority="22" operator="notEqual">
      <formula>""""""</formula>
    </cfRule>
  </conditionalFormatting>
  <conditionalFormatting sqref="AY28">
    <cfRule type="containsBlanks" dxfId="19" priority="17">
      <formula>LEN(TRIM(AY28))=0</formula>
    </cfRule>
    <cfRule type="cellIs" dxfId="18" priority="18" operator="notEqual">
      <formula>""""""</formula>
    </cfRule>
  </conditionalFormatting>
  <conditionalFormatting sqref="AY28">
    <cfRule type="containsBlanks" dxfId="17" priority="19">
      <formula>LEN(TRIM(AY28))=0</formula>
    </cfRule>
    <cfRule type="cellIs" dxfId="16" priority="20" operator="notEqual">
      <formula>""""""</formula>
    </cfRule>
  </conditionalFormatting>
  <conditionalFormatting sqref="BC28">
    <cfRule type="containsBlanks" dxfId="15" priority="13">
      <formula>LEN(TRIM(BC28))=0</formula>
    </cfRule>
    <cfRule type="cellIs" dxfId="14" priority="14" operator="notEqual">
      <formula>""""""</formula>
    </cfRule>
  </conditionalFormatting>
  <conditionalFormatting sqref="BC28">
    <cfRule type="containsBlanks" dxfId="13" priority="15">
      <formula>LEN(TRIM(BC28))=0</formula>
    </cfRule>
    <cfRule type="cellIs" dxfId="12" priority="16" operator="notEqual">
      <formula>""""""</formula>
    </cfRule>
  </conditionalFormatting>
  <conditionalFormatting sqref="AV26">
    <cfRule type="containsBlanks" dxfId="11" priority="9">
      <formula>LEN(TRIM(AV26))=0</formula>
    </cfRule>
    <cfRule type="cellIs" dxfId="10" priority="10" operator="notEqual">
      <formula>""""""</formula>
    </cfRule>
  </conditionalFormatting>
  <conditionalFormatting sqref="AV26">
    <cfRule type="containsBlanks" dxfId="9" priority="11">
      <formula>LEN(TRIM(AV26))=0</formula>
    </cfRule>
    <cfRule type="cellIs" dxfId="8" priority="12" operator="notEqual">
      <formula>""""""</formula>
    </cfRule>
  </conditionalFormatting>
  <conditionalFormatting sqref="AW26">
    <cfRule type="containsBlanks" dxfId="7" priority="7">
      <formula>LEN(TRIM(AW26))=0</formula>
    </cfRule>
    <cfRule type="cellIs" dxfId="6" priority="8" operator="notEqual">
      <formula>""""""</formula>
    </cfRule>
  </conditionalFormatting>
  <conditionalFormatting sqref="AW26">
    <cfRule type="containsBlanks" dxfId="5" priority="5">
      <formula>LEN(TRIM(AW26))=0</formula>
    </cfRule>
    <cfRule type="cellIs" dxfId="4" priority="6" operator="notEqual">
      <formula>""""""</formula>
    </cfRule>
  </conditionalFormatting>
  <conditionalFormatting sqref="AY26">
    <cfRule type="containsBlanks" dxfId="3" priority="1">
      <formula>LEN(TRIM(AY26))=0</formula>
    </cfRule>
    <cfRule type="cellIs" dxfId="2" priority="2" operator="notEqual">
      <formula>""""""</formula>
    </cfRule>
  </conditionalFormatting>
  <conditionalFormatting sqref="AY26">
    <cfRule type="containsBlanks" dxfId="1" priority="3">
      <formula>LEN(TRIM(AY26))=0</formula>
    </cfRule>
    <cfRule type="cellIs" dxfId="0" priority="4" operator="notEqual">
      <formula>""""""</formula>
    </cfRule>
  </conditionalFormatting>
  <dataValidations count="34">
    <dataValidation type="list" allowBlank="1" showInputMessage="1" showErrorMessage="1" sqref="R29:R1048576 S21:S28"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P20" xr:uid="{00000000-0002-0000-0000-000001000000}"/>
    <dataValidation allowBlank="1" showInputMessage="1" showErrorMessage="1" prompt="Del listado despegable de los procesos institucionales de la entidad seleccione a cual está asociado el indicador de gestión._x000a_Todos los indicadores deben estar asociados a un proceso." sqref="C6:F7" xr:uid="{00000000-0002-0000-0000-000008000000}"/>
    <dataValidation allowBlank="1" showInputMessage="1" showErrorMessage="1" prompt="Del listado despegable de los procesos institucionales de la entidad seleccione a cual está asociado el indicador de gestión. _x000a_Todos los indicadores deben estar asociados a un proceso institucional." sqref="A20" xr:uid="{00000000-0002-0000-0000-000009000000}"/>
    <dataValidation allowBlank="1" showInputMessage="1" showErrorMessage="1" prompt="Del listado desplegable de los subsistemas que forman parte del Sistema Integrado de Gestión - SIG de la entidad seleccione a cual está asociado el indicador de gestión._x000a_No todos los indicadores deben estar asociados a un subsistema del SIG_x000a_" sqref="B20" xr:uid="{00000000-0002-0000-0000-00000A000000}"/>
    <dataValidation allowBlank="1" showInputMessage="1" showErrorMessage="1" prompt="Del listado desplegable de los proyectos de inversión de la entidad seleccione el nombre del proyecto al que está asociado el indicador._x000a_No todos los indicadores deben estar asociados a un proyecto de inversión._x000a_" sqref="C20" xr:uid="{00000000-0002-0000-0000-00000B000000}"/>
    <dataValidation allowBlank="1" showInputMessage="1" showErrorMessage="1" prompt="De la lista desplegable de los objetivos estratégicos de la entidad seleccione a cual la medición del indicador contribuye en su cumplimiento. _x000a_Todos los indicadores deben estar asociados a un objetivo estratégico de la entidad._x000a_" sqref="D20" xr:uid="{00000000-0002-0000-0000-00000C000000}"/>
    <dataValidation allowBlank="1" showInputMessage="1" showErrorMessage="1" prompt="Corresponde al código consecutivo que será asignado por la Subdirección de Diseño, Evaluación y Sistematización – Equipo del Sistema Integrado de Gestión." sqref="E20" xr:uid="{00000000-0002-0000-0000-00000D000000}"/>
    <dataValidation allowBlank="1" showInputMessage="1" showErrorMessage="1" prompt="Corresponde a la fecha de expedición de la Circular mediante la cual se oficializó la creación o actualización del indicador de gestión." sqref="F20" xr:uid="{00000000-0002-0000-0000-00000E000000}"/>
    <dataValidation allowBlank="1" showInputMessage="1" showErrorMessage="1" prompt="Registre el nombre asignado al indicador. Recuerde ser claro, corto, conciso y auto explicativo." sqref="G20" xr:uid="{00000000-0002-0000-0000-00000F000000}"/>
    <dataValidation allowBlank="1" showInputMessage="1" showErrorMessage="1" prompt="Corresponde al fin para el cual se formuló el indicador, la utilidad, o valor agregado que se espera obtener al efectuar la medición." sqref="H20" xr:uid="{00000000-0002-0000-0000-000010000000}"/>
    <dataValidation allowBlank="1" showInputMessage="1" showErrorMessage="1" prompt="Corresponde a la variable o aspecto clave de cuyo resultado depende el logro de los objetivo del indicar." sqref="I20" xr:uid="{00000000-0002-0000-0000-000011000000}"/>
    <dataValidation allowBlank="1" showInputMessage="1" showErrorMessage="1" prompt="Corresponde a la ecuación matemática que relaciona las variables del indicador (numerador/denominador) o a un índice." sqref="J20" xr:uid="{00000000-0002-0000-0000-000012000000}"/>
    <dataValidation allowBlank="1" showInputMessage="1" showErrorMessage="1" prompt="Seleccione de la lista desplegable si el indicador corresponde a la clasificación de eficacia, eficiencia o efectividad." sqref="K20" xr:uid="{00000000-0002-0000-0000-000013000000}"/>
    <dataValidation allowBlank="1" showInputMessage="1" showErrorMessage="1" prompt="Corresponde al espacio de tiempo con el cual se debe calcular y registrar los resultados del indicador; del listado desplegable seleccione la frecuencia la cual puede ser mensual, trimestral, semestral o anual." sqref="L20" xr:uid="{00000000-0002-0000-0000-000014000000}"/>
    <dataValidation allowBlank="1" showInputMessage="1" showErrorMessage="1" prompt="Parte que sirve de referente para cuantificar la cantidad o tamaño de una variable. Ejemplo: requisitos, porcentaje, número de casos, talleres, etc." sqref="M20" xr:uid="{00000000-0002-0000-0000-000015000000}"/>
    <dataValidation allowBlank="1" showInputMessage="1" showErrorMessage="1" prompt="Corresponde a los registros físicos o electrónicos o sistemas de información a partir de los cuales se obtienen los datos oficiales para el cálculo del indicador." sqref="N20" xr:uid="{00000000-0002-0000-0000-000016000000}"/>
    <dataValidation allowBlank="1" showInputMessage="1" showErrorMessage="1" prompt="Corresponde al producto, documento, etc, que será la evidencia del reporte de la medición del indicador de gestión para cada periodo." sqref="O20" xr:uid="{00000000-0002-0000-0000-000017000000}"/>
    <dataValidation allowBlank="1" showInputMessage="1" showErrorMessage="1" prompt="Corresponde al resultado que sobre este indicador se tiene de mediciones realizadas con anterioridad._x000a_En los casos en los que no se cuente con línea base debe registrase “No aplica”." sqref="P20" xr:uid="{00000000-0002-0000-0000-000018000000}"/>
    <dataValidation allowBlank="1" showInputMessage="1" showErrorMessage="1" prompt="Parte que sirve de referente para cuantificar la cantidad o tamaño de una variable. Ejemplo: requisitos, porcentaje, talleres, personas, etc." sqref="Q20" xr:uid="{00000000-0002-0000-0000-000019000000}"/>
    <dataValidation allowBlank="1" showInputMessage="1" showErrorMessage="1" prompt="Es el resultado del indicador que se pretende alcanzar en el año." sqref="R20" xr:uid="{00000000-0002-0000-0000-00001A000000}"/>
    <dataValidation allowBlank="1" showInputMessage="1" showErrorMessage="1" prompt="De la lista desplegable seleccione si la meta anual del indicador corresponde a creciente, decreciente, constante o suma." sqref="S20" xr:uid="{00000000-0002-0000-0000-00001B000000}"/>
    <dataValidation allowBlank="1" showInputMessage="1" showErrorMessage="1" prompt="Corresponde a los resultados obtenidos en el periodo de medición." sqref="T20 X20 AB20 AF20 AJ20 AN20 AR20 AV20 AZ20 BD20 BH20 BL20" xr:uid="{00000000-0002-0000-0000-00001C000000}"/>
    <dataValidation allowBlank="1" showInputMessage="1" showErrorMessage="1" prompt="Corresponde a los resultados planificados para el periodo de medición. Todos los indicadores de gestión deben incluir programación." sqref="U20 Y20 AC20 AG20 AK20 AO20 AS20 AW20 BA20 BE20 BI20 BM20" xr:uid="{00000000-0002-0000-0000-00001D000000}"/>
    <dataValidation allowBlank="1" showInputMessage="1" showErrorMessage="1" prompt="Corresponde a la operación matemática de la fórmula del indicador y que reflejará el resultado del indicador para el periodo de medición." sqref="V20 Z20 AD20 AH20 AL20 AP20 AT20 AX20 BB20 BF20 BJ20 BN20" xr:uid="{00000000-0002-0000-0000-00001E000000}"/>
    <dataValidation allowBlank="1" showInputMessage="1" showErrorMessage="1" prompt="Corresponde a los logros obtenidos durante el periodo de medición así como la identificación de las situaciones que conllevaron al incumplimiento de las metas propuestas." sqref="W20 AA20 AE20 AI20 AM20 AQ20 AU20 AY20 BC20 BG20 BK20 BO20" xr:uid="{00000000-0002-0000-0000-00001F000000}"/>
    <dataValidation type="list" allowBlank="1" showDropDown="1" showInputMessage="1" showErrorMessage="1" sqref="M21:M28" xr:uid="{00000000-0002-0000-0000-000020000000}">
      <formula1>Periodicidadindicador</formula1>
    </dataValidation>
    <dataValidation type="list" allowBlank="1" showInputMessage="1" showErrorMessage="1" sqref="D21:D28" xr:uid="{00000000-0002-0000-0000-000021000000}">
      <formula1>Objetivosestratégicos</formula1>
    </dataValidation>
    <dataValidation type="list" allowBlank="1" showInputMessage="1" showErrorMessage="1" sqref="C21:C1048576" xr:uid="{00000000-0002-0000-0000-000002000000}">
      <formula1>ProyectoInv</formula1>
    </dataValidation>
    <dataValidation type="list" allowBlank="1" showInputMessage="1" showErrorMessage="1" sqref="L21:L1048576" xr:uid="{00000000-0002-0000-0000-000003000000}">
      <formula1>periodicidad</formula1>
    </dataValidation>
    <dataValidation type="list" allowBlank="1" showInputMessage="1" showErrorMessage="1" sqref="D29:D1048576" xr:uid="{00000000-0002-0000-0000-000004000000}">
      <formula1>ObjEstratégico</formula1>
    </dataValidation>
    <dataValidation type="list" allowBlank="1" showInputMessage="1" showErrorMessage="1" sqref="K21:K1048576" xr:uid="{00000000-0002-0000-0000-000005000000}">
      <formula1>TipoInd</formula1>
    </dataValidation>
    <dataValidation type="list" allowBlank="1" showInputMessage="1" showErrorMessage="1" sqref="B21:B1048576" xr:uid="{00000000-0002-0000-0000-000006000000}">
      <formula1>Subsistema</formula1>
    </dataValidation>
    <dataValidation type="list" allowBlank="1" showInputMessage="1" showErrorMessage="1" sqref="A21:A1048576" xr:uid="{00000000-0002-0000-0000-000007000000}">
      <formula1>Procesos</formula1>
    </dataValidation>
  </dataValidation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22000000}">
          <x14:formula1>
            <xm:f>'Listas desplegables'!$A$35:$A$49</xm:f>
          </x14:formula1>
          <xm:sqref>C8</xm:sqref>
        </x14:dataValidation>
        <x14:dataValidation type="list" allowBlank="1" showInputMessage="1" showErrorMessage="1" xr:uid="{00000000-0002-0000-0000-000023000000}">
          <x14:formula1>
            <xm:f>'Listas desplegables'!$B$2:$B$6</xm:f>
          </x14:formula1>
          <xm:sqref>F13</xm:sqref>
        </x14:dataValidation>
        <x14:dataValidation type="list" allowBlank="1" showInputMessage="1" showErrorMessage="1" xr:uid="{00000000-0002-0000-0000-000024000000}">
          <x14:formula1>
            <xm:f>'Listas desplegables'!$A$2:$A$13</xm:f>
          </x14:formula1>
          <xm:sqref>D13:D14</xm:sqref>
        </x14:dataValidation>
        <x14:dataValidation type="list" allowBlank="1" showInputMessage="1" showErrorMessage="1" xr:uid="{00000000-0002-0000-0000-000025000000}">
          <x14:formula1>
            <xm:f>'Listas desplegables'!$B$17:$B$22</xm:f>
          </x14:formula1>
          <xm:sqref>C10</xm:sqref>
        </x14:dataValidation>
        <x14:dataValidation type="list" allowBlank="1" showInputMessage="1" showErrorMessage="1" xr:uid="{00000000-0002-0000-0000-000026000000}">
          <x14:formula1>
            <xm:f>'Listas desplegables'!$A$17:$A$22</xm:f>
          </x14:formula1>
          <xm:sqref>C12</xm:sqref>
        </x14:dataValidation>
        <x14:dataValidation type="list" allowBlank="1" showInputMessage="1" showErrorMessage="1" xr:uid="{00000000-0002-0000-0000-000027000000}">
          <x14:formula1>
            <xm:f>'Listas desplegables'!$C$17:$C$32</xm:f>
          </x14:formula1>
          <xm:sqref>C11</xm:sqref>
        </x14:dataValidation>
        <x14:dataValidation type="list" allowBlank="1" showInputMessage="1" showErrorMessage="1" xr:uid="{00000000-0002-0000-0000-000028000000}">
          <x14:formula1>
            <xm:f>'Listas desplegables'!$E$35:$E$48</xm:f>
          </x14:formula1>
          <xm:sqref>C9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AL266"/>
  <sheetViews>
    <sheetView zoomScale="70" zoomScaleNormal="70" zoomScalePageLayoutView="70" workbookViewId="0"/>
  </sheetViews>
  <sheetFormatPr baseColWidth="10" defaultColWidth="10.85546875" defaultRowHeight="15" x14ac:dyDescent="0.2"/>
  <cols>
    <col min="1" max="1" width="80.42578125" style="11" customWidth="1"/>
    <col min="2" max="2" width="48.140625" style="11" customWidth="1"/>
    <col min="3" max="3" width="30.7109375" style="11" customWidth="1"/>
    <col min="4" max="4" width="76.42578125" style="11" customWidth="1"/>
    <col min="5" max="5" width="20" style="11" customWidth="1"/>
    <col min="6" max="6" width="58.28515625" style="11" bestFit="1" customWidth="1"/>
    <col min="7" max="7" width="46.7109375" style="11" customWidth="1"/>
    <col min="8" max="8" width="18.140625" style="11" customWidth="1"/>
    <col min="9" max="23" width="10.85546875" style="11"/>
    <col min="24" max="24" width="32.28515625" style="11" bestFit="1" customWidth="1"/>
    <col min="25" max="37" width="10.85546875" style="11"/>
    <col min="38" max="38" width="20.7109375" style="11" bestFit="1" customWidth="1"/>
    <col min="39" max="16384" width="10.85546875" style="11"/>
  </cols>
  <sheetData>
    <row r="1" spans="1:38" s="10" customFormat="1" ht="15.75" x14ac:dyDescent="0.25">
      <c r="B1" s="10" t="s">
        <v>174</v>
      </c>
      <c r="C1" s="10" t="s">
        <v>175</v>
      </c>
      <c r="E1" s="10" t="s">
        <v>176</v>
      </c>
      <c r="F1" s="10" t="s">
        <v>177</v>
      </c>
      <c r="G1" s="10" t="s">
        <v>178</v>
      </c>
      <c r="J1" s="10" t="s">
        <v>179</v>
      </c>
      <c r="M1" s="10" t="s">
        <v>180</v>
      </c>
      <c r="R1" s="10" t="s">
        <v>181</v>
      </c>
      <c r="X1" s="10" t="s">
        <v>182</v>
      </c>
      <c r="Y1" s="10" t="s">
        <v>183</v>
      </c>
      <c r="AF1" s="10" t="s">
        <v>184</v>
      </c>
      <c r="AL1" s="11" t="s">
        <v>185</v>
      </c>
    </row>
    <row r="2" spans="1:38" ht="25.5" customHeight="1" x14ac:dyDescent="0.2">
      <c r="A2" s="12" t="s">
        <v>23</v>
      </c>
      <c r="B2" s="13">
        <v>2016</v>
      </c>
      <c r="C2" s="11" t="s">
        <v>186</v>
      </c>
      <c r="E2" s="11" t="s">
        <v>187</v>
      </c>
      <c r="F2" s="14"/>
      <c r="G2" s="11" t="s">
        <v>188</v>
      </c>
      <c r="J2" s="11" t="s">
        <v>189</v>
      </c>
      <c r="M2" s="11" t="s">
        <v>190</v>
      </c>
      <c r="R2" s="11" t="s">
        <v>191</v>
      </c>
      <c r="X2" s="11" t="s">
        <v>192</v>
      </c>
      <c r="Y2" s="11" t="s">
        <v>193</v>
      </c>
      <c r="AF2" s="11" t="s">
        <v>194</v>
      </c>
      <c r="AI2" s="11" t="s">
        <v>195</v>
      </c>
      <c r="AL2" s="11" t="s">
        <v>196</v>
      </c>
    </row>
    <row r="3" spans="1:38" ht="15" customHeight="1" x14ac:dyDescent="0.2">
      <c r="A3" s="12" t="s">
        <v>13</v>
      </c>
      <c r="B3" s="13">
        <v>2017</v>
      </c>
      <c r="C3" s="11" t="s">
        <v>197</v>
      </c>
      <c r="E3" s="11" t="s">
        <v>198</v>
      </c>
      <c r="F3" s="14"/>
      <c r="G3" s="11" t="s">
        <v>199</v>
      </c>
      <c r="J3" s="11" t="s">
        <v>200</v>
      </c>
      <c r="M3" s="11" t="s">
        <v>201</v>
      </c>
      <c r="R3" s="11" t="s">
        <v>202</v>
      </c>
      <c r="X3" s="11" t="s">
        <v>203</v>
      </c>
      <c r="Y3" s="11" t="s">
        <v>204</v>
      </c>
      <c r="AF3" s="11" t="s">
        <v>205</v>
      </c>
      <c r="AI3" s="11" t="s">
        <v>206</v>
      </c>
      <c r="AL3" s="11" t="s">
        <v>207</v>
      </c>
    </row>
    <row r="4" spans="1:38" ht="15" customHeight="1" x14ac:dyDescent="0.2">
      <c r="A4" s="12" t="s">
        <v>24</v>
      </c>
      <c r="B4" s="13">
        <v>2018</v>
      </c>
      <c r="C4" s="11" t="s">
        <v>208</v>
      </c>
      <c r="E4" s="11" t="s">
        <v>209</v>
      </c>
      <c r="F4" s="14"/>
      <c r="G4" s="11" t="s">
        <v>62</v>
      </c>
      <c r="J4" s="11" t="s">
        <v>210</v>
      </c>
      <c r="M4" s="11" t="s">
        <v>211</v>
      </c>
      <c r="R4" s="11" t="s">
        <v>212</v>
      </c>
      <c r="Y4" s="11" t="s">
        <v>213</v>
      </c>
      <c r="AF4" s="11" t="s">
        <v>214</v>
      </c>
      <c r="AL4" s="11" t="s">
        <v>215</v>
      </c>
    </row>
    <row r="5" spans="1:38" ht="15" customHeight="1" x14ac:dyDescent="0.2">
      <c r="A5" s="12" t="s">
        <v>25</v>
      </c>
      <c r="B5" s="13">
        <v>2019</v>
      </c>
      <c r="C5" s="11" t="s">
        <v>216</v>
      </c>
      <c r="F5" s="14"/>
      <c r="J5" s="11" t="s">
        <v>217</v>
      </c>
      <c r="M5" s="11" t="s">
        <v>218</v>
      </c>
      <c r="R5" s="11" t="s">
        <v>219</v>
      </c>
      <c r="Y5" s="11" t="s">
        <v>220</v>
      </c>
      <c r="AF5" s="11" t="s">
        <v>221</v>
      </c>
      <c r="AL5" s="11" t="s">
        <v>222</v>
      </c>
    </row>
    <row r="6" spans="1:38" ht="15.75" customHeight="1" x14ac:dyDescent="0.25">
      <c r="A6" s="12" t="s">
        <v>26</v>
      </c>
      <c r="B6" s="13">
        <v>2020</v>
      </c>
      <c r="C6" s="11" t="s">
        <v>223</v>
      </c>
      <c r="F6" s="14"/>
      <c r="J6" s="11" t="s">
        <v>224</v>
      </c>
      <c r="R6" s="11" t="s">
        <v>225</v>
      </c>
      <c r="T6" s="10"/>
      <c r="Y6" s="11" t="s">
        <v>226</v>
      </c>
      <c r="AL6" s="11" t="s">
        <v>227</v>
      </c>
    </row>
    <row r="7" spans="1:38" x14ac:dyDescent="0.2">
      <c r="A7" s="12" t="s">
        <v>27</v>
      </c>
      <c r="C7" s="11" t="s">
        <v>228</v>
      </c>
      <c r="F7" s="14"/>
      <c r="J7" s="11" t="s">
        <v>229</v>
      </c>
      <c r="R7" s="11" t="s">
        <v>230</v>
      </c>
      <c r="X7" s="11" t="s">
        <v>231</v>
      </c>
      <c r="Y7" s="11" t="s">
        <v>232</v>
      </c>
      <c r="AL7" s="11" t="s">
        <v>233</v>
      </c>
    </row>
    <row r="8" spans="1:38" ht="27" customHeight="1" x14ac:dyDescent="0.2">
      <c r="A8" s="12" t="s">
        <v>28</v>
      </c>
      <c r="C8" s="11" t="s">
        <v>234</v>
      </c>
      <c r="F8" s="14"/>
      <c r="J8" s="11" t="s">
        <v>235</v>
      </c>
      <c r="R8" s="11" t="s">
        <v>236</v>
      </c>
      <c r="X8" s="11" t="s">
        <v>237</v>
      </c>
      <c r="Y8" s="11" t="s">
        <v>238</v>
      </c>
      <c r="AL8" s="11" t="s">
        <v>239</v>
      </c>
    </row>
    <row r="9" spans="1:38" ht="25.5" customHeight="1" x14ac:dyDescent="0.2">
      <c r="A9" s="12" t="s">
        <v>29</v>
      </c>
      <c r="C9" s="11" t="s">
        <v>240</v>
      </c>
      <c r="F9" s="14"/>
      <c r="J9" s="11" t="s">
        <v>241</v>
      </c>
      <c r="R9" s="11" t="s">
        <v>242</v>
      </c>
      <c r="Y9" s="11" t="s">
        <v>243</v>
      </c>
      <c r="AL9" s="11" t="s">
        <v>244</v>
      </c>
    </row>
    <row r="10" spans="1:38" ht="15" customHeight="1" x14ac:dyDescent="0.2">
      <c r="A10" s="12" t="s">
        <v>30</v>
      </c>
      <c r="J10" s="11" t="s">
        <v>245</v>
      </c>
      <c r="R10" s="11" t="s">
        <v>246</v>
      </c>
      <c r="Y10" s="11" t="s">
        <v>247</v>
      </c>
      <c r="AL10" s="11" t="s">
        <v>248</v>
      </c>
    </row>
    <row r="11" spans="1:38" ht="25.5" customHeight="1" x14ac:dyDescent="0.2">
      <c r="A11" s="12" t="s">
        <v>31</v>
      </c>
      <c r="J11" s="11" t="s">
        <v>249</v>
      </c>
      <c r="R11" s="11" t="s">
        <v>250</v>
      </c>
      <c r="Y11" s="11" t="s">
        <v>251</v>
      </c>
      <c r="AL11" s="11" t="s">
        <v>252</v>
      </c>
    </row>
    <row r="12" spans="1:38" ht="25.5" customHeight="1" x14ac:dyDescent="0.2">
      <c r="A12" s="12" t="s">
        <v>32</v>
      </c>
      <c r="R12" s="11" t="s">
        <v>253</v>
      </c>
      <c r="X12" s="11" t="s">
        <v>254</v>
      </c>
      <c r="AL12" s="11" t="s">
        <v>255</v>
      </c>
    </row>
    <row r="13" spans="1:38" ht="25.5" customHeight="1" x14ac:dyDescent="0.2">
      <c r="A13" s="12" t="s">
        <v>33</v>
      </c>
      <c r="R13" s="11" t="s">
        <v>256</v>
      </c>
      <c r="X13" s="11" t="s">
        <v>257</v>
      </c>
      <c r="Y13" s="13"/>
      <c r="Z13" s="13"/>
      <c r="AA13" s="13"/>
      <c r="AL13" s="11" t="s">
        <v>258</v>
      </c>
    </row>
    <row r="14" spans="1:38" x14ac:dyDescent="0.2">
      <c r="R14" s="11" t="s">
        <v>259</v>
      </c>
      <c r="X14" s="13"/>
      <c r="AB14" s="13"/>
      <c r="AC14" s="13"/>
      <c r="AL14" s="11" t="s">
        <v>260</v>
      </c>
    </row>
    <row r="15" spans="1:38" x14ac:dyDescent="0.2">
      <c r="R15" s="11" t="s">
        <v>261</v>
      </c>
      <c r="AL15" s="11" t="s">
        <v>262</v>
      </c>
    </row>
    <row r="16" spans="1:38" s="13" customFormat="1" ht="47.25" x14ac:dyDescent="0.25">
      <c r="A16" s="15" t="s">
        <v>263</v>
      </c>
      <c r="B16" s="16" t="s">
        <v>264</v>
      </c>
      <c r="C16" s="16" t="s">
        <v>265</v>
      </c>
      <c r="F16" s="16" t="s">
        <v>266</v>
      </c>
      <c r="H16" s="16" t="s">
        <v>267</v>
      </c>
      <c r="R16" s="11" t="s">
        <v>268</v>
      </c>
      <c r="S16" s="11"/>
      <c r="X16" s="11"/>
      <c r="Y16" s="11"/>
      <c r="Z16" s="11"/>
      <c r="AA16" s="11"/>
      <c r="AB16" s="11"/>
      <c r="AC16" s="11"/>
      <c r="AL16" s="11" t="s">
        <v>269</v>
      </c>
    </row>
    <row r="17" spans="1:38" x14ac:dyDescent="0.2">
      <c r="A17" s="11" t="s">
        <v>270</v>
      </c>
      <c r="B17" s="11" t="s">
        <v>271</v>
      </c>
      <c r="C17" s="11" t="s">
        <v>271</v>
      </c>
      <c r="F17" s="11" t="s">
        <v>272</v>
      </c>
      <c r="H17" s="11" t="s">
        <v>273</v>
      </c>
      <c r="R17" s="11" t="s">
        <v>274</v>
      </c>
      <c r="AL17" s="11" t="s">
        <v>275</v>
      </c>
    </row>
    <row r="18" spans="1:38" x14ac:dyDescent="0.2">
      <c r="A18" s="11" t="s">
        <v>276</v>
      </c>
      <c r="B18" s="11" t="s">
        <v>277</v>
      </c>
      <c r="C18" s="11" t="s">
        <v>277</v>
      </c>
      <c r="F18" s="11" t="s">
        <v>278</v>
      </c>
      <c r="H18" s="11" t="s">
        <v>279</v>
      </c>
      <c r="R18" s="11" t="s">
        <v>280</v>
      </c>
      <c r="AL18" s="11" t="s">
        <v>281</v>
      </c>
    </row>
    <row r="19" spans="1:38" x14ac:dyDescent="0.2">
      <c r="A19" s="17" t="s">
        <v>282</v>
      </c>
      <c r="B19" s="17" t="s">
        <v>283</v>
      </c>
      <c r="C19" s="11" t="s">
        <v>284</v>
      </c>
      <c r="F19" s="11" t="s">
        <v>285</v>
      </c>
      <c r="H19" s="11" t="s">
        <v>286</v>
      </c>
      <c r="R19" s="11" t="s">
        <v>287</v>
      </c>
      <c r="AL19" s="11" t="s">
        <v>288</v>
      </c>
    </row>
    <row r="20" spans="1:38" x14ac:dyDescent="0.2">
      <c r="A20" s="17" t="s">
        <v>289</v>
      </c>
      <c r="B20" s="17" t="s">
        <v>290</v>
      </c>
      <c r="C20" s="11" t="s">
        <v>291</v>
      </c>
      <c r="H20" s="11" t="s">
        <v>292</v>
      </c>
      <c r="R20" s="11" t="s">
        <v>293</v>
      </c>
      <c r="AL20" s="11" t="s">
        <v>294</v>
      </c>
    </row>
    <row r="21" spans="1:38" x14ac:dyDescent="0.2">
      <c r="A21" s="17" t="s">
        <v>295</v>
      </c>
      <c r="B21" s="17" t="s">
        <v>296</v>
      </c>
      <c r="C21" s="11" t="s">
        <v>297</v>
      </c>
      <c r="H21" s="11" t="s">
        <v>298</v>
      </c>
      <c r="R21" s="11" t="s">
        <v>299</v>
      </c>
      <c r="AL21" s="11" t="s">
        <v>300</v>
      </c>
    </row>
    <row r="22" spans="1:38" x14ac:dyDescent="0.2">
      <c r="A22" s="17" t="s">
        <v>301</v>
      </c>
      <c r="B22" s="17" t="s">
        <v>302</v>
      </c>
      <c r="C22" s="11" t="s">
        <v>303</v>
      </c>
      <c r="H22" s="11" t="s">
        <v>304</v>
      </c>
      <c r="R22" s="11" t="s">
        <v>305</v>
      </c>
    </row>
    <row r="23" spans="1:38" x14ac:dyDescent="0.2">
      <c r="B23" s="17"/>
      <c r="C23" s="11" t="s">
        <v>306</v>
      </c>
      <c r="H23" s="11" t="s">
        <v>307</v>
      </c>
      <c r="R23" s="11" t="s">
        <v>308</v>
      </c>
    </row>
    <row r="24" spans="1:38" x14ac:dyDescent="0.2">
      <c r="B24" s="17"/>
      <c r="C24" s="11" t="s">
        <v>309</v>
      </c>
      <c r="H24" s="11" t="s">
        <v>310</v>
      </c>
      <c r="R24" s="11" t="s">
        <v>311</v>
      </c>
    </row>
    <row r="25" spans="1:38" x14ac:dyDescent="0.2">
      <c r="A25" s="17"/>
      <c r="B25" s="17"/>
      <c r="C25" s="11" t="s">
        <v>312</v>
      </c>
      <c r="R25" s="11" t="s">
        <v>313</v>
      </c>
    </row>
    <row r="26" spans="1:38" x14ac:dyDescent="0.2">
      <c r="A26" s="17"/>
      <c r="C26" s="11" t="s">
        <v>314</v>
      </c>
      <c r="R26" s="11" t="s">
        <v>315</v>
      </c>
    </row>
    <row r="27" spans="1:38" x14ac:dyDescent="0.2">
      <c r="A27" s="17"/>
      <c r="C27" s="11" t="s">
        <v>316</v>
      </c>
      <c r="R27" s="11" t="s">
        <v>317</v>
      </c>
    </row>
    <row r="28" spans="1:38" x14ac:dyDescent="0.2">
      <c r="B28" s="17"/>
      <c r="C28" s="11" t="s">
        <v>318</v>
      </c>
      <c r="R28" s="11" t="s">
        <v>245</v>
      </c>
    </row>
    <row r="29" spans="1:38" x14ac:dyDescent="0.2">
      <c r="C29" s="11" t="s">
        <v>319</v>
      </c>
      <c r="R29" s="11" t="s">
        <v>249</v>
      </c>
    </row>
    <row r="30" spans="1:38" x14ac:dyDescent="0.2">
      <c r="B30" s="17"/>
      <c r="C30" s="11" t="s">
        <v>8</v>
      </c>
    </row>
    <row r="31" spans="1:38" ht="15.75" x14ac:dyDescent="0.2">
      <c r="B31" s="17"/>
      <c r="C31" s="11" t="s">
        <v>320</v>
      </c>
      <c r="Y31" s="16"/>
      <c r="Z31" s="16"/>
      <c r="AA31" s="16"/>
    </row>
    <row r="32" spans="1:38" ht="15.75" x14ac:dyDescent="0.2">
      <c r="B32" s="17"/>
      <c r="C32" s="11" t="s">
        <v>321</v>
      </c>
      <c r="X32" s="16"/>
      <c r="AB32" s="16"/>
      <c r="AC32" s="16"/>
    </row>
    <row r="34" spans="1:29" s="16" customFormat="1" ht="79.5" customHeight="1" x14ac:dyDescent="0.2">
      <c r="A34" s="16" t="s">
        <v>322</v>
      </c>
      <c r="B34" s="16" t="s">
        <v>266</v>
      </c>
      <c r="C34" s="16" t="s">
        <v>267</v>
      </c>
      <c r="D34" s="18" t="s">
        <v>323</v>
      </c>
      <c r="E34" s="16" t="s">
        <v>324</v>
      </c>
      <c r="F34" s="16" t="s">
        <v>325</v>
      </c>
      <c r="R34" s="11"/>
      <c r="X34" s="11"/>
      <c r="Y34" s="11"/>
      <c r="Z34" s="11"/>
      <c r="AA34" s="11"/>
      <c r="AB34" s="11"/>
      <c r="AC34" s="11"/>
    </row>
    <row r="35" spans="1:29" ht="15.75" x14ac:dyDescent="0.2">
      <c r="A35" s="11" t="s">
        <v>326</v>
      </c>
      <c r="B35" s="11" t="s">
        <v>272</v>
      </c>
      <c r="C35" s="11" t="s">
        <v>286</v>
      </c>
      <c r="D35" s="19" t="s">
        <v>327</v>
      </c>
      <c r="E35" s="11" t="s">
        <v>328</v>
      </c>
      <c r="F35" s="11" t="s">
        <v>306</v>
      </c>
      <c r="R35" s="16"/>
    </row>
    <row r="36" spans="1:29" x14ac:dyDescent="0.2">
      <c r="A36" s="11" t="s">
        <v>329</v>
      </c>
      <c r="B36" s="11" t="s">
        <v>285</v>
      </c>
      <c r="C36" s="11" t="s">
        <v>304</v>
      </c>
      <c r="D36" s="19" t="s">
        <v>330</v>
      </c>
      <c r="E36" s="11" t="s">
        <v>331</v>
      </c>
      <c r="F36" s="11" t="s">
        <v>277</v>
      </c>
    </row>
    <row r="37" spans="1:29" x14ac:dyDescent="0.2">
      <c r="A37" s="11" t="s">
        <v>332</v>
      </c>
      <c r="B37" s="11" t="s">
        <v>285</v>
      </c>
      <c r="C37" s="11" t="s">
        <v>310</v>
      </c>
      <c r="D37" s="19" t="s">
        <v>333</v>
      </c>
      <c r="E37" s="11" t="s">
        <v>334</v>
      </c>
      <c r="F37" s="11" t="s">
        <v>314</v>
      </c>
    </row>
    <row r="38" spans="1:29" x14ac:dyDescent="0.2">
      <c r="A38" s="11" t="s">
        <v>335</v>
      </c>
      <c r="B38" s="11" t="s">
        <v>272</v>
      </c>
      <c r="C38" s="11" t="s">
        <v>273</v>
      </c>
      <c r="D38" s="19" t="s">
        <v>336</v>
      </c>
      <c r="E38" s="11" t="s">
        <v>337</v>
      </c>
      <c r="F38" s="11" t="s">
        <v>271</v>
      </c>
    </row>
    <row r="39" spans="1:29" x14ac:dyDescent="0.2">
      <c r="A39" s="11" t="s">
        <v>338</v>
      </c>
      <c r="B39" s="11" t="s">
        <v>272</v>
      </c>
      <c r="C39" s="11" t="s">
        <v>279</v>
      </c>
      <c r="D39" s="19" t="s">
        <v>339</v>
      </c>
      <c r="E39" s="11" t="s">
        <v>340</v>
      </c>
      <c r="F39" s="11" t="s">
        <v>284</v>
      </c>
    </row>
    <row r="40" spans="1:29" x14ac:dyDescent="0.2">
      <c r="A40" s="11" t="s">
        <v>341</v>
      </c>
      <c r="B40" s="11" t="s">
        <v>272</v>
      </c>
      <c r="C40" s="11" t="s">
        <v>286</v>
      </c>
      <c r="D40" s="19" t="s">
        <v>342</v>
      </c>
      <c r="E40" s="11" t="s">
        <v>343</v>
      </c>
      <c r="F40" s="11" t="s">
        <v>312</v>
      </c>
    </row>
    <row r="41" spans="1:29" x14ac:dyDescent="0.2">
      <c r="A41" s="11" t="s">
        <v>344</v>
      </c>
      <c r="B41" s="11" t="s">
        <v>272</v>
      </c>
      <c r="C41" s="11" t="s">
        <v>286</v>
      </c>
      <c r="D41" s="19" t="s">
        <v>345</v>
      </c>
      <c r="E41" s="11" t="s">
        <v>346</v>
      </c>
      <c r="F41" s="11" t="s">
        <v>303</v>
      </c>
    </row>
    <row r="42" spans="1:29" x14ac:dyDescent="0.2">
      <c r="A42" s="11" t="s">
        <v>347</v>
      </c>
      <c r="B42" s="11" t="s">
        <v>272</v>
      </c>
      <c r="C42" s="11" t="s">
        <v>286</v>
      </c>
      <c r="D42" s="19" t="s">
        <v>348</v>
      </c>
      <c r="E42" s="11" t="s">
        <v>349</v>
      </c>
      <c r="F42" s="11" t="s">
        <v>309</v>
      </c>
    </row>
    <row r="43" spans="1:29" x14ac:dyDescent="0.2">
      <c r="A43" s="11" t="s">
        <v>350</v>
      </c>
      <c r="B43" s="11" t="s">
        <v>278</v>
      </c>
      <c r="C43" s="11" t="s">
        <v>298</v>
      </c>
      <c r="D43" s="19" t="s">
        <v>351</v>
      </c>
      <c r="E43" s="11" t="s">
        <v>352</v>
      </c>
      <c r="F43" s="11" t="s">
        <v>321</v>
      </c>
    </row>
    <row r="44" spans="1:29" x14ac:dyDescent="0.2">
      <c r="A44" s="11" t="s">
        <v>353</v>
      </c>
      <c r="B44" s="11" t="s">
        <v>272</v>
      </c>
      <c r="C44" s="11" t="s">
        <v>286</v>
      </c>
      <c r="D44" s="19" t="s">
        <v>354</v>
      </c>
      <c r="E44" s="11" t="s">
        <v>355</v>
      </c>
      <c r="F44" s="14" t="s">
        <v>356</v>
      </c>
    </row>
    <row r="45" spans="1:29" x14ac:dyDescent="0.2">
      <c r="A45" s="11" t="s">
        <v>357</v>
      </c>
      <c r="B45" s="11" t="s">
        <v>272</v>
      </c>
      <c r="C45" s="11" t="s">
        <v>286</v>
      </c>
      <c r="D45" s="19" t="s">
        <v>358</v>
      </c>
      <c r="E45" s="11" t="s">
        <v>359</v>
      </c>
      <c r="F45" s="14" t="s">
        <v>356</v>
      </c>
    </row>
    <row r="46" spans="1:29" x14ac:dyDescent="0.2">
      <c r="A46" s="11" t="s">
        <v>360</v>
      </c>
      <c r="B46" s="11" t="s">
        <v>272</v>
      </c>
      <c r="C46" s="11" t="s">
        <v>292</v>
      </c>
      <c r="D46" s="19" t="s">
        <v>361</v>
      </c>
      <c r="E46" s="11" t="s">
        <v>362</v>
      </c>
      <c r="F46" s="11" t="s">
        <v>291</v>
      </c>
    </row>
    <row r="47" spans="1:29" x14ac:dyDescent="0.2">
      <c r="A47" s="11" t="s">
        <v>363</v>
      </c>
      <c r="B47" s="11" t="s">
        <v>278</v>
      </c>
      <c r="C47" s="11" t="s">
        <v>298</v>
      </c>
      <c r="D47" s="19" t="s">
        <v>364</v>
      </c>
      <c r="E47" s="11" t="s">
        <v>365</v>
      </c>
      <c r="F47" s="11" t="s">
        <v>320</v>
      </c>
    </row>
    <row r="48" spans="1:29" x14ac:dyDescent="0.2">
      <c r="A48" s="11" t="s">
        <v>366</v>
      </c>
      <c r="B48" s="11" t="s">
        <v>285</v>
      </c>
      <c r="C48" s="11" t="s">
        <v>307</v>
      </c>
      <c r="D48" s="19" t="s">
        <v>367</v>
      </c>
      <c r="E48" s="11" t="s">
        <v>368</v>
      </c>
      <c r="F48" s="11" t="s">
        <v>296</v>
      </c>
    </row>
    <row r="49" spans="1:3" x14ac:dyDescent="0.2">
      <c r="A49" s="11" t="s">
        <v>62</v>
      </c>
    </row>
    <row r="52" spans="1:3" ht="15.75" x14ac:dyDescent="0.25">
      <c r="A52" s="10" t="s">
        <v>369</v>
      </c>
      <c r="B52" s="16" t="s">
        <v>370</v>
      </c>
    </row>
    <row r="53" spans="1:3" ht="15.75" x14ac:dyDescent="0.2">
      <c r="A53" s="16" t="s">
        <v>371</v>
      </c>
      <c r="B53" s="11" t="s">
        <v>372</v>
      </c>
    </row>
    <row r="54" spans="1:3" x14ac:dyDescent="0.2">
      <c r="A54" s="11" t="s">
        <v>194</v>
      </c>
      <c r="B54" s="11" t="s">
        <v>373</v>
      </c>
    </row>
    <row r="55" spans="1:3" x14ac:dyDescent="0.2">
      <c r="A55" s="11" t="s">
        <v>374</v>
      </c>
      <c r="B55" s="11" t="s">
        <v>375</v>
      </c>
    </row>
    <row r="56" spans="1:3" x14ac:dyDescent="0.2">
      <c r="B56" s="11" t="s">
        <v>376</v>
      </c>
    </row>
    <row r="59" spans="1:3" ht="15.75" x14ac:dyDescent="0.2">
      <c r="B59" s="16" t="s">
        <v>377</v>
      </c>
      <c r="C59" s="16" t="s">
        <v>378</v>
      </c>
    </row>
    <row r="60" spans="1:3" ht="15.75" x14ac:dyDescent="0.2">
      <c r="A60" s="16" t="s">
        <v>379</v>
      </c>
      <c r="B60" s="11" t="s">
        <v>380</v>
      </c>
      <c r="C60" s="11" t="s">
        <v>381</v>
      </c>
    </row>
    <row r="61" spans="1:3" x14ac:dyDescent="0.2">
      <c r="A61" s="11" t="s">
        <v>382</v>
      </c>
    </row>
    <row r="62" spans="1:3" x14ac:dyDescent="0.2">
      <c r="A62" s="20" t="s">
        <v>383</v>
      </c>
      <c r="B62" s="14" t="s">
        <v>384</v>
      </c>
      <c r="C62" s="14" t="s">
        <v>385</v>
      </c>
    </row>
    <row r="63" spans="1:3" x14ac:dyDescent="0.2">
      <c r="A63" s="11" t="s">
        <v>386</v>
      </c>
      <c r="B63" s="14" t="s">
        <v>387</v>
      </c>
      <c r="C63" s="14" t="s">
        <v>388</v>
      </c>
    </row>
    <row r="64" spans="1:3" x14ac:dyDescent="0.2">
      <c r="B64" s="11" t="s">
        <v>389</v>
      </c>
      <c r="C64" s="11" t="s">
        <v>390</v>
      </c>
    </row>
    <row r="65" spans="1:3" x14ac:dyDescent="0.2">
      <c r="A65" s="11" t="s">
        <v>391</v>
      </c>
      <c r="B65" s="11" t="s">
        <v>392</v>
      </c>
      <c r="C65" s="11" t="s">
        <v>393</v>
      </c>
    </row>
    <row r="66" spans="1:3" x14ac:dyDescent="0.2">
      <c r="B66" s="11" t="s">
        <v>394</v>
      </c>
      <c r="C66" s="11" t="s">
        <v>395</v>
      </c>
    </row>
    <row r="67" spans="1:3" x14ac:dyDescent="0.2">
      <c r="A67" s="11" t="s">
        <v>396</v>
      </c>
      <c r="B67" s="11" t="s">
        <v>397</v>
      </c>
      <c r="C67" s="11" t="s">
        <v>398</v>
      </c>
    </row>
    <row r="68" spans="1:3" x14ac:dyDescent="0.2">
      <c r="B68" s="11" t="s">
        <v>399</v>
      </c>
      <c r="C68" s="11" t="s">
        <v>400</v>
      </c>
    </row>
    <row r="69" spans="1:3" x14ac:dyDescent="0.2">
      <c r="B69" s="11" t="s">
        <v>401</v>
      </c>
    </row>
    <row r="70" spans="1:3" x14ac:dyDescent="0.2">
      <c r="A70" s="11" t="s">
        <v>402</v>
      </c>
      <c r="B70" s="11" t="s">
        <v>403</v>
      </c>
    </row>
    <row r="71" spans="1:3" x14ac:dyDescent="0.2">
      <c r="B71" s="11" t="s">
        <v>404</v>
      </c>
    </row>
    <row r="72" spans="1:3" x14ac:dyDescent="0.2">
      <c r="B72" s="11" t="s">
        <v>405</v>
      </c>
    </row>
    <row r="73" spans="1:3" x14ac:dyDescent="0.2">
      <c r="B73" s="11" t="s">
        <v>406</v>
      </c>
    </row>
    <row r="74" spans="1:3" x14ac:dyDescent="0.2">
      <c r="B74" s="11" t="s">
        <v>407</v>
      </c>
      <c r="C74" s="11" t="s">
        <v>408</v>
      </c>
    </row>
    <row r="75" spans="1:3" x14ac:dyDescent="0.2">
      <c r="A75" s="11" t="s">
        <v>409</v>
      </c>
      <c r="C75" s="11" t="s">
        <v>408</v>
      </c>
    </row>
    <row r="76" spans="1:3" x14ac:dyDescent="0.2">
      <c r="B76" s="11" t="s">
        <v>410</v>
      </c>
      <c r="C76" s="11" t="s">
        <v>411</v>
      </c>
    </row>
    <row r="77" spans="1:3" x14ac:dyDescent="0.2">
      <c r="A77" s="11" t="s">
        <v>412</v>
      </c>
      <c r="B77" s="14" t="s">
        <v>413</v>
      </c>
      <c r="C77" s="14" t="s">
        <v>414</v>
      </c>
    </row>
    <row r="78" spans="1:3" x14ac:dyDescent="0.2">
      <c r="A78" s="11" t="s">
        <v>415</v>
      </c>
      <c r="B78" s="14" t="s">
        <v>416</v>
      </c>
      <c r="C78" s="14" t="s">
        <v>417</v>
      </c>
    </row>
    <row r="79" spans="1:3" x14ac:dyDescent="0.2">
      <c r="B79" s="14" t="s">
        <v>418</v>
      </c>
      <c r="C79" s="14" t="s">
        <v>419</v>
      </c>
    </row>
    <row r="80" spans="1:3" x14ac:dyDescent="0.2">
      <c r="B80" s="14" t="s">
        <v>420</v>
      </c>
      <c r="C80" s="14" t="s">
        <v>421</v>
      </c>
    </row>
    <row r="81" spans="1:29" x14ac:dyDescent="0.2">
      <c r="B81" s="11" t="s">
        <v>422</v>
      </c>
      <c r="C81" s="11" t="s">
        <v>423</v>
      </c>
    </row>
    <row r="82" spans="1:29" x14ac:dyDescent="0.2">
      <c r="A82" s="11" t="s">
        <v>424</v>
      </c>
      <c r="B82" s="11" t="s">
        <v>425</v>
      </c>
      <c r="C82" s="11" t="s">
        <v>426</v>
      </c>
    </row>
    <row r="83" spans="1:29" x14ac:dyDescent="0.2">
      <c r="B83" s="11" t="s">
        <v>427</v>
      </c>
      <c r="C83" s="11" t="s">
        <v>428</v>
      </c>
    </row>
    <row r="84" spans="1:29" x14ac:dyDescent="0.2">
      <c r="A84" s="11" t="s">
        <v>429</v>
      </c>
      <c r="B84" s="14" t="s">
        <v>430</v>
      </c>
      <c r="C84" s="14" t="s">
        <v>431</v>
      </c>
    </row>
    <row r="85" spans="1:29" x14ac:dyDescent="0.2">
      <c r="A85" s="11" t="s">
        <v>432</v>
      </c>
    </row>
    <row r="86" spans="1:29" x14ac:dyDescent="0.2">
      <c r="A86" s="20" t="s">
        <v>433</v>
      </c>
    </row>
    <row r="87" spans="1:29" x14ac:dyDescent="0.2">
      <c r="A87" s="20" t="s">
        <v>434</v>
      </c>
      <c r="Y87" s="13"/>
      <c r="Z87" s="13"/>
      <c r="AA87" s="13"/>
    </row>
    <row r="88" spans="1:29" x14ac:dyDescent="0.2">
      <c r="X88" s="13"/>
      <c r="AB88" s="13"/>
      <c r="AC88" s="13"/>
    </row>
    <row r="90" spans="1:29" s="13" customFormat="1" ht="66.75" customHeight="1" x14ac:dyDescent="0.2">
      <c r="A90" s="11"/>
      <c r="B90" s="16" t="s">
        <v>435</v>
      </c>
      <c r="C90" s="16" t="s">
        <v>436</v>
      </c>
      <c r="D90" s="16" t="s">
        <v>437</v>
      </c>
      <c r="E90" s="16" t="s">
        <v>438</v>
      </c>
      <c r="F90" s="16" t="s">
        <v>439</v>
      </c>
      <c r="G90" s="16" t="s">
        <v>440</v>
      </c>
      <c r="R90" s="11"/>
      <c r="X90" s="11"/>
      <c r="Y90" s="11"/>
      <c r="Z90" s="11"/>
      <c r="AA90" s="11"/>
      <c r="AB90" s="11"/>
      <c r="AC90" s="11"/>
    </row>
    <row r="91" spans="1:29" ht="15.75" x14ac:dyDescent="0.2">
      <c r="A91" s="16" t="s">
        <v>322</v>
      </c>
      <c r="B91" s="11">
        <v>1</v>
      </c>
      <c r="C91" s="11" t="s">
        <v>441</v>
      </c>
      <c r="D91" s="11">
        <v>1</v>
      </c>
      <c r="E91" s="11" t="s">
        <v>442</v>
      </c>
      <c r="R91" s="13"/>
    </row>
    <row r="92" spans="1:29" x14ac:dyDescent="0.2">
      <c r="A92" s="11" t="s">
        <v>443</v>
      </c>
      <c r="B92" s="11">
        <v>1</v>
      </c>
      <c r="C92" s="11" t="s">
        <v>441</v>
      </c>
      <c r="D92" s="11">
        <v>2</v>
      </c>
      <c r="E92" s="11" t="s">
        <v>444</v>
      </c>
    </row>
    <row r="93" spans="1:29" x14ac:dyDescent="0.2">
      <c r="A93" s="11" t="s">
        <v>443</v>
      </c>
      <c r="B93" s="11">
        <v>1</v>
      </c>
      <c r="C93" s="11" t="s">
        <v>441</v>
      </c>
      <c r="D93" s="11">
        <v>3</v>
      </c>
      <c r="E93" s="11" t="s">
        <v>445</v>
      </c>
    </row>
    <row r="94" spans="1:29" x14ac:dyDescent="0.2">
      <c r="A94" s="11" t="s">
        <v>443</v>
      </c>
      <c r="B94" s="11">
        <v>2</v>
      </c>
      <c r="C94" s="11" t="s">
        <v>446</v>
      </c>
      <c r="D94" s="11">
        <v>4</v>
      </c>
      <c r="E94" s="11" t="s">
        <v>447</v>
      </c>
    </row>
    <row r="95" spans="1:29" x14ac:dyDescent="0.2">
      <c r="A95" s="11" t="s">
        <v>443</v>
      </c>
      <c r="B95" s="11">
        <v>2</v>
      </c>
      <c r="C95" s="11" t="s">
        <v>446</v>
      </c>
      <c r="D95" s="11">
        <v>5</v>
      </c>
      <c r="E95" s="11" t="s">
        <v>448</v>
      </c>
    </row>
    <row r="96" spans="1:29" x14ac:dyDescent="0.2">
      <c r="A96" s="11" t="s">
        <v>443</v>
      </c>
      <c r="B96" s="11">
        <v>2</v>
      </c>
      <c r="C96" s="11" t="s">
        <v>446</v>
      </c>
      <c r="D96" s="11">
        <v>6</v>
      </c>
      <c r="E96" s="11" t="s">
        <v>449</v>
      </c>
    </row>
    <row r="97" spans="1:5" x14ac:dyDescent="0.2">
      <c r="A97" s="11" t="s">
        <v>443</v>
      </c>
      <c r="B97" s="11">
        <v>3</v>
      </c>
      <c r="C97" s="11" t="s">
        <v>450</v>
      </c>
      <c r="D97" s="11">
        <v>7</v>
      </c>
      <c r="E97" s="11" t="s">
        <v>451</v>
      </c>
    </row>
    <row r="98" spans="1:5" x14ac:dyDescent="0.2">
      <c r="A98" s="11" t="s">
        <v>443</v>
      </c>
      <c r="B98" s="11">
        <v>3</v>
      </c>
      <c r="C98" s="11" t="s">
        <v>450</v>
      </c>
      <c r="D98" s="11">
        <v>8</v>
      </c>
      <c r="E98" s="11" t="s">
        <v>452</v>
      </c>
    </row>
    <row r="99" spans="1:5" x14ac:dyDescent="0.2">
      <c r="A99" s="11" t="s">
        <v>443</v>
      </c>
      <c r="B99" s="11">
        <v>3</v>
      </c>
      <c r="C99" s="11" t="s">
        <v>450</v>
      </c>
      <c r="D99" s="11">
        <v>9</v>
      </c>
      <c r="E99" s="11" t="s">
        <v>452</v>
      </c>
    </row>
    <row r="100" spans="1:5" x14ac:dyDescent="0.2">
      <c r="A100" s="11" t="s">
        <v>443</v>
      </c>
      <c r="B100" s="11">
        <v>3</v>
      </c>
      <c r="C100" s="11" t="s">
        <v>450</v>
      </c>
      <c r="D100" s="11">
        <v>10</v>
      </c>
      <c r="E100" s="11" t="s">
        <v>453</v>
      </c>
    </row>
    <row r="101" spans="1:5" x14ac:dyDescent="0.2">
      <c r="A101" s="11" t="s">
        <v>443</v>
      </c>
      <c r="B101" s="11">
        <v>1</v>
      </c>
      <c r="C101" s="11" t="s">
        <v>454</v>
      </c>
      <c r="D101" s="11">
        <v>1</v>
      </c>
      <c r="E101" s="11" t="s">
        <v>455</v>
      </c>
    </row>
    <row r="102" spans="1:5" x14ac:dyDescent="0.2">
      <c r="A102" s="11" t="s">
        <v>456</v>
      </c>
      <c r="B102" s="11">
        <v>2</v>
      </c>
      <c r="C102" s="11" t="s">
        <v>457</v>
      </c>
      <c r="D102" s="11">
        <v>2</v>
      </c>
      <c r="E102" s="11" t="s">
        <v>458</v>
      </c>
    </row>
    <row r="103" spans="1:5" x14ac:dyDescent="0.2">
      <c r="A103" s="11" t="s">
        <v>456</v>
      </c>
      <c r="B103" s="11">
        <v>2</v>
      </c>
      <c r="C103" s="11" t="s">
        <v>457</v>
      </c>
      <c r="D103" s="11">
        <v>3</v>
      </c>
      <c r="E103" s="11" t="s">
        <v>459</v>
      </c>
    </row>
    <row r="104" spans="1:5" x14ac:dyDescent="0.2">
      <c r="A104" s="11" t="s">
        <v>456</v>
      </c>
      <c r="B104" s="11">
        <v>2</v>
      </c>
      <c r="C104" s="11" t="s">
        <v>457</v>
      </c>
      <c r="D104" s="11">
        <v>4</v>
      </c>
      <c r="E104" s="11" t="s">
        <v>460</v>
      </c>
    </row>
    <row r="105" spans="1:5" x14ac:dyDescent="0.2">
      <c r="A105" s="11" t="s">
        <v>456</v>
      </c>
      <c r="B105" s="11">
        <v>3</v>
      </c>
      <c r="C105" s="11" t="s">
        <v>461</v>
      </c>
      <c r="D105" s="11">
        <v>5</v>
      </c>
      <c r="E105" s="11" t="s">
        <v>462</v>
      </c>
    </row>
    <row r="106" spans="1:5" x14ac:dyDescent="0.2">
      <c r="A106" s="11" t="s">
        <v>456</v>
      </c>
      <c r="B106" s="11">
        <v>3</v>
      </c>
      <c r="C106" s="11" t="s">
        <v>461</v>
      </c>
      <c r="D106" s="11">
        <v>6</v>
      </c>
      <c r="E106" s="11" t="s">
        <v>463</v>
      </c>
    </row>
    <row r="107" spans="1:5" x14ac:dyDescent="0.2">
      <c r="A107" s="11" t="s">
        <v>456</v>
      </c>
      <c r="B107" s="11">
        <v>1</v>
      </c>
      <c r="C107" s="11" t="s">
        <v>464</v>
      </c>
      <c r="D107" s="11">
        <v>1</v>
      </c>
      <c r="E107" s="11" t="s">
        <v>465</v>
      </c>
    </row>
    <row r="108" spans="1:5" x14ac:dyDescent="0.2">
      <c r="A108" s="11" t="s">
        <v>466</v>
      </c>
      <c r="B108" s="11">
        <v>2</v>
      </c>
      <c r="C108" s="11" t="s">
        <v>467</v>
      </c>
      <c r="D108" s="11">
        <v>2</v>
      </c>
      <c r="E108" s="11" t="s">
        <v>468</v>
      </c>
    </row>
    <row r="109" spans="1:5" x14ac:dyDescent="0.2">
      <c r="A109" s="11" t="s">
        <v>466</v>
      </c>
      <c r="B109" s="11">
        <v>3</v>
      </c>
      <c r="C109" s="11" t="s">
        <v>469</v>
      </c>
      <c r="D109" s="11">
        <v>3</v>
      </c>
      <c r="E109" s="11" t="s">
        <v>470</v>
      </c>
    </row>
    <row r="110" spans="1:5" x14ac:dyDescent="0.2">
      <c r="A110" s="11" t="s">
        <v>466</v>
      </c>
      <c r="B110" s="11">
        <v>3</v>
      </c>
      <c r="C110" s="11" t="s">
        <v>469</v>
      </c>
      <c r="D110" s="11">
        <v>4</v>
      </c>
      <c r="E110" s="11" t="s">
        <v>471</v>
      </c>
    </row>
    <row r="111" spans="1:5" x14ac:dyDescent="0.2">
      <c r="A111" s="11" t="s">
        <v>466</v>
      </c>
      <c r="B111" s="11">
        <v>3</v>
      </c>
      <c r="C111" s="11" t="s">
        <v>469</v>
      </c>
      <c r="D111" s="11">
        <v>5</v>
      </c>
      <c r="E111" s="11" t="s">
        <v>472</v>
      </c>
    </row>
    <row r="112" spans="1:5" x14ac:dyDescent="0.2">
      <c r="A112" s="11" t="s">
        <v>466</v>
      </c>
      <c r="B112" s="11">
        <v>3</v>
      </c>
      <c r="C112" s="11" t="s">
        <v>469</v>
      </c>
      <c r="D112" s="11">
        <v>6</v>
      </c>
      <c r="E112" s="11" t="s">
        <v>473</v>
      </c>
    </row>
    <row r="113" spans="1:5" x14ac:dyDescent="0.2">
      <c r="A113" s="11" t="s">
        <v>466</v>
      </c>
      <c r="B113" s="11">
        <v>4</v>
      </c>
      <c r="C113" s="11" t="s">
        <v>474</v>
      </c>
      <c r="D113" s="11">
        <v>7</v>
      </c>
      <c r="E113" s="11" t="s">
        <v>475</v>
      </c>
    </row>
    <row r="114" spans="1:5" x14ac:dyDescent="0.2">
      <c r="A114" s="11" t="s">
        <v>466</v>
      </c>
      <c r="B114" s="11">
        <v>1</v>
      </c>
      <c r="C114" s="11" t="s">
        <v>476</v>
      </c>
      <c r="D114" s="11">
        <v>1</v>
      </c>
      <c r="E114" s="11" t="s">
        <v>477</v>
      </c>
    </row>
    <row r="115" spans="1:5" x14ac:dyDescent="0.2">
      <c r="A115" s="11" t="s">
        <v>478</v>
      </c>
      <c r="B115" s="11">
        <v>2</v>
      </c>
      <c r="C115" s="11" t="s">
        <v>479</v>
      </c>
      <c r="D115" s="11">
        <v>2</v>
      </c>
      <c r="E115" s="11" t="s">
        <v>480</v>
      </c>
    </row>
    <row r="116" spans="1:5" x14ac:dyDescent="0.2">
      <c r="A116" s="11" t="s">
        <v>478</v>
      </c>
      <c r="B116" s="11">
        <v>3</v>
      </c>
      <c r="C116" s="11" t="s">
        <v>481</v>
      </c>
      <c r="D116" s="11">
        <v>3</v>
      </c>
      <c r="E116" s="11" t="s">
        <v>482</v>
      </c>
    </row>
    <row r="117" spans="1:5" x14ac:dyDescent="0.2">
      <c r="A117" s="11" t="s">
        <v>478</v>
      </c>
      <c r="B117" s="11">
        <v>1</v>
      </c>
      <c r="C117" s="11" t="s">
        <v>483</v>
      </c>
      <c r="D117" s="11">
        <v>1</v>
      </c>
      <c r="E117" s="11" t="s">
        <v>484</v>
      </c>
    </row>
    <row r="118" spans="1:5" x14ac:dyDescent="0.2">
      <c r="A118" s="11" t="s">
        <v>485</v>
      </c>
      <c r="B118" s="11">
        <v>2</v>
      </c>
      <c r="C118" s="11" t="s">
        <v>486</v>
      </c>
      <c r="D118" s="11">
        <v>2</v>
      </c>
      <c r="E118" s="11" t="s">
        <v>487</v>
      </c>
    </row>
    <row r="119" spans="1:5" x14ac:dyDescent="0.2">
      <c r="A119" s="11" t="s">
        <v>485</v>
      </c>
      <c r="B119" s="11">
        <v>3</v>
      </c>
      <c r="C119" s="11" t="s">
        <v>488</v>
      </c>
      <c r="D119" s="11">
        <v>3</v>
      </c>
      <c r="E119" s="11" t="s">
        <v>489</v>
      </c>
    </row>
    <row r="120" spans="1:5" x14ac:dyDescent="0.2">
      <c r="A120" s="11" t="s">
        <v>485</v>
      </c>
      <c r="B120" s="11">
        <v>4</v>
      </c>
      <c r="C120" s="11" t="s">
        <v>490</v>
      </c>
      <c r="D120" s="11">
        <v>4</v>
      </c>
      <c r="E120" s="11" t="s">
        <v>491</v>
      </c>
    </row>
    <row r="121" spans="1:5" x14ac:dyDescent="0.2">
      <c r="A121" s="11" t="s">
        <v>485</v>
      </c>
      <c r="B121" s="11">
        <v>4</v>
      </c>
      <c r="C121" s="11" t="s">
        <v>490</v>
      </c>
      <c r="D121" s="11">
        <v>5</v>
      </c>
      <c r="E121" s="11" t="s">
        <v>492</v>
      </c>
    </row>
    <row r="122" spans="1:5" x14ac:dyDescent="0.2">
      <c r="A122" s="11" t="s">
        <v>485</v>
      </c>
      <c r="B122" s="11">
        <v>4</v>
      </c>
      <c r="C122" s="11" t="s">
        <v>490</v>
      </c>
      <c r="D122" s="11">
        <v>6</v>
      </c>
      <c r="E122" s="11" t="s">
        <v>493</v>
      </c>
    </row>
    <row r="123" spans="1:5" x14ac:dyDescent="0.2">
      <c r="A123" s="11" t="s">
        <v>485</v>
      </c>
      <c r="B123" s="11">
        <v>4</v>
      </c>
      <c r="C123" s="11" t="s">
        <v>490</v>
      </c>
      <c r="D123" s="11">
        <v>7</v>
      </c>
      <c r="E123" s="11" t="s">
        <v>494</v>
      </c>
    </row>
    <row r="124" spans="1:5" x14ac:dyDescent="0.2">
      <c r="A124" s="11" t="s">
        <v>485</v>
      </c>
      <c r="B124" s="11">
        <v>1</v>
      </c>
      <c r="C124" s="11" t="s">
        <v>495</v>
      </c>
      <c r="D124" s="11">
        <v>1</v>
      </c>
      <c r="E124" s="11" t="s">
        <v>401</v>
      </c>
    </row>
    <row r="125" spans="1:5" x14ac:dyDescent="0.2">
      <c r="A125" s="11" t="s">
        <v>496</v>
      </c>
      <c r="B125" s="11">
        <v>1</v>
      </c>
      <c r="C125" s="11" t="s">
        <v>495</v>
      </c>
      <c r="D125" s="11">
        <v>2</v>
      </c>
      <c r="E125" s="11" t="s">
        <v>403</v>
      </c>
    </row>
    <row r="126" spans="1:5" x14ac:dyDescent="0.2">
      <c r="A126" s="11" t="s">
        <v>496</v>
      </c>
      <c r="B126" s="11">
        <v>2</v>
      </c>
      <c r="C126" s="11" t="s">
        <v>497</v>
      </c>
      <c r="D126" s="11">
        <v>3</v>
      </c>
      <c r="E126" s="11" t="s">
        <v>404</v>
      </c>
    </row>
    <row r="127" spans="1:5" x14ac:dyDescent="0.2">
      <c r="A127" s="11" t="s">
        <v>496</v>
      </c>
      <c r="B127" s="11">
        <v>3</v>
      </c>
      <c r="C127" s="11" t="s">
        <v>498</v>
      </c>
      <c r="D127" s="11">
        <v>4</v>
      </c>
      <c r="E127" s="11" t="s">
        <v>499</v>
      </c>
    </row>
    <row r="128" spans="1:5" x14ac:dyDescent="0.2">
      <c r="A128" s="11" t="s">
        <v>496</v>
      </c>
      <c r="B128" s="11">
        <v>4</v>
      </c>
      <c r="C128" s="11" t="s">
        <v>500</v>
      </c>
      <c r="D128" s="11">
        <v>5</v>
      </c>
      <c r="E128" s="11" t="s">
        <v>405</v>
      </c>
    </row>
    <row r="129" spans="1:5" x14ac:dyDescent="0.2">
      <c r="A129" s="11" t="s">
        <v>496</v>
      </c>
      <c r="B129" s="11">
        <v>4</v>
      </c>
      <c r="C129" s="11" t="s">
        <v>500</v>
      </c>
      <c r="D129" s="11">
        <v>6</v>
      </c>
      <c r="E129" s="11" t="s">
        <v>406</v>
      </c>
    </row>
    <row r="130" spans="1:5" x14ac:dyDescent="0.2">
      <c r="A130" s="11" t="s">
        <v>496</v>
      </c>
      <c r="B130" s="11">
        <v>4</v>
      </c>
      <c r="C130" s="11" t="s">
        <v>501</v>
      </c>
      <c r="D130" s="11">
        <v>7</v>
      </c>
      <c r="E130" s="11" t="s">
        <v>502</v>
      </c>
    </row>
    <row r="131" spans="1:5" x14ac:dyDescent="0.2">
      <c r="A131" s="11" t="s">
        <v>496</v>
      </c>
      <c r="B131" s="11">
        <v>1</v>
      </c>
      <c r="C131" s="11" t="s">
        <v>503</v>
      </c>
      <c r="D131" s="11">
        <v>1</v>
      </c>
      <c r="E131" s="11" t="s">
        <v>504</v>
      </c>
    </row>
    <row r="132" spans="1:5" x14ac:dyDescent="0.2">
      <c r="A132" s="11" t="s">
        <v>505</v>
      </c>
      <c r="B132" s="11">
        <v>1</v>
      </c>
      <c r="C132" s="11" t="s">
        <v>503</v>
      </c>
      <c r="D132" s="11">
        <v>2</v>
      </c>
      <c r="E132" s="11" t="s">
        <v>506</v>
      </c>
    </row>
    <row r="133" spans="1:5" x14ac:dyDescent="0.2">
      <c r="A133" s="11" t="s">
        <v>505</v>
      </c>
      <c r="B133" s="11">
        <v>1</v>
      </c>
      <c r="C133" s="11" t="s">
        <v>503</v>
      </c>
      <c r="D133" s="11">
        <v>3</v>
      </c>
      <c r="E133" s="11" t="s">
        <v>507</v>
      </c>
    </row>
    <row r="134" spans="1:5" x14ac:dyDescent="0.2">
      <c r="A134" s="11" t="s">
        <v>505</v>
      </c>
      <c r="B134" s="11">
        <v>1</v>
      </c>
      <c r="C134" s="11" t="s">
        <v>503</v>
      </c>
      <c r="D134" s="11">
        <v>4</v>
      </c>
      <c r="E134" s="11" t="s">
        <v>508</v>
      </c>
    </row>
    <row r="135" spans="1:5" x14ac:dyDescent="0.2">
      <c r="A135" s="11" t="s">
        <v>505</v>
      </c>
      <c r="B135" s="11">
        <v>2</v>
      </c>
      <c r="C135" s="11" t="s">
        <v>509</v>
      </c>
      <c r="D135" s="11">
        <v>5</v>
      </c>
      <c r="E135" s="11" t="s">
        <v>510</v>
      </c>
    </row>
    <row r="136" spans="1:5" x14ac:dyDescent="0.2">
      <c r="A136" s="11" t="s">
        <v>505</v>
      </c>
      <c r="B136" s="11">
        <v>3</v>
      </c>
      <c r="C136" s="11" t="s">
        <v>511</v>
      </c>
      <c r="D136" s="11">
        <v>6</v>
      </c>
      <c r="E136" s="11" t="s">
        <v>512</v>
      </c>
    </row>
    <row r="137" spans="1:5" x14ac:dyDescent="0.2">
      <c r="A137" s="11" t="s">
        <v>505</v>
      </c>
      <c r="B137" s="11">
        <v>1</v>
      </c>
      <c r="C137" s="11" t="s">
        <v>513</v>
      </c>
      <c r="D137" s="11">
        <v>1</v>
      </c>
      <c r="E137" s="11" t="s">
        <v>514</v>
      </c>
    </row>
    <row r="138" spans="1:5" ht="15.75" x14ac:dyDescent="0.25">
      <c r="A138" s="11" t="s">
        <v>515</v>
      </c>
      <c r="B138" s="11">
        <v>2</v>
      </c>
      <c r="C138" s="11" t="s">
        <v>516</v>
      </c>
      <c r="D138" s="11">
        <v>2</v>
      </c>
      <c r="E138" s="11" t="s">
        <v>517</v>
      </c>
    </row>
    <row r="139" spans="1:5" x14ac:dyDescent="0.2">
      <c r="A139" s="11" t="s">
        <v>515</v>
      </c>
      <c r="B139" s="11">
        <v>3</v>
      </c>
      <c r="C139" s="11" t="s">
        <v>518</v>
      </c>
      <c r="D139" s="11">
        <v>3</v>
      </c>
      <c r="E139" s="11" t="s">
        <v>519</v>
      </c>
    </row>
    <row r="140" spans="1:5" x14ac:dyDescent="0.2">
      <c r="A140" s="11" t="s">
        <v>515</v>
      </c>
      <c r="B140" s="11">
        <v>4</v>
      </c>
      <c r="C140" s="11" t="s">
        <v>520</v>
      </c>
      <c r="D140" s="11">
        <v>4</v>
      </c>
      <c r="E140" s="11" t="s">
        <v>521</v>
      </c>
    </row>
    <row r="141" spans="1:5" x14ac:dyDescent="0.2">
      <c r="A141" s="11" t="s">
        <v>515</v>
      </c>
      <c r="B141" s="11">
        <v>4</v>
      </c>
      <c r="C141" s="11" t="s">
        <v>520</v>
      </c>
      <c r="D141" s="11">
        <v>5</v>
      </c>
      <c r="E141" s="11" t="s">
        <v>522</v>
      </c>
    </row>
    <row r="142" spans="1:5" x14ac:dyDescent="0.2">
      <c r="A142" s="11" t="s">
        <v>515</v>
      </c>
      <c r="B142" s="11">
        <v>4</v>
      </c>
      <c r="C142" s="11" t="s">
        <v>520</v>
      </c>
      <c r="D142" s="11">
        <v>6</v>
      </c>
      <c r="E142" s="11" t="s">
        <v>523</v>
      </c>
    </row>
    <row r="143" spans="1:5" x14ac:dyDescent="0.2">
      <c r="A143" s="11" t="s">
        <v>515</v>
      </c>
      <c r="B143" s="11">
        <v>5</v>
      </c>
      <c r="C143" s="11" t="s">
        <v>524</v>
      </c>
      <c r="D143" s="11">
        <v>7</v>
      </c>
      <c r="E143" s="11" t="s">
        <v>525</v>
      </c>
    </row>
    <row r="144" spans="1:5" x14ac:dyDescent="0.2">
      <c r="A144" s="11" t="s">
        <v>515</v>
      </c>
      <c r="B144" s="11">
        <v>1</v>
      </c>
      <c r="C144" s="11" t="s">
        <v>526</v>
      </c>
      <c r="D144" s="11">
        <v>1</v>
      </c>
      <c r="E144" s="11" t="s">
        <v>527</v>
      </c>
    </row>
    <row r="145" spans="1:5" x14ac:dyDescent="0.2">
      <c r="A145" s="11" t="s">
        <v>528</v>
      </c>
      <c r="B145" s="11">
        <v>1</v>
      </c>
      <c r="C145" s="11" t="s">
        <v>526</v>
      </c>
      <c r="D145" s="11">
        <v>2</v>
      </c>
      <c r="E145" s="11" t="s">
        <v>529</v>
      </c>
    </row>
    <row r="146" spans="1:5" x14ac:dyDescent="0.2">
      <c r="A146" s="11" t="s">
        <v>528</v>
      </c>
      <c r="B146" s="11">
        <v>1</v>
      </c>
      <c r="C146" s="11" t="s">
        <v>526</v>
      </c>
      <c r="D146" s="11">
        <v>3</v>
      </c>
      <c r="E146" s="11" t="s">
        <v>530</v>
      </c>
    </row>
    <row r="147" spans="1:5" x14ac:dyDescent="0.2">
      <c r="A147" s="11" t="s">
        <v>528</v>
      </c>
      <c r="B147" s="11">
        <v>1</v>
      </c>
      <c r="C147" s="11" t="s">
        <v>526</v>
      </c>
      <c r="D147" s="11">
        <v>4</v>
      </c>
      <c r="E147" s="11" t="s">
        <v>531</v>
      </c>
    </row>
    <row r="148" spans="1:5" x14ac:dyDescent="0.2">
      <c r="A148" s="11" t="s">
        <v>528</v>
      </c>
      <c r="B148" s="11">
        <v>2</v>
      </c>
      <c r="C148" s="11" t="s">
        <v>532</v>
      </c>
      <c r="D148" s="11">
        <v>5</v>
      </c>
      <c r="E148" s="11" t="s">
        <v>533</v>
      </c>
    </row>
    <row r="149" spans="1:5" x14ac:dyDescent="0.2">
      <c r="A149" s="11" t="s">
        <v>528</v>
      </c>
      <c r="B149" s="11">
        <v>2</v>
      </c>
      <c r="C149" s="11" t="s">
        <v>532</v>
      </c>
      <c r="D149" s="11">
        <v>6</v>
      </c>
      <c r="E149" s="11" t="s">
        <v>534</v>
      </c>
    </row>
    <row r="150" spans="1:5" x14ac:dyDescent="0.2">
      <c r="A150" s="11" t="s">
        <v>528</v>
      </c>
      <c r="B150" s="11">
        <v>2</v>
      </c>
      <c r="C150" s="11" t="s">
        <v>532</v>
      </c>
      <c r="D150" s="11">
        <v>7</v>
      </c>
      <c r="E150" s="11" t="s">
        <v>535</v>
      </c>
    </row>
    <row r="151" spans="1:5" x14ac:dyDescent="0.2">
      <c r="A151" s="11" t="s">
        <v>528</v>
      </c>
      <c r="B151" s="11">
        <v>3</v>
      </c>
      <c r="C151" s="11" t="s">
        <v>536</v>
      </c>
      <c r="D151" s="11">
        <v>8</v>
      </c>
      <c r="E151" s="11" t="s">
        <v>537</v>
      </c>
    </row>
    <row r="152" spans="1:5" x14ac:dyDescent="0.2">
      <c r="A152" s="11" t="s">
        <v>528</v>
      </c>
      <c r="B152" s="11">
        <v>4</v>
      </c>
      <c r="C152" s="11" t="s">
        <v>538</v>
      </c>
      <c r="D152" s="11">
        <v>9</v>
      </c>
      <c r="E152" s="11" t="s">
        <v>539</v>
      </c>
    </row>
    <row r="153" spans="1:5" x14ac:dyDescent="0.2">
      <c r="A153" s="11" t="s">
        <v>528</v>
      </c>
      <c r="B153" s="11">
        <v>5</v>
      </c>
      <c r="C153" s="11" t="s">
        <v>540</v>
      </c>
      <c r="D153" s="11">
        <v>10</v>
      </c>
      <c r="E153" s="11" t="s">
        <v>541</v>
      </c>
    </row>
    <row r="154" spans="1:5" x14ac:dyDescent="0.2">
      <c r="A154" s="11" t="s">
        <v>528</v>
      </c>
      <c r="B154" s="11">
        <v>6</v>
      </c>
      <c r="C154" s="11" t="s">
        <v>542</v>
      </c>
      <c r="D154" s="11">
        <v>11</v>
      </c>
      <c r="E154" s="11" t="s">
        <v>543</v>
      </c>
    </row>
    <row r="155" spans="1:5" x14ac:dyDescent="0.2">
      <c r="A155" s="11" t="s">
        <v>528</v>
      </c>
      <c r="B155" s="11">
        <v>1</v>
      </c>
      <c r="C155" s="11" t="s">
        <v>544</v>
      </c>
      <c r="D155" s="11">
        <v>1</v>
      </c>
      <c r="E155" s="11" t="s">
        <v>545</v>
      </c>
    </row>
    <row r="156" spans="1:5" x14ac:dyDescent="0.2">
      <c r="A156" s="11" t="s">
        <v>546</v>
      </c>
      <c r="B156" s="11">
        <v>1</v>
      </c>
      <c r="C156" s="11" t="s">
        <v>544</v>
      </c>
      <c r="D156" s="11">
        <v>2</v>
      </c>
      <c r="E156" s="11" t="s">
        <v>547</v>
      </c>
    </row>
    <row r="157" spans="1:5" x14ac:dyDescent="0.2">
      <c r="A157" s="11" t="s">
        <v>546</v>
      </c>
      <c r="B157" s="11">
        <v>2</v>
      </c>
      <c r="C157" s="11" t="s">
        <v>548</v>
      </c>
      <c r="D157" s="11">
        <v>3</v>
      </c>
      <c r="E157" s="11" t="s">
        <v>549</v>
      </c>
    </row>
    <row r="158" spans="1:5" x14ac:dyDescent="0.2">
      <c r="A158" s="11" t="s">
        <v>546</v>
      </c>
      <c r="B158" s="11">
        <v>3</v>
      </c>
      <c r="C158" s="11" t="s">
        <v>550</v>
      </c>
      <c r="D158" s="11">
        <v>4</v>
      </c>
      <c r="E158" s="11" t="s">
        <v>551</v>
      </c>
    </row>
    <row r="159" spans="1:5" x14ac:dyDescent="0.2">
      <c r="A159" s="11" t="s">
        <v>546</v>
      </c>
      <c r="B159" s="11">
        <v>4</v>
      </c>
      <c r="C159" s="11" t="s">
        <v>552</v>
      </c>
      <c r="D159" s="11">
        <v>5</v>
      </c>
      <c r="E159" s="11" t="s">
        <v>553</v>
      </c>
    </row>
    <row r="160" spans="1:5" x14ac:dyDescent="0.2">
      <c r="A160" s="11" t="s">
        <v>546</v>
      </c>
      <c r="B160" s="11">
        <v>5</v>
      </c>
      <c r="C160" s="11" t="s">
        <v>554</v>
      </c>
      <c r="D160" s="11">
        <v>6</v>
      </c>
      <c r="E160" s="11" t="s">
        <v>555</v>
      </c>
    </row>
    <row r="161" spans="1:5" x14ac:dyDescent="0.2">
      <c r="A161" s="11" t="s">
        <v>546</v>
      </c>
      <c r="B161" s="11">
        <v>1</v>
      </c>
      <c r="C161" s="11" t="s">
        <v>556</v>
      </c>
      <c r="D161" s="11">
        <v>1</v>
      </c>
      <c r="E161" s="11" t="s">
        <v>557</v>
      </c>
    </row>
    <row r="162" spans="1:5" x14ac:dyDescent="0.2">
      <c r="A162" s="11" t="s">
        <v>558</v>
      </c>
      <c r="B162" s="11">
        <v>1</v>
      </c>
      <c r="C162" s="11" t="s">
        <v>556</v>
      </c>
      <c r="D162" s="11">
        <v>2</v>
      </c>
      <c r="E162" s="11" t="s">
        <v>559</v>
      </c>
    </row>
    <row r="163" spans="1:5" x14ac:dyDescent="0.2">
      <c r="A163" s="11" t="s">
        <v>558</v>
      </c>
      <c r="B163" s="11">
        <v>1</v>
      </c>
      <c r="C163" s="11" t="s">
        <v>556</v>
      </c>
      <c r="D163" s="11">
        <v>3</v>
      </c>
      <c r="E163" s="11" t="s">
        <v>560</v>
      </c>
    </row>
    <row r="164" spans="1:5" x14ac:dyDescent="0.2">
      <c r="A164" s="11" t="s">
        <v>558</v>
      </c>
      <c r="B164" s="11">
        <v>2</v>
      </c>
      <c r="C164" s="11" t="s">
        <v>561</v>
      </c>
      <c r="D164" s="11">
        <v>4</v>
      </c>
      <c r="E164" s="11" t="s">
        <v>562</v>
      </c>
    </row>
    <row r="165" spans="1:5" x14ac:dyDescent="0.2">
      <c r="A165" s="11" t="s">
        <v>558</v>
      </c>
      <c r="B165" s="11">
        <v>3</v>
      </c>
      <c r="C165" s="11" t="s">
        <v>563</v>
      </c>
      <c r="D165" s="11">
        <v>5</v>
      </c>
      <c r="E165" s="11" t="s">
        <v>564</v>
      </c>
    </row>
    <row r="166" spans="1:5" x14ac:dyDescent="0.2">
      <c r="A166" s="11" t="s">
        <v>558</v>
      </c>
      <c r="B166" s="11">
        <v>2</v>
      </c>
      <c r="C166" s="11" t="s">
        <v>565</v>
      </c>
      <c r="D166" s="11">
        <v>1</v>
      </c>
      <c r="E166" s="11" t="s">
        <v>566</v>
      </c>
    </row>
    <row r="167" spans="1:5" x14ac:dyDescent="0.2">
      <c r="A167" s="11" t="s">
        <v>567</v>
      </c>
      <c r="B167" s="11">
        <v>3</v>
      </c>
      <c r="C167" s="11" t="s">
        <v>568</v>
      </c>
      <c r="D167" s="11">
        <v>2</v>
      </c>
      <c r="E167" s="11" t="s">
        <v>569</v>
      </c>
    </row>
    <row r="168" spans="1:5" x14ac:dyDescent="0.2">
      <c r="A168" s="11" t="s">
        <v>567</v>
      </c>
      <c r="B168" s="11">
        <v>3</v>
      </c>
      <c r="C168" s="11" t="s">
        <v>568</v>
      </c>
      <c r="D168" s="11">
        <v>3</v>
      </c>
      <c r="E168" s="11" t="s">
        <v>570</v>
      </c>
    </row>
    <row r="169" spans="1:5" x14ac:dyDescent="0.2">
      <c r="A169" s="11" t="s">
        <v>567</v>
      </c>
      <c r="B169" s="11">
        <v>1</v>
      </c>
      <c r="C169" s="11" t="s">
        <v>571</v>
      </c>
      <c r="D169" s="11">
        <v>4</v>
      </c>
      <c r="E169" s="11" t="s">
        <v>572</v>
      </c>
    </row>
    <row r="170" spans="1:5" x14ac:dyDescent="0.2">
      <c r="A170" s="11" t="s">
        <v>567</v>
      </c>
      <c r="B170" s="11">
        <v>1</v>
      </c>
      <c r="C170" s="11" t="s">
        <v>573</v>
      </c>
      <c r="D170" s="11">
        <v>1</v>
      </c>
      <c r="E170" s="11" t="s">
        <v>574</v>
      </c>
    </row>
    <row r="171" spans="1:5" x14ac:dyDescent="0.2">
      <c r="A171" s="11" t="s">
        <v>575</v>
      </c>
      <c r="B171" s="11">
        <v>2</v>
      </c>
      <c r="C171" s="11" t="s">
        <v>576</v>
      </c>
      <c r="D171" s="11">
        <v>2</v>
      </c>
      <c r="E171" s="11" t="s">
        <v>577</v>
      </c>
    </row>
    <row r="172" spans="1:5" x14ac:dyDescent="0.2">
      <c r="A172" s="11" t="s">
        <v>575</v>
      </c>
      <c r="B172" s="11">
        <v>3</v>
      </c>
      <c r="C172" s="11" t="s">
        <v>578</v>
      </c>
      <c r="D172" s="11">
        <v>3</v>
      </c>
      <c r="E172" s="11" t="s">
        <v>579</v>
      </c>
    </row>
    <row r="173" spans="1:5" x14ac:dyDescent="0.2">
      <c r="A173" s="11" t="s">
        <v>575</v>
      </c>
      <c r="B173" s="11">
        <v>4</v>
      </c>
      <c r="C173" s="11" t="s">
        <v>580</v>
      </c>
      <c r="D173" s="11">
        <v>4</v>
      </c>
      <c r="E173" s="11" t="s">
        <v>581</v>
      </c>
    </row>
    <row r="174" spans="1:5" x14ac:dyDescent="0.2">
      <c r="A174" s="11" t="s">
        <v>575</v>
      </c>
      <c r="B174" s="11">
        <v>5</v>
      </c>
      <c r="C174" s="11" t="s">
        <v>582</v>
      </c>
      <c r="D174" s="11">
        <v>5</v>
      </c>
      <c r="E174" s="11" t="s">
        <v>583</v>
      </c>
    </row>
    <row r="175" spans="1:5" x14ac:dyDescent="0.2">
      <c r="A175" s="11" t="s">
        <v>575</v>
      </c>
      <c r="B175" s="11">
        <v>5</v>
      </c>
      <c r="C175" s="11" t="s">
        <v>582</v>
      </c>
      <c r="D175" s="11">
        <v>6</v>
      </c>
      <c r="E175" s="11" t="s">
        <v>584</v>
      </c>
    </row>
    <row r="176" spans="1:5" x14ac:dyDescent="0.2">
      <c r="A176" s="11" t="s">
        <v>575</v>
      </c>
      <c r="B176" s="11">
        <v>6</v>
      </c>
      <c r="C176" s="11" t="s">
        <v>585</v>
      </c>
      <c r="D176" s="11">
        <v>7</v>
      </c>
      <c r="E176" s="11" t="s">
        <v>586</v>
      </c>
    </row>
    <row r="177" spans="1:5" x14ac:dyDescent="0.2">
      <c r="A177" s="11" t="s">
        <v>575</v>
      </c>
      <c r="B177" s="11">
        <v>6</v>
      </c>
      <c r="C177" s="11" t="s">
        <v>585</v>
      </c>
      <c r="D177" s="11">
        <v>8</v>
      </c>
      <c r="E177" s="11" t="s">
        <v>587</v>
      </c>
    </row>
    <row r="178" spans="1:5" x14ac:dyDescent="0.2">
      <c r="A178" s="11" t="s">
        <v>575</v>
      </c>
      <c r="B178" s="11">
        <v>6</v>
      </c>
      <c r="C178" s="11" t="s">
        <v>585</v>
      </c>
      <c r="D178" s="11">
        <v>9</v>
      </c>
      <c r="E178" s="11" t="s">
        <v>588</v>
      </c>
    </row>
    <row r="179" spans="1:5" x14ac:dyDescent="0.2">
      <c r="A179" s="11" t="s">
        <v>575</v>
      </c>
      <c r="B179" s="11">
        <v>1</v>
      </c>
      <c r="C179" s="11" t="s">
        <v>589</v>
      </c>
      <c r="D179" s="11">
        <v>1</v>
      </c>
      <c r="E179" s="11" t="s">
        <v>590</v>
      </c>
    </row>
    <row r="180" spans="1:5" x14ac:dyDescent="0.2">
      <c r="A180" s="11" t="s">
        <v>591</v>
      </c>
      <c r="B180" s="11">
        <v>2</v>
      </c>
      <c r="C180" s="11" t="s">
        <v>592</v>
      </c>
      <c r="D180" s="21">
        <v>2</v>
      </c>
      <c r="E180" s="22" t="s">
        <v>593</v>
      </c>
    </row>
    <row r="181" spans="1:5" x14ac:dyDescent="0.2">
      <c r="A181" s="11" t="s">
        <v>591</v>
      </c>
      <c r="B181" s="11">
        <v>1</v>
      </c>
      <c r="C181" s="11" t="s">
        <v>589</v>
      </c>
      <c r="D181" s="11">
        <v>3</v>
      </c>
      <c r="E181" s="11" t="s">
        <v>594</v>
      </c>
    </row>
    <row r="182" spans="1:5" x14ac:dyDescent="0.2">
      <c r="A182" s="11" t="s">
        <v>591</v>
      </c>
      <c r="B182" s="11">
        <v>3</v>
      </c>
      <c r="C182" s="11" t="s">
        <v>595</v>
      </c>
      <c r="D182" s="11">
        <v>4</v>
      </c>
      <c r="E182" s="11" t="s">
        <v>596</v>
      </c>
    </row>
    <row r="183" spans="1:5" x14ac:dyDescent="0.2">
      <c r="A183" s="11" t="s">
        <v>591</v>
      </c>
      <c r="B183" s="11">
        <v>4</v>
      </c>
      <c r="C183" s="11" t="s">
        <v>597</v>
      </c>
      <c r="D183" s="11">
        <v>5</v>
      </c>
      <c r="E183" s="11" t="s">
        <v>598</v>
      </c>
    </row>
    <row r="184" spans="1:5" x14ac:dyDescent="0.2">
      <c r="A184" s="11" t="s">
        <v>591</v>
      </c>
      <c r="B184" s="11">
        <v>4</v>
      </c>
      <c r="C184" s="11" t="s">
        <v>597</v>
      </c>
      <c r="D184" s="11">
        <v>6</v>
      </c>
      <c r="E184" s="11" t="s">
        <v>599</v>
      </c>
    </row>
    <row r="185" spans="1:5" x14ac:dyDescent="0.2">
      <c r="A185" s="11" t="s">
        <v>591</v>
      </c>
      <c r="B185" s="11">
        <v>5</v>
      </c>
      <c r="C185" s="11" t="s">
        <v>600</v>
      </c>
      <c r="D185" s="11">
        <v>7</v>
      </c>
      <c r="E185" s="11" t="s">
        <v>601</v>
      </c>
    </row>
    <row r="186" spans="1:5" x14ac:dyDescent="0.2">
      <c r="A186" s="11" t="s">
        <v>591</v>
      </c>
      <c r="B186" s="11">
        <v>6</v>
      </c>
      <c r="C186" s="11" t="s">
        <v>602</v>
      </c>
      <c r="D186" s="11">
        <v>8</v>
      </c>
      <c r="E186" s="11" t="s">
        <v>603</v>
      </c>
    </row>
    <row r="187" spans="1:5" x14ac:dyDescent="0.2">
      <c r="A187" s="11" t="s">
        <v>591</v>
      </c>
    </row>
    <row r="196" spans="1:6" ht="15.75" x14ac:dyDescent="0.2">
      <c r="B196" s="23" t="s">
        <v>604</v>
      </c>
      <c r="C196" s="23" t="s">
        <v>605</v>
      </c>
      <c r="D196" s="24" t="s">
        <v>606</v>
      </c>
      <c r="E196" s="24" t="s">
        <v>45</v>
      </c>
      <c r="F196" s="24" t="s">
        <v>52</v>
      </c>
    </row>
    <row r="197" spans="1:6" ht="15.75" x14ac:dyDescent="0.2">
      <c r="A197" s="23" t="s">
        <v>607</v>
      </c>
      <c r="B197" s="25" t="s">
        <v>608</v>
      </c>
      <c r="C197" s="25" t="s">
        <v>69</v>
      </c>
      <c r="D197" s="26" t="s">
        <v>609</v>
      </c>
      <c r="E197" s="26" t="s">
        <v>70</v>
      </c>
      <c r="F197" s="25" t="s">
        <v>610</v>
      </c>
    </row>
    <row r="198" spans="1:6" x14ac:dyDescent="0.2">
      <c r="A198" s="25" t="s">
        <v>611</v>
      </c>
      <c r="B198" s="25" t="s">
        <v>612</v>
      </c>
      <c r="C198" s="25" t="s">
        <v>613</v>
      </c>
      <c r="D198" s="26" t="s">
        <v>614</v>
      </c>
      <c r="E198" s="26" t="s">
        <v>615</v>
      </c>
      <c r="F198" s="25" t="s">
        <v>139</v>
      </c>
    </row>
    <row r="199" spans="1:6" x14ac:dyDescent="0.2">
      <c r="A199" s="25" t="s">
        <v>616</v>
      </c>
      <c r="B199" s="25" t="s">
        <v>617</v>
      </c>
      <c r="C199" s="25" t="s">
        <v>618</v>
      </c>
      <c r="D199" s="25" t="s">
        <v>619</v>
      </c>
      <c r="E199" s="25" t="s">
        <v>620</v>
      </c>
      <c r="F199" s="25" t="s">
        <v>621</v>
      </c>
    </row>
    <row r="200" spans="1:6" x14ac:dyDescent="0.2">
      <c r="A200" s="25" t="s">
        <v>622</v>
      </c>
      <c r="B200" s="25" t="s">
        <v>623</v>
      </c>
      <c r="C200" s="25"/>
      <c r="D200" s="25" t="s">
        <v>624</v>
      </c>
      <c r="E200" s="25" t="s">
        <v>625</v>
      </c>
      <c r="F200" s="25" t="s">
        <v>626</v>
      </c>
    </row>
    <row r="201" spans="1:6" ht="15.75" x14ac:dyDescent="0.25">
      <c r="A201" s="25" t="s">
        <v>627</v>
      </c>
      <c r="B201" s="25" t="s">
        <v>628</v>
      </c>
      <c r="C201" s="25"/>
      <c r="D201" s="25" t="s">
        <v>629</v>
      </c>
      <c r="E201"/>
      <c r="F201"/>
    </row>
    <row r="202" spans="1:6" ht="15.75" x14ac:dyDescent="0.25">
      <c r="A202" s="25" t="s">
        <v>630</v>
      </c>
      <c r="B202" s="25" t="s">
        <v>631</v>
      </c>
      <c r="C202" s="25"/>
      <c r="D202" s="27"/>
      <c r="E202"/>
      <c r="F202"/>
    </row>
    <row r="203" spans="1:6" ht="15.75" x14ac:dyDescent="0.25">
      <c r="A203" s="25" t="s">
        <v>632</v>
      </c>
      <c r="B203" s="25" t="s">
        <v>633</v>
      </c>
      <c r="C203" s="25"/>
      <c r="D203" s="27"/>
      <c r="E203"/>
      <c r="F203"/>
    </row>
    <row r="204" spans="1:6" ht="15.75" x14ac:dyDescent="0.25">
      <c r="A204" s="25" t="s">
        <v>634</v>
      </c>
      <c r="B204" s="25" t="s">
        <v>61</v>
      </c>
      <c r="C204" s="25"/>
      <c r="D204" s="27"/>
      <c r="E204"/>
      <c r="F204"/>
    </row>
    <row r="205" spans="1:6" ht="15.75" x14ac:dyDescent="0.25">
      <c r="A205" s="25" t="s">
        <v>60</v>
      </c>
      <c r="B205" s="25"/>
      <c r="C205" s="25"/>
      <c r="D205" s="27"/>
      <c r="E205"/>
      <c r="F205"/>
    </row>
    <row r="206" spans="1:6" ht="15.75" x14ac:dyDescent="0.25">
      <c r="A206" s="25" t="s">
        <v>635</v>
      </c>
      <c r="B206" s="25"/>
      <c r="C206" s="25"/>
      <c r="D206" s="27"/>
      <c r="E206"/>
      <c r="F206"/>
    </row>
    <row r="207" spans="1:6" ht="15.75" x14ac:dyDescent="0.25">
      <c r="A207" s="25" t="s">
        <v>636</v>
      </c>
      <c r="B207" s="25"/>
      <c r="C207" s="25"/>
      <c r="D207" s="27"/>
      <c r="E207"/>
      <c r="F207"/>
    </row>
    <row r="208" spans="1:6" ht="15.75" x14ac:dyDescent="0.25">
      <c r="A208" s="25" t="s">
        <v>637</v>
      </c>
      <c r="B208" s="25"/>
      <c r="C208" s="25"/>
      <c r="D208" s="27"/>
      <c r="E208"/>
      <c r="F208"/>
    </row>
    <row r="209" spans="1:6" ht="15.75" x14ac:dyDescent="0.25">
      <c r="A209" s="25" t="s">
        <v>638</v>
      </c>
      <c r="B209" s="25"/>
      <c r="C209" s="25"/>
      <c r="D209" s="27"/>
      <c r="E209"/>
      <c r="F209"/>
    </row>
    <row r="210" spans="1:6" ht="15.75" x14ac:dyDescent="0.25">
      <c r="A210" s="25" t="s">
        <v>639</v>
      </c>
      <c r="B210" s="25"/>
      <c r="C210" s="25"/>
      <c r="D210" s="27"/>
      <c r="E210"/>
      <c r="F210"/>
    </row>
    <row r="211" spans="1:6" x14ac:dyDescent="0.2">
      <c r="A211" s="25"/>
      <c r="B211" s="25"/>
    </row>
    <row r="219" spans="1:6" x14ac:dyDescent="0.2">
      <c r="A219" s="11" t="s">
        <v>640</v>
      </c>
      <c r="B219" s="11" t="s">
        <v>641</v>
      </c>
      <c r="C219" s="11" t="s">
        <v>642</v>
      </c>
      <c r="D219" s="11" t="s">
        <v>643</v>
      </c>
    </row>
    <row r="220" spans="1:6" x14ac:dyDescent="0.2">
      <c r="A220" s="11" t="s">
        <v>644</v>
      </c>
      <c r="B220" s="11" t="s">
        <v>645</v>
      </c>
      <c r="C220" s="11" t="s">
        <v>646</v>
      </c>
      <c r="D220" s="11" t="s">
        <v>647</v>
      </c>
    </row>
    <row r="221" spans="1:6" x14ac:dyDescent="0.2">
      <c r="A221" s="11" t="s">
        <v>648</v>
      </c>
      <c r="C221" s="11" t="s">
        <v>649</v>
      </c>
      <c r="D221" s="11" t="s">
        <v>650</v>
      </c>
    </row>
    <row r="222" spans="1:6" x14ac:dyDescent="0.2">
      <c r="A222" s="11" t="s">
        <v>651</v>
      </c>
      <c r="D222" s="11" t="s">
        <v>652</v>
      </c>
    </row>
    <row r="223" spans="1:6" x14ac:dyDescent="0.2">
      <c r="A223" s="11" t="s">
        <v>653</v>
      </c>
    </row>
    <row r="224" spans="1:6" x14ac:dyDescent="0.2">
      <c r="A224" s="11" t="s">
        <v>654</v>
      </c>
    </row>
    <row r="225" spans="1:1" x14ac:dyDescent="0.2">
      <c r="A225" s="11" t="s">
        <v>655</v>
      </c>
    </row>
    <row r="226" spans="1:1" x14ac:dyDescent="0.2">
      <c r="A226" s="11" t="s">
        <v>656</v>
      </c>
    </row>
    <row r="227" spans="1:1" x14ac:dyDescent="0.2">
      <c r="A227" s="11" t="s">
        <v>657</v>
      </c>
    </row>
    <row r="228" spans="1:1" x14ac:dyDescent="0.2">
      <c r="A228" s="11" t="s">
        <v>658</v>
      </c>
    </row>
    <row r="229" spans="1:1" x14ac:dyDescent="0.2">
      <c r="A229" s="11" t="s">
        <v>659</v>
      </c>
    </row>
    <row r="230" spans="1:1" x14ac:dyDescent="0.2">
      <c r="A230" s="11" t="s">
        <v>660</v>
      </c>
    </row>
    <row r="231" spans="1:1" x14ac:dyDescent="0.2">
      <c r="A231" s="11" t="s">
        <v>661</v>
      </c>
    </row>
    <row r="232" spans="1:1" x14ac:dyDescent="0.2">
      <c r="A232" s="11" t="s">
        <v>662</v>
      </c>
    </row>
    <row r="233" spans="1:1" x14ac:dyDescent="0.2">
      <c r="A233" s="11" t="s">
        <v>663</v>
      </c>
    </row>
    <row r="234" spans="1:1" x14ac:dyDescent="0.2">
      <c r="A234" s="11" t="s">
        <v>664</v>
      </c>
    </row>
    <row r="235" spans="1:1" x14ac:dyDescent="0.2">
      <c r="A235" s="11" t="s">
        <v>665</v>
      </c>
    </row>
    <row r="236" spans="1:1" x14ac:dyDescent="0.2">
      <c r="A236" s="11" t="s">
        <v>666</v>
      </c>
    </row>
    <row r="237" spans="1:1" x14ac:dyDescent="0.2">
      <c r="A237" s="11" t="s">
        <v>667</v>
      </c>
    </row>
    <row r="238" spans="1:1" x14ac:dyDescent="0.2">
      <c r="A238" s="11" t="s">
        <v>668</v>
      </c>
    </row>
    <row r="239" spans="1:1" x14ac:dyDescent="0.2">
      <c r="A239" s="11" t="s">
        <v>669</v>
      </c>
    </row>
    <row r="240" spans="1:1" x14ac:dyDescent="0.2">
      <c r="A240" s="11" t="s">
        <v>670</v>
      </c>
    </row>
    <row r="241" spans="1:4" x14ac:dyDescent="0.2">
      <c r="A241" s="11" t="s">
        <v>671</v>
      </c>
    </row>
    <row r="242" spans="1:4" x14ac:dyDescent="0.2">
      <c r="A242" s="11" t="s">
        <v>672</v>
      </c>
    </row>
    <row r="243" spans="1:4" x14ac:dyDescent="0.2">
      <c r="A243" s="11" t="s">
        <v>673</v>
      </c>
    </row>
    <row r="244" spans="1:4" x14ac:dyDescent="0.2">
      <c r="A244" s="11" t="s">
        <v>674</v>
      </c>
    </row>
    <row r="245" spans="1:4" x14ac:dyDescent="0.2">
      <c r="A245" s="11" t="s">
        <v>675</v>
      </c>
    </row>
    <row r="246" spans="1:4" x14ac:dyDescent="0.2">
      <c r="A246" s="11" t="s">
        <v>676</v>
      </c>
    </row>
    <row r="247" spans="1:4" x14ac:dyDescent="0.2">
      <c r="A247" s="11" t="s">
        <v>677</v>
      </c>
    </row>
    <row r="248" spans="1:4" x14ac:dyDescent="0.2">
      <c r="A248" s="11" t="s">
        <v>678</v>
      </c>
    </row>
    <row r="249" spans="1:4" x14ac:dyDescent="0.2">
      <c r="A249" s="11" t="s">
        <v>679</v>
      </c>
    </row>
    <row r="252" spans="1:4" x14ac:dyDescent="0.2">
      <c r="B252" s="11" t="s">
        <v>327</v>
      </c>
      <c r="C252" s="11">
        <v>1086</v>
      </c>
      <c r="D252" s="11" t="s">
        <v>326</v>
      </c>
    </row>
    <row r="253" spans="1:4" x14ac:dyDescent="0.2">
      <c r="B253" s="11" t="s">
        <v>680</v>
      </c>
      <c r="C253" s="11">
        <v>1091</v>
      </c>
      <c r="D253" s="11" t="s">
        <v>329</v>
      </c>
    </row>
    <row r="254" spans="1:4" x14ac:dyDescent="0.2">
      <c r="B254" s="11" t="s">
        <v>333</v>
      </c>
      <c r="C254" s="11">
        <v>1092</v>
      </c>
      <c r="D254" s="11" t="s">
        <v>332</v>
      </c>
    </row>
    <row r="255" spans="1:4" x14ac:dyDescent="0.2">
      <c r="B255" s="11" t="s">
        <v>336</v>
      </c>
      <c r="C255" s="11">
        <v>1093</v>
      </c>
      <c r="D255" s="11" t="s">
        <v>335</v>
      </c>
    </row>
    <row r="256" spans="1:4" x14ac:dyDescent="0.2">
      <c r="B256" s="11" t="s">
        <v>339</v>
      </c>
      <c r="C256" s="11">
        <v>1096</v>
      </c>
      <c r="D256" s="11" t="s">
        <v>338</v>
      </c>
    </row>
    <row r="257" spans="2:4" x14ac:dyDescent="0.2">
      <c r="B257" s="11" t="s">
        <v>342</v>
      </c>
      <c r="C257" s="11">
        <v>1098</v>
      </c>
      <c r="D257" s="11" t="s">
        <v>341</v>
      </c>
    </row>
    <row r="258" spans="2:4" x14ac:dyDescent="0.2">
      <c r="B258" s="11" t="s">
        <v>681</v>
      </c>
      <c r="C258" s="11">
        <v>1099</v>
      </c>
      <c r="D258" s="11" t="s">
        <v>344</v>
      </c>
    </row>
    <row r="259" spans="2:4" x14ac:dyDescent="0.2">
      <c r="B259" s="11" t="s">
        <v>682</v>
      </c>
      <c r="C259" s="11">
        <v>1101</v>
      </c>
      <c r="D259" s="11" t="s">
        <v>347</v>
      </c>
    </row>
    <row r="260" spans="2:4" x14ac:dyDescent="0.2">
      <c r="B260" s="11" t="s">
        <v>364</v>
      </c>
      <c r="C260" s="11">
        <v>1103</v>
      </c>
      <c r="D260" s="11" t="s">
        <v>350</v>
      </c>
    </row>
    <row r="261" spans="2:4" x14ac:dyDescent="0.2">
      <c r="B261" s="11" t="s">
        <v>354</v>
      </c>
      <c r="C261" s="11">
        <v>1108</v>
      </c>
      <c r="D261" s="11" t="s">
        <v>353</v>
      </c>
    </row>
    <row r="262" spans="2:4" x14ac:dyDescent="0.2">
      <c r="B262" s="11" t="s">
        <v>358</v>
      </c>
      <c r="C262" s="11">
        <v>1113</v>
      </c>
      <c r="D262" s="11" t="s">
        <v>357</v>
      </c>
    </row>
    <row r="263" spans="2:4" x14ac:dyDescent="0.2">
      <c r="B263" s="11" t="s">
        <v>683</v>
      </c>
      <c r="C263" s="11">
        <v>1116</v>
      </c>
      <c r="D263" s="11" t="s">
        <v>360</v>
      </c>
    </row>
    <row r="264" spans="2:4" x14ac:dyDescent="0.2">
      <c r="B264" s="11" t="s">
        <v>684</v>
      </c>
      <c r="C264" s="11">
        <v>1118</v>
      </c>
      <c r="D264" s="11" t="s">
        <v>363</v>
      </c>
    </row>
    <row r="265" spans="2:4" x14ac:dyDescent="0.2">
      <c r="B265" s="11" t="s">
        <v>685</v>
      </c>
      <c r="C265" s="11">
        <v>1168</v>
      </c>
      <c r="D265" s="11" t="s">
        <v>366</v>
      </c>
    </row>
    <row r="266" spans="2:4" x14ac:dyDescent="0.2">
      <c r="B266" s="11" t="s">
        <v>62</v>
      </c>
      <c r="D266" s="11" t="s">
        <v>62</v>
      </c>
    </row>
  </sheetData>
  <dataValidations count="4">
    <dataValidation type="whole" allowBlank="1" showInputMessage="1" showErrorMessage="1" errorTitle="Dato inválido" error="Asigne a cada meta un número consecutivo dentro del proyecto de inversión." sqref="D101 D108 D113:D129" xr:uid="{00000000-0002-0000-0100-000000000000}">
      <formula1>1</formula1>
      <formula2>50</formula2>
    </dataValidation>
    <dataValidation type="textLength" operator="lessThanOrEqual" allowBlank="1" showInputMessage="1" showErrorMessage="1" errorTitle="Texto Excedido" error="El texto de este campo no debe exceder los 500 caracteres." sqref="E91:E129 C91:C129 B107 C170:C178 E174:E175 B69:B73" xr:uid="{00000000-0002-0000-0100-000001000000}">
      <formula1>500</formula1>
    </dataValidation>
    <dataValidation type="list" allowBlank="1" showInputMessage="1" showErrorMessage="1" errorTitle="Proyecto Estrategico no válido" error="Seleccione ÚNICAMENTE un Proyecto Estratégico de la lista desplegable, de acuerdo con lo plantrado en el marco del Plan de Desarrollo 2016-2020." sqref="D35:D40" xr:uid="{00000000-0002-0000-0100-000002000000}">
      <formula1>Proy_Estrat</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35:E40" xr:uid="{00000000-0002-0000-0100-000003000000}">
      <formula1>1000</formula1>
    </dataValidation>
  </dataValidations>
  <pageMargins left="0.7" right="0.7" top="0.75" bottom="0.75" header="0.3" footer="0.3"/>
  <pageSetup orientation="portrait" horizontalDpi="4294967293" verticalDpi="429496729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21</vt:i4>
      </vt:variant>
    </vt:vector>
  </HeadingPairs>
  <TitlesOfParts>
    <vt:vector size="23" baseType="lpstr">
      <vt:lpstr>7. INDICADORES GESTION</vt:lpstr>
      <vt:lpstr>Listas desplegables</vt:lpstr>
      <vt:lpstr>Años</vt:lpstr>
      <vt:lpstr>Direccion</vt:lpstr>
      <vt:lpstr>Eje_Pilar</vt:lpstr>
      <vt:lpstr>EstadoUNDOPE</vt:lpstr>
      <vt:lpstr>GerenteProy</vt:lpstr>
      <vt:lpstr>Localidades</vt:lpstr>
      <vt:lpstr>Meses</vt:lpstr>
      <vt:lpstr>ObjEstratégico</vt:lpstr>
      <vt:lpstr>ObjGeneral</vt:lpstr>
      <vt:lpstr>periodicidad</vt:lpstr>
      <vt:lpstr>Procesos</vt:lpstr>
      <vt:lpstr>Prog_PPD</vt:lpstr>
      <vt:lpstr>ProyectoInv</vt:lpstr>
      <vt:lpstr>ServicioUNDOPE</vt:lpstr>
      <vt:lpstr>Subdireccion</vt:lpstr>
      <vt:lpstr>Subsistema</vt:lpstr>
      <vt:lpstr>Tenencia</vt:lpstr>
      <vt:lpstr>Tipo_Meta</vt:lpstr>
      <vt:lpstr>TipoInd</vt:lpstr>
      <vt:lpstr>TipoMeta</vt:lpstr>
      <vt:lpstr>TipoOperación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Yohn Mauricio Guerrero Hernandez</dc:creator>
  <cp:keywords/>
  <dc:description/>
  <cp:lastModifiedBy>Sofy Lorena Arenas Vera</cp:lastModifiedBy>
  <cp:revision/>
  <dcterms:created xsi:type="dcterms:W3CDTF">2018-02-23T18:02:25Z</dcterms:created>
  <dcterms:modified xsi:type="dcterms:W3CDTF">2018-11-06T12:58:34Z</dcterms:modified>
  <cp:category/>
  <cp:contentStatus/>
</cp:coreProperties>
</file>