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D:\PAAC\2021\Abril 2021\Riesgos de Corrupción 300421\EVALUACIÓN OCI corte Abril 2021\Gio-Rosalba\Formatos ajustados\"/>
    </mc:Choice>
  </mc:AlternateContent>
  <xr:revisionPtr revIDLastSave="0" documentId="13_ncr:1_{846D808E-3962-48AA-8293-17F0D8AD5D43}" xr6:coauthVersionLast="45" xr6:coauthVersionMax="45" xr10:uidLastSave="{00000000-0000-0000-0000-000000000000}"/>
  <bookViews>
    <workbookView xWindow="-120" yWindow="-120" windowWidth="20730" windowHeight="11160" tabRatio="625" xr2:uid="{00000000-000D-0000-FFFF-FFFF00000000}"/>
  </bookViews>
  <sheets>
    <sheet name="Eval_controles" sheetId="20" r:id="rId1"/>
    <sheet name="parametros" sheetId="21" state="hidden" r:id="rId2"/>
    <sheet name="Anexo" sheetId="22" r:id="rId3"/>
  </sheets>
  <definedNames>
    <definedName name="_xlnm._FilterDatabase" localSheetId="0" hidden="1">Eval_controles!#REF!</definedName>
    <definedName name="_xlnm.Print_Area" localSheetId="0">Eval_controles!$A$17:$S$27</definedName>
    <definedName name="PROCESO" localSheetId="1">parametros!$B$4:$B$23</definedName>
    <definedName name="_xlnm.Print_Titles" localSheetId="0">Eval_controles!$2:$5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7" i="20" l="1"/>
  <c r="M37" i="20"/>
  <c r="O25" i="20" l="1"/>
  <c r="M25" i="20"/>
  <c r="O14" i="20"/>
  <c r="M14" i="20"/>
  <c r="O57" i="20" l="1"/>
  <c r="M57" i="20"/>
  <c r="O56" i="20"/>
  <c r="M56" i="20"/>
  <c r="O55" i="20"/>
  <c r="M55" i="20"/>
  <c r="O54" i="20"/>
  <c r="M54" i="20"/>
  <c r="O53" i="20"/>
  <c r="M53" i="20"/>
  <c r="O52" i="20"/>
  <c r="M52" i="20"/>
  <c r="O51" i="20"/>
  <c r="M51" i="20"/>
  <c r="O50" i="20"/>
  <c r="M50" i="20"/>
  <c r="O49" i="20"/>
  <c r="M49" i="20"/>
  <c r="O48" i="20"/>
  <c r="M48" i="20"/>
  <c r="O47" i="20"/>
  <c r="M47" i="20"/>
  <c r="O46" i="20"/>
  <c r="M46" i="20"/>
  <c r="O45" i="20"/>
  <c r="M45" i="20"/>
  <c r="O44" i="20"/>
  <c r="M44" i="20"/>
  <c r="O43" i="20"/>
  <c r="M43" i="20"/>
  <c r="O42" i="20"/>
  <c r="M42" i="20"/>
  <c r="O41" i="20"/>
  <c r="M41" i="20"/>
  <c r="O40" i="20"/>
  <c r="M40" i="20"/>
  <c r="O39" i="20"/>
  <c r="M39" i="20"/>
  <c r="O38" i="20"/>
  <c r="M38" i="20"/>
  <c r="K24" i="21" l="1"/>
  <c r="K25" i="21"/>
  <c r="K26" i="21"/>
  <c r="K27" i="21"/>
  <c r="K28" i="21"/>
  <c r="K29" i="21"/>
  <c r="K30" i="21"/>
  <c r="K31" i="21"/>
  <c r="K23" i="21"/>
  <c r="P37" i="20" l="1"/>
  <c r="Q37" i="20"/>
  <c r="Q25" i="20"/>
  <c r="P25" i="20"/>
  <c r="P14" i="20"/>
  <c r="Q14" i="20"/>
  <c r="Q39" i="20"/>
  <c r="Q46" i="20"/>
  <c r="Q41" i="20"/>
  <c r="Q52" i="20"/>
  <c r="Q47" i="20"/>
  <c r="Q55" i="20"/>
  <c r="P40" i="20"/>
  <c r="P44" i="20"/>
  <c r="P48" i="20"/>
  <c r="P52" i="20"/>
  <c r="P56" i="20"/>
  <c r="Q45" i="20"/>
  <c r="Q50" i="20"/>
  <c r="Q38" i="20"/>
  <c r="Q54" i="20"/>
  <c r="Q49" i="20"/>
  <c r="P41" i="20"/>
  <c r="P45" i="20"/>
  <c r="P49" i="20"/>
  <c r="P53" i="20"/>
  <c r="P57" i="20"/>
  <c r="Q40" i="20"/>
  <c r="Q56" i="20"/>
  <c r="Q42" i="20"/>
  <c r="Q57" i="20"/>
  <c r="Q51" i="20"/>
  <c r="P38" i="20"/>
  <c r="P42" i="20"/>
  <c r="P46" i="20"/>
  <c r="P50" i="20"/>
  <c r="P54" i="20"/>
  <c r="Q44" i="20"/>
  <c r="Q48" i="20"/>
  <c r="Q43" i="20"/>
  <c r="Q53" i="20"/>
  <c r="P39" i="20"/>
  <c r="P43" i="20"/>
  <c r="P47" i="20"/>
  <c r="P51" i="20"/>
  <c r="P55" i="20"/>
  <c r="O12"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pc</author>
  </authors>
  <commentList>
    <comment ref="N11" authorId="0" shapeId="0" xr:uid="{00000000-0006-0000-0000-000001000000}">
      <text>
        <r>
          <rPr>
            <sz val="8"/>
            <color indexed="81"/>
            <rFont val="Arial"/>
            <family val="2"/>
          </rPr>
          <t>Dado que la calificación de riesgos inherentes y residuales se efectúa al riesgo y no a cada causa, hay que consolidar el conjunto de los controles asociados a las causas, para evaluar si estos de manera individual y en cojunto sí ayudan al tratamiento de los riesgos, considerando tanto el diseño, ejecución individual y promedio de los controles.</t>
        </r>
      </text>
    </comment>
    <comment ref="Q11" authorId="0" shapeId="0" xr:uid="{00000000-0006-0000-0000-000002000000}">
      <text>
        <r>
          <rPr>
            <sz val="8"/>
            <color rgb="FF000000"/>
            <rFont val="Arial"/>
            <family val="2"/>
          </rPr>
          <t xml:space="preserve">Este resultado se genera automáticamente al combinar los criterios de evaluación del diseño del control (M9) con  el rango de calificación de la ejecución del control (O9).
</t>
        </r>
        <r>
          <rPr>
            <sz val="8"/>
            <color rgb="FF000000"/>
            <rFont val="Arial"/>
            <family val="2"/>
          </rPr>
          <t xml:space="preserve">
</t>
        </r>
        <r>
          <rPr>
            <sz val="8"/>
            <color rgb="FF000000"/>
            <rFont val="Arial"/>
            <family val="2"/>
          </rPr>
          <t>A partir del resultado, se debe remitir a la hoja "Anexo" en la tabla denominada CALIFICACIÓN DE LA SOLIDEZ DEL CONJUNTO DE CONTROLES. Según el resultado se determina la solidez del conjunto de controles (fuerte, moderado o débil).</t>
        </r>
      </text>
    </comment>
    <comment ref="N22" authorId="0" shapeId="0" xr:uid="{00000000-0006-0000-0000-000003000000}">
      <text>
        <r>
          <rPr>
            <sz val="8"/>
            <color indexed="81"/>
            <rFont val="Arial"/>
            <family val="2"/>
          </rPr>
          <t>Dado que la calificación de riesgos inherentes y residuales se efectúa al riesgo y no a cada causa, hay que consolidar el conjunto de los controles asociados a las causas, para evaluar si estos de manera individual y en cojunto sí ayudan al tratamiento de los riesgos, considerando tanto el diseño, ejecución individual y promedio de los controles.</t>
        </r>
      </text>
    </comment>
    <comment ref="Q22" authorId="0" shapeId="0" xr:uid="{00000000-0006-0000-0000-000004000000}">
      <text>
        <r>
          <rPr>
            <sz val="8"/>
            <color indexed="81"/>
            <rFont val="Arial"/>
            <family val="2"/>
          </rPr>
          <t>Este resultado se genera automáticamente al combinar los criterios de evaluación del diseño del control (M9) con  el rango de calificación de la ejecución del control (O9).
A partir del resultado, se debe remitir a la hoja de anexo a la tabla llamada CALIFICACIÓN DE LA SOLIDEZ DEL CONJUNTO DE CONTROLES, según resultado pueden determinar la solidez del conjunto de controles (fuerte, moderado o débil).</t>
        </r>
      </text>
    </comment>
    <comment ref="N34" authorId="0" shapeId="0" xr:uid="{00000000-0006-0000-0000-000005000000}">
      <text>
        <r>
          <rPr>
            <sz val="8"/>
            <color indexed="81"/>
            <rFont val="Arial"/>
            <family val="2"/>
          </rPr>
          <t>Dado que la calificación de riesgos inherentes y residuales se efectúa al riesgo y no a cada causa, hay que consolidar el conjunto de los controles asociados a las causas, para evaluar si estos de manera individual y en cojunto sí ayudan al tratamiento de los riesgos, considerando tanto el diseño, ejecución individual y promedio de los controles.</t>
        </r>
      </text>
    </comment>
    <comment ref="Q34" authorId="0" shapeId="0" xr:uid="{00000000-0006-0000-0000-000006000000}">
      <text>
        <r>
          <rPr>
            <sz val="8"/>
            <color indexed="81"/>
            <rFont val="Arial"/>
            <family val="2"/>
          </rPr>
          <t>Este resultado se genera automáticamente al combinar los criterios de evaluación del diseño del control (M9) con  el rango de calificación de la ejecución del control (O9).
A partir del resultado, se debe remitir a la hoja de anexo a la tabla llamada CALIFICACIÓN DE LA SOLIDEZ DEL CONJUNTO DE CONTROLES, según resultado pueden determinar la solidez del conjunto de controles (fuerte, moderado o débil).</t>
        </r>
      </text>
    </comment>
  </commentList>
</comments>
</file>

<file path=xl/sharedStrings.xml><?xml version="1.0" encoding="utf-8"?>
<sst xmlns="http://schemas.openxmlformats.org/spreadsheetml/2006/main" count="271" uniqueCount="139">
  <si>
    <t>Código:</t>
  </si>
  <si>
    <t>Fecha:</t>
  </si>
  <si>
    <t>PROCESO</t>
  </si>
  <si>
    <t>RIESGO</t>
  </si>
  <si>
    <t>CONTROL</t>
  </si>
  <si>
    <t>CRITERIOS DE EVALUACIÓN</t>
  </si>
  <si>
    <t>Asignación del responsable</t>
  </si>
  <si>
    <t>Segregación y autoridad del responsable</t>
  </si>
  <si>
    <t>Propósito</t>
  </si>
  <si>
    <t>¿Cómo se realiza la actividad del control?</t>
  </si>
  <si>
    <t>¿Qué pasa con las observaciones o desviaciones?</t>
  </si>
  <si>
    <t>Evidencia de la ejecución del control</t>
  </si>
  <si>
    <t>PARAMETROS</t>
  </si>
  <si>
    <t>Atención a la ciudadanía</t>
  </si>
  <si>
    <t>Asignado</t>
  </si>
  <si>
    <t>Adecuado</t>
  </si>
  <si>
    <t>Oportuna</t>
  </si>
  <si>
    <t>Prevenir</t>
  </si>
  <si>
    <t>Confiable</t>
  </si>
  <si>
    <t>Se investigan y resuelven oportunamente</t>
  </si>
  <si>
    <t>Completa</t>
  </si>
  <si>
    <t>Auditoría y control</t>
  </si>
  <si>
    <t>No asignado</t>
  </si>
  <si>
    <t>Inadecuado</t>
  </si>
  <si>
    <t>Inoportuna</t>
  </si>
  <si>
    <t>Detectar</t>
  </si>
  <si>
    <t>No confiable</t>
  </si>
  <si>
    <t>No se investigan y resuelven oportunamente</t>
  </si>
  <si>
    <t>Incompleta</t>
  </si>
  <si>
    <t>Comunicación estratégica</t>
  </si>
  <si>
    <t>No es un control</t>
  </si>
  <si>
    <t>No existe</t>
  </si>
  <si>
    <t>Diseño e innovación de servicios sociales</t>
  </si>
  <si>
    <t>Formulación y articulación de políticas sociales</t>
  </si>
  <si>
    <t xml:space="preserve">Gestión ambiental y documental </t>
  </si>
  <si>
    <t>Gestión contractual</t>
  </si>
  <si>
    <t>Gestión de infraestructura física</t>
  </si>
  <si>
    <t>Gestión de soporte y mantenimiento tecnológico</t>
  </si>
  <si>
    <t>Gestión de talento humano</t>
  </si>
  <si>
    <t>Gestión del conocimiento</t>
  </si>
  <si>
    <t>RANGO DE CALIFICACIÓN DEL DISEÑO</t>
  </si>
  <si>
    <t>RESULTADO - PESO EN LA EVALUACIÓN DEL DISEÑO DEL CONTROL</t>
  </si>
  <si>
    <t>RESULTADO
- PESO DE LA EJECUCIÓN DEL CONTROL -</t>
  </si>
  <si>
    <t>Gestión del sistema integrado</t>
  </si>
  <si>
    <t>Fuerte</t>
  </si>
  <si>
    <t>Calificación entre 96 y 100</t>
  </si>
  <si>
    <t>El control se ejecuta de manera consistente por parte del responsable.</t>
  </si>
  <si>
    <t>Gestión financiera</t>
  </si>
  <si>
    <t>Moderado</t>
  </si>
  <si>
    <t>Calificación entre 86 y 95</t>
  </si>
  <si>
    <t>El control se ejecuta algunas veces por parte del responsable.</t>
  </si>
  <si>
    <t>Gestión jurídica</t>
  </si>
  <si>
    <t>Débil</t>
  </si>
  <si>
    <t>Calificación entre 0 y 85</t>
  </si>
  <si>
    <t>El control no se ejecuta por parte del responsable.</t>
  </si>
  <si>
    <t>Gestión logística</t>
  </si>
  <si>
    <t>Inspección, vigilancia y control</t>
  </si>
  <si>
    <t>Planeación estratégica</t>
  </si>
  <si>
    <t>ANÁLISIS</t>
  </si>
  <si>
    <t>Prestación de los servicios sociales para la inclusión social</t>
  </si>
  <si>
    <t>PESO DEL DISEÑO DE CADA CONTROL</t>
  </si>
  <si>
    <t>PESO DE LA EJECUCIÓN DE CADA CONTROL</t>
  </si>
  <si>
    <r>
      <t xml:space="preserve">SOLIDEZ INDIVIDUAL DE CADA CONTROL
</t>
    </r>
    <r>
      <rPr>
        <b/>
        <sz val="11"/>
        <color theme="1"/>
        <rFont val="Calibri"/>
        <family val="2"/>
        <scheme val="minor"/>
      </rPr>
      <t>FUERTE: 100
MODERADO: 50
DÉBIL: 0</t>
    </r>
  </si>
  <si>
    <r>
      <t xml:space="preserve">DEBE ESTABLECER ACCIONES PARA FORTALECER EL CONTROL
</t>
    </r>
    <r>
      <rPr>
        <b/>
        <sz val="11"/>
        <color theme="1"/>
        <rFont val="Calibri"/>
        <family val="2"/>
        <scheme val="minor"/>
      </rPr>
      <t>SI / NO</t>
    </r>
  </si>
  <si>
    <t>Tecnologías de la información</t>
  </si>
  <si>
    <t>fuerte:
calificación entre 96 y 100"</t>
  </si>
  <si>
    <t>fuerte + fuerte = fuerte</t>
  </si>
  <si>
    <t>No</t>
  </si>
  <si>
    <t>fuerte + moderado = moderado</t>
  </si>
  <si>
    <t>Sí</t>
  </si>
  <si>
    <t>fuerte + débil = débil</t>
  </si>
  <si>
    <t>moderado:
calificación entre 86 y 95</t>
  </si>
  <si>
    <t>moderado + fuerte = moderado</t>
  </si>
  <si>
    <t>moderado + moderado = moderado</t>
  </si>
  <si>
    <t>moderado + débil = débil</t>
  </si>
  <si>
    <t>débil: 
calificación entre 0 y 85</t>
  </si>
  <si>
    <t>débil + fuerte = débil</t>
  </si>
  <si>
    <t>débil + moderado = débil</t>
  </si>
  <si>
    <t>débil + débil = débil</t>
  </si>
  <si>
    <t>Min</t>
  </si>
  <si>
    <t>Max</t>
  </si>
  <si>
    <t>Fuerte (siempre se ejecuta)</t>
  </si>
  <si>
    <t>Moderado (algunas veces)</t>
  </si>
  <si>
    <t>Debil (no se ejecuta)</t>
  </si>
  <si>
    <t>Periodicidad</t>
  </si>
  <si>
    <t>Versión:</t>
  </si>
  <si>
    <t>Página:</t>
  </si>
  <si>
    <t>Fecha de elaboración:</t>
  </si>
  <si>
    <t>Nombres y apellidos del gestor de proceso</t>
  </si>
  <si>
    <t>Nombres y apellidos responsable de monitoreo</t>
  </si>
  <si>
    <t>CRITERIOS DE EVALUACIÓN DEL DISEÑO DEL CONTROL</t>
  </si>
  <si>
    <t>1. Responsable</t>
  </si>
  <si>
    <t>2. Periocidad</t>
  </si>
  <si>
    <t>3. Propósito</t>
  </si>
  <si>
    <t>RANGO DE CALIFICACIÓN DEL DISEÑO DEL CONTROL</t>
  </si>
  <si>
    <t>¿Cómo se está ejecutando el control?</t>
  </si>
  <si>
    <t>CRITERIOS DE EVALUACIÓN DE LA EJECUCIÓN DEL CONTROL</t>
  </si>
  <si>
    <r>
      <t xml:space="preserve">A continuación se presenta la evaluación realizada por la </t>
    </r>
    <r>
      <rPr>
        <b/>
        <sz val="11"/>
        <color theme="1"/>
        <rFont val="Arial"/>
        <family val="2"/>
      </rPr>
      <t xml:space="preserve">primera línea de defensa </t>
    </r>
    <r>
      <rPr>
        <sz val="11"/>
        <color theme="1"/>
        <rFont val="Arial"/>
        <family val="2"/>
      </rPr>
      <t>como responsable del diseño y ejecución de los controles establecidos para la mitigación de los riesgos.</t>
    </r>
  </si>
  <si>
    <t>CAUSA</t>
  </si>
  <si>
    <t>¿La fuente de información que se utiliza en el desarrollo del control es información confiable que permita mitigar el riesgo?</t>
  </si>
  <si>
    <t>4. ¿Cómo se realiza la actividad de control?</t>
  </si>
  <si>
    <t>5. ¿Qué pasa con las observaciones o desviaciones?</t>
  </si>
  <si>
    <t>6. Evidencia de la ejecución del control</t>
  </si>
  <si>
    <t>Rango de califiación de la ejecución</t>
  </si>
  <si>
    <t>Memo I2019022551 - 29/04/2019</t>
  </si>
  <si>
    <t>RANGO DE CALIFICACIÓN DE LA EJECUCIÓN DEL CONTROL</t>
  </si>
  <si>
    <t>¿DEBE ESTABLECER ACCIONES PARA FORTALECER EL CONTROL?</t>
  </si>
  <si>
    <t>PROCESO GESTIÓN DEL SITEMA INTEGRADO - SIG
FORMATO ANÁLISIS Y EVALUACIÓN DEL DISEÑO DE LOS CONTROLES PARA LA MITIGACIÓN DEL RIESGO</t>
  </si>
  <si>
    <t>FOR-GS-005</t>
  </si>
  <si>
    <t>CALIFICACIÓN DE LA SOLIDEZ DE LOS CONTROLES</t>
  </si>
  <si>
    <t>CALIFICACIÓN DE LA SOLIDEZ DEL CONJUNTO DE CONTROLES</t>
  </si>
  <si>
    <t>El promedio de la solidez individual de cada control al sumarlos y ponderarlos es igual a 100.</t>
  </si>
  <si>
    <t>El promedio de la solidez individual de cada control
al sumarlos y ponderarlos está entre 50 y 99.</t>
  </si>
  <si>
    <t>El promedio de la solidez individual de cada control
al sumarlos y ponderarlos es menor a 50.</t>
  </si>
  <si>
    <r>
      <t xml:space="preserve">¿La actividad que se desarrolla en el control realmente busca por si sola </t>
    </r>
    <r>
      <rPr>
        <b/>
        <i/>
        <sz val="10"/>
        <rFont val="Arial"/>
        <family val="2"/>
      </rPr>
      <t>prevenir</t>
    </r>
    <r>
      <rPr>
        <b/>
        <sz val="10"/>
        <rFont val="Arial"/>
        <family val="2"/>
      </rPr>
      <t xml:space="preserve"> o </t>
    </r>
    <r>
      <rPr>
        <b/>
        <i/>
        <sz val="10"/>
        <rFont val="Arial"/>
        <family val="2"/>
      </rPr>
      <t>detectar</t>
    </r>
    <r>
      <rPr>
        <b/>
        <sz val="10"/>
        <rFont val="Arial"/>
        <family val="2"/>
      </rPr>
      <t xml:space="preserve"> las causas que pueden dar origen al riesgo?</t>
    </r>
  </si>
  <si>
    <r>
      <t xml:space="preserve">¿La </t>
    </r>
    <r>
      <rPr>
        <b/>
        <i/>
        <sz val="10"/>
        <rFont val="Arial"/>
        <family val="2"/>
      </rPr>
      <t>oportunidad</t>
    </r>
    <r>
      <rPr>
        <b/>
        <sz val="10"/>
        <rFont val="Arial"/>
        <family val="2"/>
      </rPr>
      <t xml:space="preserve"> en que se ejecuta el control ayuda a prevenir la mitigación del riesgo o a detectar su materialización de manera
adecuada?</t>
    </r>
  </si>
  <si>
    <r>
      <t xml:space="preserve">¿El responsable tiene la </t>
    </r>
    <r>
      <rPr>
        <b/>
        <i/>
        <sz val="10"/>
        <rFont val="Arial"/>
        <family val="2"/>
      </rPr>
      <t>adecuada</t>
    </r>
    <r>
      <rPr>
        <b/>
        <sz val="10"/>
        <rFont val="Arial"/>
        <family val="2"/>
      </rPr>
      <t xml:space="preserve"> autoridad y
asignación de funciones u obligaciones para la ejecución del control?</t>
    </r>
  </si>
  <si>
    <r>
      <t xml:space="preserve">¿Existe un responsable </t>
    </r>
    <r>
      <rPr>
        <b/>
        <i/>
        <sz val="10"/>
        <rFont val="Arial"/>
        <family val="2"/>
      </rPr>
      <t>asignado</t>
    </r>
    <r>
      <rPr>
        <b/>
        <sz val="10"/>
        <rFont val="Arial"/>
        <family val="2"/>
      </rPr>
      <t xml:space="preserve"> a la ejecución
del control?</t>
    </r>
  </si>
  <si>
    <t>¿ Las observaciones, desviaciones o diferencias identificadas como resultados de la ejecución del control, son investigadas y resueltas de manera oportuna?</t>
  </si>
  <si>
    <r>
      <t xml:space="preserve">La </t>
    </r>
    <r>
      <rPr>
        <b/>
        <i/>
        <sz val="10"/>
        <rFont val="Arial"/>
        <family val="2"/>
      </rPr>
      <t>evidencia</t>
    </r>
    <r>
      <rPr>
        <b/>
        <sz val="10"/>
        <rFont val="Arial"/>
        <family val="2"/>
      </rPr>
      <t xml:space="preserve"> de la ejecución del control, que le permita a un tercero confirmar su ejecución, se conserva de manera…</t>
    </r>
  </si>
  <si>
    <t>2 de 2</t>
  </si>
  <si>
    <r>
      <rPr>
        <b/>
        <sz val="11"/>
        <color theme="1"/>
        <rFont val="Calibri"/>
        <family val="2"/>
        <scheme val="minor"/>
      </rPr>
      <t xml:space="preserve">Importante: </t>
    </r>
    <r>
      <rPr>
        <sz val="11"/>
        <color theme="1"/>
        <rFont val="Calibri"/>
        <family val="2"/>
        <scheme val="minor"/>
      </rPr>
      <t>La solidez del conjunto de controles se obtiene calculando el promedio aritmético simple de los controles por cada riesgo.</t>
    </r>
  </si>
  <si>
    <t>1 de 2</t>
  </si>
  <si>
    <r>
      <t xml:space="preserve">A continuación se presenta la evaluación realizada por la </t>
    </r>
    <r>
      <rPr>
        <b/>
        <sz val="11"/>
        <color theme="1"/>
        <rFont val="Arial"/>
        <family val="2"/>
      </rPr>
      <t xml:space="preserve">tercera línea de defensa </t>
    </r>
    <r>
      <rPr>
        <sz val="11"/>
        <color theme="1"/>
        <rFont val="Arial"/>
        <family val="2"/>
      </rPr>
      <t>como responsable de evaluar el  diseño y ejecución de los controles que se han establecido por parte de la primera línea de defensa y que se han revisado por la segunda línea de defensa, con el fin de presentar un informe de evaluación a la gestión de riesgos institucional.</t>
    </r>
  </si>
  <si>
    <t>Nombres y apellidos responsable de la evaluación</t>
  </si>
  <si>
    <t>PROCESO GESTIÓN DEL SISTEMA INTEGRADO - SIG
FORMATO EVALUACIÓN DEL DISEÑO Y EJECUCIÓN DE ACTIVIDADES DE CONTROL</t>
  </si>
  <si>
    <t>OBSERVACIONES A LA EJECUCIÓN DEL CONTROL</t>
  </si>
  <si>
    <t>OBSERVACIONES AL DISEÑO DEL CONTROL</t>
  </si>
  <si>
    <t>Memo I2020000319 - 08/01/2020</t>
  </si>
  <si>
    <r>
      <t xml:space="preserve">A continuación se presenta el análisis realizado por la </t>
    </r>
    <r>
      <rPr>
        <b/>
        <sz val="11"/>
        <color theme="1"/>
        <rFont val="Arial"/>
        <family val="2"/>
      </rPr>
      <t xml:space="preserve">segunda línea de defensa </t>
    </r>
    <r>
      <rPr>
        <sz val="11"/>
        <color theme="1"/>
        <rFont val="Arial"/>
        <family val="2"/>
      </rPr>
      <t>como responsable de revisar el adecuado diseño y ejecución de los controles que se han establecido por parte de la primera línea de defensa, con el fin de determinar las recomendaciones para el fortalecimiento de los mismos.</t>
    </r>
  </si>
  <si>
    <t>Posibilidad de que se manipule, por parte del Equipo del Servicio Integral de Atención a la Ciudadanía, el trámite de los requerimientos recibidos por presuntos hechos de corrupción para beneficio propio o de un tercero.</t>
  </si>
  <si>
    <t>1. Interés propio o de un tercero en desviar o eliminar el trámite a denuncias por presuntos hechos de corrupción.</t>
  </si>
  <si>
    <t>1. Cada vez que se recibe una denuncia por presunto hecho de corrupción por cualquiera de los canales habilitados (telefónico, presencial, virtual), el equipo SIAC realiza el cargue en el SDQS y asigna a la Oficina de Asuntos Disciplinarios-OAD quien se encarga de estudiar el caso y generar la respuesta al denunciante. En caso de no identficar respuesta generada, el equipo SIAC emite alertas a la OAD hasta que se de respuesta al denunciante indicando si se abre  o no investigación preliminar. Cómo evidencia se cuenta con los registros en el SDQS, los correos electronicos y/o llamadas de alertas.</t>
  </si>
  <si>
    <t>IVAN HERNANDO LEÓN VIVAS</t>
  </si>
  <si>
    <t>Sin observaciones</t>
  </si>
  <si>
    <t>Tania Elena Esteban Ariza</t>
  </si>
  <si>
    <t>Giovanni Salamanca R. y María Rosalba Gordillo</t>
  </si>
  <si>
    <t xml:space="preserve">En lo referente a la ejecución del control, revisados los activos de información aportados por el proceso, se adjuntó:
- Base de datos filtrada con treinta (30) peticiones clasificadas como denuncias por presuntos hechos de corrupción.
Se recomienda respetuosamente, aportar la base de datos completa, filtrada como activo de información, para poder realizar el ejercicio de filtrado y análisis de la misma por parte de la tercera línea de Defensa.
Así mismo, se sugiere estudiar la posibilidad de reportar los resultados de las estadísticas de los presuntos riesgos de corrupción de los meses de diciembre de cada vigencia, con el ánimo de ejecutar el cierre de brechas de dichos meses en el marco del seguimiento a los riesgos de corrupción del proceso.
</t>
  </si>
  <si>
    <t xml:space="preserve">Criterio 1: Sin observaciones.
Criterio 2: Sin observaciones.
Criterio 3: Sin observaciones.
Criterio 4:Sin observaciones.
Criterio 5: Sin observaciones.
Criterio 6:Sin observaciones.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</si>
</sst>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name val="Arial"/>
      <family val="2"/>
    </font>
    <font>
      <sz val="10"/>
      <color theme="1"/>
      <name val="Arial"/>
      <family val="2"/>
    </font>
    <font>
      <b/>
      <sz val="10"/>
      <color theme="1"/>
      <name val="Arial"/>
      <family val="2"/>
    </font>
    <font>
      <b/>
      <sz val="10"/>
      <name val="Arial"/>
      <family val="2"/>
    </font>
    <font>
      <b/>
      <sz val="11"/>
      <color theme="1"/>
      <name val="Arial"/>
      <family val="2"/>
    </font>
    <font>
      <sz val="10"/>
      <color theme="4" tint="-0.249977111117893"/>
      <name val="Arial"/>
      <family val="2"/>
    </font>
    <font>
      <i/>
      <sz val="10"/>
      <color theme="4" tint="-0.249977111117893"/>
      <name val="Arial"/>
      <family val="2"/>
    </font>
    <font>
      <sz val="10"/>
      <name val="Arial"/>
      <family val="2"/>
    </font>
    <font>
      <u/>
      <sz val="10"/>
      <color indexed="12"/>
      <name val="Arial"/>
      <family val="2"/>
    </font>
    <font>
      <i/>
      <sz val="11"/>
      <color theme="4" tint="-0.249977111117893"/>
      <name val="Arial"/>
      <family val="2"/>
    </font>
    <font>
      <b/>
      <sz val="11"/>
      <color theme="4" tint="-0.249977111117893"/>
      <name val="Arial"/>
      <family val="2"/>
    </font>
    <font>
      <b/>
      <sz val="11"/>
      <color theme="1"/>
      <name val="Calibri"/>
      <family val="2"/>
      <scheme val="minor"/>
    </font>
    <font>
      <sz val="10"/>
      <color theme="1"/>
      <name val="Calibri"/>
      <family val="2"/>
      <scheme val="minor"/>
    </font>
    <font>
      <sz val="8"/>
      <color indexed="81"/>
      <name val="Arial"/>
      <family val="2"/>
    </font>
    <font>
      <sz val="12"/>
      <name val="Arial"/>
      <family val="2"/>
    </font>
    <font>
      <sz val="11"/>
      <name val="Arial"/>
      <family val="2"/>
    </font>
    <font>
      <sz val="11"/>
      <color theme="1"/>
      <name val="Arial"/>
      <family val="2"/>
    </font>
    <font>
      <b/>
      <i/>
      <sz val="10"/>
      <name val="Arial"/>
      <family val="2"/>
    </font>
    <font>
      <sz val="8"/>
      <color rgb="FF000000"/>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indexed="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s>
  <cellStyleXfs count="4">
    <xf numFmtId="0" fontId="0" fillId="0" borderId="0"/>
    <xf numFmtId="0" fontId="1" fillId="0" borderId="0"/>
    <xf numFmtId="0" fontId="8" fillId="0" borderId="0"/>
    <xf numFmtId="0" fontId="9" fillId="0" borderId="0" applyNumberFormat="0" applyFill="0" applyBorder="0" applyAlignment="0" applyProtection="0">
      <alignment vertical="top"/>
      <protection locked="0"/>
    </xf>
  </cellStyleXfs>
  <cellXfs count="124">
    <xf numFmtId="0" fontId="0" fillId="0" borderId="0" xfId="0"/>
    <xf numFmtId="0" fontId="1" fillId="2" borderId="0" xfId="0" applyNumberFormat="1" applyFont="1" applyFill="1" applyBorder="1" applyAlignment="1">
      <alignment horizontal="center" vertical="center" wrapText="1"/>
    </xf>
    <xf numFmtId="0" fontId="2" fillId="2" borderId="0" xfId="0" applyFont="1" applyFill="1" applyBorder="1" applyAlignment="1">
      <alignment wrapText="1"/>
    </xf>
    <xf numFmtId="0" fontId="1" fillId="2" borderId="0" xfId="0" applyFont="1" applyFill="1" applyAlignment="1">
      <alignment horizontal="center" wrapText="1"/>
    </xf>
    <xf numFmtId="0" fontId="1" fillId="2" borderId="0" xfId="0" applyFont="1" applyFill="1" applyBorder="1" applyAlignment="1">
      <alignment horizontal="center" wrapText="1"/>
    </xf>
    <xf numFmtId="0" fontId="2" fillId="2" borderId="0" xfId="0" applyFont="1" applyFill="1" applyAlignment="1">
      <alignment horizontal="center" wrapText="1"/>
    </xf>
    <xf numFmtId="0" fontId="1" fillId="2" borderId="0" xfId="0" applyFont="1" applyFill="1" applyAlignment="1">
      <alignment horizontal="left" wrapText="1"/>
    </xf>
    <xf numFmtId="0" fontId="6" fillId="2" borderId="0" xfId="0" applyFont="1" applyFill="1" applyBorder="1" applyAlignment="1">
      <alignment horizontal="center" wrapText="1"/>
    </xf>
    <xf numFmtId="0" fontId="1" fillId="2" borderId="0" xfId="0" applyFont="1" applyFill="1" applyBorder="1" applyAlignment="1">
      <alignment horizontal="left" wrapText="1"/>
    </xf>
    <xf numFmtId="0" fontId="7" fillId="2" borderId="0" xfId="0" applyFont="1" applyFill="1" applyBorder="1" applyAlignment="1">
      <alignment horizontal="left" vertical="center"/>
    </xf>
    <xf numFmtId="0" fontId="5"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3" fillId="2" borderId="0" xfId="0" applyFont="1" applyFill="1" applyBorder="1" applyAlignment="1">
      <alignment horizontal="left" wrapText="1"/>
    </xf>
    <xf numFmtId="0" fontId="10" fillId="2" borderId="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2" fillId="0" borderId="0" xfId="0" applyFont="1"/>
    <xf numFmtId="0" fontId="0" fillId="0" borderId="0" xfId="0" applyAlignment="1">
      <alignment vertical="center"/>
    </xf>
    <xf numFmtId="0" fontId="0" fillId="0" borderId="1" xfId="0" applyBorder="1" applyAlignment="1">
      <alignment vertical="center"/>
    </xf>
    <xf numFmtId="0" fontId="13" fillId="4" borderId="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3" xfId="1" applyFont="1" applyFill="1"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wrapText="1"/>
    </xf>
    <xf numFmtId="0" fontId="0" fillId="0" borderId="0" xfId="0" applyBorder="1" applyAlignment="1">
      <alignment horizontal="center" vertical="center"/>
    </xf>
    <xf numFmtId="0" fontId="0" fillId="0" borderId="1" xfId="0" applyBorder="1" applyAlignment="1">
      <alignment horizontal="center" vertical="center" wrapText="1"/>
    </xf>
    <xf numFmtId="0" fontId="12" fillId="3" borderId="0" xfId="0" applyFont="1" applyFill="1" applyAlignment="1">
      <alignment horizontal="center" vertical="center"/>
    </xf>
    <xf numFmtId="0" fontId="0" fillId="0" borderId="1" xfId="0" applyBorder="1" applyAlignment="1">
      <alignment horizontal="center"/>
    </xf>
    <xf numFmtId="0" fontId="0" fillId="3" borderId="1" xfId="0" applyFill="1" applyBorder="1" applyAlignment="1">
      <alignment horizontal="center" vertical="center" wrapText="1"/>
    </xf>
    <xf numFmtId="0" fontId="0" fillId="0" borderId="0" xfId="0" applyBorder="1"/>
    <xf numFmtId="0" fontId="0" fillId="4" borderId="1" xfId="0" applyFill="1" applyBorder="1" applyAlignment="1">
      <alignment horizontal="center" vertical="center" wrapText="1"/>
    </xf>
    <xf numFmtId="0" fontId="0" fillId="0" borderId="1" xfId="0" applyBorder="1" applyAlignment="1">
      <alignment horizontal="left" vertical="center"/>
    </xf>
    <xf numFmtId="0" fontId="4" fillId="2" borderId="1" xfId="1" applyFont="1" applyFill="1" applyBorder="1" applyAlignment="1">
      <alignment horizontal="center" vertical="center" wrapText="1"/>
    </xf>
    <xf numFmtId="0" fontId="12" fillId="3" borderId="1" xfId="0" applyFont="1" applyFill="1" applyBorder="1" applyAlignment="1">
      <alignment horizontal="center" vertical="center"/>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3" borderId="0" xfId="0" applyFill="1" applyBorder="1" applyAlignment="1">
      <alignment horizontal="center" vertical="center" wrapText="1"/>
    </xf>
    <xf numFmtId="0" fontId="0" fillId="0" borderId="0" xfId="0" applyBorder="1" applyAlignment="1">
      <alignment vertical="center"/>
    </xf>
    <xf numFmtId="0" fontId="12" fillId="3" borderId="0" xfId="0" applyFont="1" applyFill="1" applyBorder="1" applyAlignment="1">
      <alignment horizontal="center" vertical="center"/>
    </xf>
    <xf numFmtId="0" fontId="0" fillId="4" borderId="0" xfId="0" applyFill="1" applyBorder="1" applyAlignment="1">
      <alignment horizontal="center" vertical="center" wrapText="1"/>
    </xf>
    <xf numFmtId="0" fontId="13"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1" applyFont="1" applyFill="1" applyBorder="1" applyAlignment="1">
      <alignment horizontal="center" vertical="center" wrapText="1"/>
    </xf>
    <xf numFmtId="0" fontId="0" fillId="0" borderId="0" xfId="0" applyFill="1" applyBorder="1"/>
    <xf numFmtId="0" fontId="0" fillId="0" borderId="0" xfId="0" applyFill="1" applyBorder="1" applyAlignment="1">
      <alignment horizontal="center"/>
    </xf>
    <xf numFmtId="0" fontId="12" fillId="0" borderId="0" xfId="0" applyFont="1" applyFill="1" applyBorder="1" applyAlignment="1"/>
    <xf numFmtId="0" fontId="0" fillId="4" borderId="1" xfId="0" applyFill="1" applyBorder="1" applyAlignment="1">
      <alignment horizontal="centerContinuous" vertical="center" wrapText="1"/>
    </xf>
    <xf numFmtId="0" fontId="0" fillId="0" borderId="2" xfId="0" applyBorder="1" applyAlignment="1">
      <alignment vertical="center"/>
    </xf>
    <xf numFmtId="0" fontId="0" fillId="4" borderId="5" xfId="0" applyFill="1" applyBorder="1" applyAlignment="1">
      <alignment horizontal="centerContinuous"/>
    </xf>
    <xf numFmtId="0" fontId="0" fillId="3" borderId="0" xfId="0" applyFill="1" applyBorder="1" applyAlignment="1">
      <alignment horizontal="right" vertical="center" wrapText="1"/>
    </xf>
    <xf numFmtId="0" fontId="4"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wrapText="1"/>
      <protection locked="0"/>
    </xf>
    <xf numFmtId="0" fontId="1" fillId="2" borderId="1" xfId="0" applyFont="1" applyFill="1" applyBorder="1" applyAlignment="1" applyProtection="1">
      <alignment horizontal="left" wrapText="1"/>
      <protection locked="0"/>
    </xf>
    <xf numFmtId="0" fontId="1" fillId="2" borderId="1" xfId="0" applyFont="1" applyFill="1" applyBorder="1" applyAlignment="1" applyProtection="1">
      <alignment horizontal="center" wrapText="1"/>
      <protection locked="0"/>
    </xf>
    <xf numFmtId="0" fontId="1" fillId="2" borderId="1"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hidden="1"/>
    </xf>
    <xf numFmtId="0" fontId="1" fillId="2" borderId="0" xfId="0" applyFont="1" applyFill="1" applyBorder="1" applyAlignment="1" applyProtection="1">
      <alignment horizontal="right" vertical="center" wrapText="1"/>
      <protection locked="0"/>
    </xf>
    <xf numFmtId="0" fontId="1" fillId="2" borderId="0" xfId="0" applyNumberFormat="1" applyFont="1" applyFill="1" applyBorder="1" applyAlignment="1">
      <alignment horizontal="right"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3" xfId="0" applyBorder="1" applyAlignment="1">
      <alignment horizontal="center" vertical="center" wrapText="1"/>
    </xf>
    <xf numFmtId="0" fontId="16" fillId="2" borderId="1" xfId="0" applyFont="1" applyFill="1" applyBorder="1" applyAlignment="1">
      <alignment horizontal="left" vertical="center" wrapText="1"/>
    </xf>
    <xf numFmtId="0" fontId="12" fillId="4" borderId="1" xfId="0" applyFont="1" applyFill="1" applyBorder="1" applyAlignment="1">
      <alignment horizontal="center" vertical="center"/>
    </xf>
    <xf numFmtId="0" fontId="12" fillId="3"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1" xfId="0" applyFont="1" applyFill="1" applyBorder="1" applyAlignment="1" applyProtection="1">
      <alignment horizontal="center" vertical="center" wrapText="1"/>
      <protection locked="0"/>
    </xf>
    <xf numFmtId="0" fontId="1" fillId="2" borderId="0" xfId="0" applyNumberFormat="1" applyFont="1" applyFill="1" applyBorder="1" applyAlignment="1">
      <alignment horizontal="right" vertical="center" wrapText="1"/>
    </xf>
    <xf numFmtId="0" fontId="1" fillId="2" borderId="1" xfId="0" applyFont="1" applyFill="1" applyBorder="1" applyAlignment="1" applyProtection="1">
      <alignment horizontal="center" vertical="center" wrapText="1"/>
      <protection locked="0"/>
    </xf>
    <xf numFmtId="0" fontId="2" fillId="2" borderId="1" xfId="0" applyFont="1" applyFill="1" applyBorder="1" applyAlignment="1">
      <alignment wrapText="1"/>
    </xf>
    <xf numFmtId="0" fontId="1" fillId="7" borderId="2" xfId="0" applyFont="1" applyFill="1" applyBorder="1" applyAlignment="1" applyProtection="1">
      <alignment horizontal="center" vertical="center" wrapText="1"/>
      <protection locked="0"/>
    </xf>
    <xf numFmtId="0" fontId="4" fillId="7" borderId="1" xfId="0" applyFont="1" applyFill="1" applyBorder="1" applyAlignment="1" applyProtection="1">
      <alignment horizontal="center" vertical="center" wrapText="1"/>
      <protection locked="0"/>
    </xf>
    <xf numFmtId="0" fontId="1" fillId="7" borderId="1" xfId="0" applyFont="1" applyFill="1" applyBorder="1" applyAlignment="1" applyProtection="1">
      <alignment vertical="center" wrapText="1"/>
      <protection locked="0"/>
    </xf>
    <xf numFmtId="0" fontId="1" fillId="7" borderId="2" xfId="0" applyFont="1" applyFill="1" applyBorder="1" applyAlignment="1" applyProtection="1">
      <alignment vertical="center" wrapText="1"/>
      <protection locked="0"/>
    </xf>
    <xf numFmtId="14"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0" xfId="0" applyFont="1" applyFill="1" applyBorder="1" applyAlignment="1">
      <alignment vertical="center" wrapText="1"/>
    </xf>
    <xf numFmtId="0" fontId="2" fillId="2" borderId="1" xfId="0" applyFont="1" applyFill="1" applyBorder="1" applyAlignment="1">
      <alignment vertical="center" wrapText="1"/>
    </xf>
    <xf numFmtId="0" fontId="1" fillId="2" borderId="1" xfId="0" applyFont="1" applyFill="1" applyBorder="1" applyAlignment="1" applyProtection="1">
      <alignment horizontal="center" vertical="center" wrapText="1"/>
      <protection locked="0"/>
    </xf>
    <xf numFmtId="0" fontId="3"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 fillId="2" borderId="0" xfId="0" applyNumberFormat="1" applyFont="1" applyFill="1" applyBorder="1" applyAlignment="1">
      <alignment horizontal="right" vertical="center" wrapText="1"/>
    </xf>
    <xf numFmtId="0" fontId="1" fillId="2" borderId="11" xfId="0" applyNumberFormat="1" applyFont="1" applyFill="1" applyBorder="1" applyAlignment="1">
      <alignment horizontal="right"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2" borderId="1" xfId="0" applyFont="1" applyFill="1" applyBorder="1" applyAlignment="1" applyProtection="1">
      <alignment horizontal="center" vertical="center" wrapText="1"/>
      <protection locked="0"/>
    </xf>
    <xf numFmtId="0" fontId="15" fillId="2" borderId="3" xfId="0" applyFont="1" applyFill="1" applyBorder="1" applyAlignment="1">
      <alignment horizontal="center"/>
    </xf>
    <xf numFmtId="0" fontId="15" fillId="2" borderId="7" xfId="0" applyFont="1" applyFill="1" applyBorder="1" applyAlignment="1">
      <alignment horizontal="center"/>
    </xf>
    <xf numFmtId="0" fontId="15" fillId="2" borderId="2" xfId="0" applyFont="1" applyFill="1" applyBorder="1" applyAlignment="1">
      <alignment horizontal="center"/>
    </xf>
    <xf numFmtId="0" fontId="12" fillId="3" borderId="4"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5" xfId="0" applyFont="1" applyFill="1" applyBorder="1" applyAlignment="1">
      <alignment horizontal="center" vertical="center"/>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12" fillId="3" borderId="1"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0" fillId="6" borderId="1" xfId="0" applyFill="1" applyBorder="1" applyAlignment="1">
      <alignment horizontal="center" vertical="center"/>
    </xf>
    <xf numFmtId="0" fontId="0" fillId="4" borderId="1" xfId="0" applyFill="1" applyBorder="1" applyAlignment="1">
      <alignment horizontal="left" vertical="center"/>
    </xf>
    <xf numFmtId="0" fontId="0" fillId="0" borderId="1" xfId="0" applyFill="1" applyBorder="1" applyAlignment="1">
      <alignment horizontal="left" vertical="center"/>
    </xf>
    <xf numFmtId="0" fontId="0" fillId="0" borderId="1" xfId="0" applyBorder="1" applyAlignment="1">
      <alignment horizontal="left" vertical="center" wrapText="1"/>
    </xf>
    <xf numFmtId="0" fontId="2" fillId="2" borderId="1" xfId="0" applyFont="1" applyFill="1" applyBorder="1" applyAlignment="1">
      <alignment horizontal="justify" vertical="center" wrapText="1"/>
    </xf>
  </cellXfs>
  <cellStyles count="4">
    <cellStyle name="Hipervínculo 2" xfId="3" xr:uid="{00000000-0005-0000-0000-000000000000}"/>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216750</xdr:colOff>
      <xdr:row>1</xdr:row>
      <xdr:rowOff>125864</xdr:rowOff>
    </xdr:from>
    <xdr:to>
      <xdr:col>1</xdr:col>
      <xdr:colOff>1904999</xdr:colOff>
      <xdr:row>4</xdr:row>
      <xdr:rowOff>190501</xdr:rowOff>
    </xdr:to>
    <xdr:pic>
      <xdr:nvPicPr>
        <xdr:cNvPr id="3" name="Imagen 2" descr="escudo-alc">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813" y="161583"/>
          <a:ext cx="1688249" cy="10766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64350</xdr:colOff>
      <xdr:row>1</xdr:row>
      <xdr:rowOff>197301</xdr:rowOff>
    </xdr:from>
    <xdr:to>
      <xdr:col>1</xdr:col>
      <xdr:colOff>1171984</xdr:colOff>
      <xdr:row>4</xdr:row>
      <xdr:rowOff>104775</xdr:rowOff>
    </xdr:to>
    <xdr:pic>
      <xdr:nvPicPr>
        <xdr:cNvPr id="2" name="Imagen 1" descr="escudo-alc">
          <a:extLst>
            <a:ext uri="{FF2B5EF4-FFF2-40B4-BE49-F238E27FC236}">
              <a16:creationId xmlns:a16="http://schemas.microsoft.com/office/drawing/2014/main" id="{89C11749-3E5C-4C56-B405-0F5289635A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325" y="340176"/>
          <a:ext cx="1107634" cy="821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8"/>
  <sheetViews>
    <sheetView tabSelected="1" topLeftCell="A34" zoomScale="85" zoomScaleNormal="85" zoomScaleSheetLayoutView="70" zoomScalePageLayoutView="25" workbookViewId="0">
      <selection activeCell="R37" sqref="R37"/>
    </sheetView>
  </sheetViews>
  <sheetFormatPr baseColWidth="10" defaultColWidth="2.85546875" defaultRowHeight="12.75" x14ac:dyDescent="0.2"/>
  <cols>
    <col min="1" max="1" width="1.140625" style="2" customWidth="1"/>
    <col min="2" max="2" width="32.28515625" style="5" customWidth="1"/>
    <col min="3" max="3" width="32.140625" style="6" customWidth="1"/>
    <col min="4" max="4" width="35.7109375" style="6" customWidth="1"/>
    <col min="5" max="5" width="30.7109375" style="3" customWidth="1"/>
    <col min="6" max="6" width="14" style="1" customWidth="1"/>
    <col min="7" max="7" width="16.85546875" style="3" customWidth="1"/>
    <col min="8" max="8" width="20" style="3" customWidth="1"/>
    <col min="9" max="9" width="18.7109375" style="6" customWidth="1"/>
    <col min="10" max="10" width="18.7109375" style="2" customWidth="1"/>
    <col min="11" max="11" width="22.42578125" style="2" customWidth="1"/>
    <col min="12" max="12" width="19.85546875" style="2" customWidth="1"/>
    <col min="13" max="13" width="16" style="2" customWidth="1"/>
    <col min="14" max="14" width="26.42578125" style="2" customWidth="1"/>
    <col min="15" max="15" width="14.7109375" style="2" customWidth="1"/>
    <col min="16" max="16" width="13.42578125" style="2" customWidth="1"/>
    <col min="17" max="17" width="14.7109375" style="2" customWidth="1"/>
    <col min="18" max="19" width="33.28515625" style="2" customWidth="1"/>
    <col min="20" max="16384" width="2.85546875" style="2"/>
  </cols>
  <sheetData>
    <row r="1" spans="1:19" ht="5.25" customHeight="1" x14ac:dyDescent="0.2"/>
    <row r="2" spans="1:19" ht="25.5" customHeight="1" x14ac:dyDescent="0.2">
      <c r="B2" s="102"/>
      <c r="C2" s="88" t="s">
        <v>125</v>
      </c>
      <c r="D2" s="88"/>
      <c r="E2" s="88"/>
      <c r="F2" s="88"/>
      <c r="G2" s="88"/>
      <c r="H2" s="88"/>
      <c r="I2" s="88"/>
      <c r="J2" s="88"/>
      <c r="K2" s="88"/>
      <c r="L2" s="88"/>
      <c r="M2" s="88"/>
      <c r="N2" s="88"/>
      <c r="O2" s="88"/>
      <c r="P2" s="88"/>
      <c r="Q2" s="88"/>
      <c r="R2" s="69" t="s">
        <v>0</v>
      </c>
      <c r="S2" s="69" t="s">
        <v>108</v>
      </c>
    </row>
    <row r="3" spans="1:19" ht="25.5" customHeight="1" x14ac:dyDescent="0.2">
      <c r="B3" s="103"/>
      <c r="C3" s="88"/>
      <c r="D3" s="88"/>
      <c r="E3" s="88"/>
      <c r="F3" s="88"/>
      <c r="G3" s="88"/>
      <c r="H3" s="88"/>
      <c r="I3" s="88"/>
      <c r="J3" s="88"/>
      <c r="K3" s="88"/>
      <c r="L3" s="88"/>
      <c r="M3" s="88"/>
      <c r="N3" s="88"/>
      <c r="O3" s="88"/>
      <c r="P3" s="88"/>
      <c r="Q3" s="88"/>
      <c r="R3" s="69" t="s">
        <v>85</v>
      </c>
      <c r="S3" s="69">
        <v>1</v>
      </c>
    </row>
    <row r="4" spans="1:19" ht="29.25" customHeight="1" x14ac:dyDescent="0.2">
      <c r="B4" s="103"/>
      <c r="C4" s="88"/>
      <c r="D4" s="88"/>
      <c r="E4" s="88"/>
      <c r="F4" s="88"/>
      <c r="G4" s="88"/>
      <c r="H4" s="88"/>
      <c r="I4" s="88"/>
      <c r="J4" s="88"/>
      <c r="K4" s="88"/>
      <c r="L4" s="88"/>
      <c r="M4" s="88"/>
      <c r="N4" s="88"/>
      <c r="O4" s="88"/>
      <c r="P4" s="88"/>
      <c r="Q4" s="88"/>
      <c r="R4" s="69" t="s">
        <v>1</v>
      </c>
      <c r="S4" s="69" t="s">
        <v>128</v>
      </c>
    </row>
    <row r="5" spans="1:19" ht="25.5" customHeight="1" x14ac:dyDescent="0.2">
      <c r="B5" s="104"/>
      <c r="C5" s="88"/>
      <c r="D5" s="88"/>
      <c r="E5" s="88"/>
      <c r="F5" s="88"/>
      <c r="G5" s="88"/>
      <c r="H5" s="88"/>
      <c r="I5" s="88"/>
      <c r="J5" s="88"/>
      <c r="K5" s="88"/>
      <c r="L5" s="88"/>
      <c r="M5" s="88"/>
      <c r="N5" s="88"/>
      <c r="O5" s="88"/>
      <c r="P5" s="88"/>
      <c r="Q5" s="88"/>
      <c r="R5" s="69" t="s">
        <v>86</v>
      </c>
      <c r="S5" s="69" t="s">
        <v>122</v>
      </c>
    </row>
    <row r="6" spans="1:19" ht="12" customHeight="1" x14ac:dyDescent="0.2">
      <c r="B6" s="2"/>
      <c r="C6" s="11"/>
      <c r="D6" s="11"/>
      <c r="E6" s="11"/>
      <c r="F6" s="11"/>
      <c r="G6" s="11"/>
      <c r="H6" s="11"/>
      <c r="I6" s="8"/>
    </row>
    <row r="7" spans="1:19" ht="15" customHeight="1" x14ac:dyDescent="0.2">
      <c r="B7" s="89" t="s">
        <v>97</v>
      </c>
      <c r="C7" s="89"/>
      <c r="D7" s="89"/>
      <c r="E7" s="89"/>
      <c r="F7" s="89"/>
      <c r="G7" s="89"/>
      <c r="H7" s="89"/>
      <c r="I7" s="89"/>
      <c r="J7" s="89"/>
      <c r="K7" s="89"/>
      <c r="L7" s="89"/>
      <c r="M7" s="89"/>
      <c r="N7" s="89"/>
      <c r="O7" s="89"/>
      <c r="P7" s="89"/>
      <c r="Q7" s="89"/>
      <c r="R7" s="89"/>
      <c r="S7" s="89"/>
    </row>
    <row r="8" spans="1:19" x14ac:dyDescent="0.2">
      <c r="B8" s="12"/>
      <c r="C8" s="9"/>
      <c r="D8" s="9"/>
      <c r="E8" s="4"/>
      <c r="G8" s="4"/>
      <c r="H8" s="7"/>
      <c r="I8" s="8"/>
    </row>
    <row r="9" spans="1:19" ht="15" x14ac:dyDescent="0.2">
      <c r="A9" s="14"/>
      <c r="B9" s="60" t="s">
        <v>87</v>
      </c>
      <c r="C9" s="82">
        <v>44154</v>
      </c>
      <c r="D9" s="58"/>
      <c r="E9" s="57"/>
      <c r="F9" s="93" t="s">
        <v>88</v>
      </c>
      <c r="G9" s="93"/>
      <c r="H9" s="93"/>
      <c r="I9" s="101" t="s">
        <v>133</v>
      </c>
      <c r="J9" s="101"/>
      <c r="K9" s="101"/>
      <c r="L9" s="58"/>
      <c r="M9" s="59"/>
      <c r="N9" s="59"/>
      <c r="O9" s="59"/>
      <c r="P9" s="59"/>
      <c r="Q9" s="59"/>
    </row>
    <row r="10" spans="1:19" x14ac:dyDescent="0.2">
      <c r="B10" s="12"/>
      <c r="C10" s="9"/>
      <c r="D10" s="9"/>
      <c r="E10" s="4"/>
      <c r="G10" s="4"/>
      <c r="H10" s="7"/>
      <c r="I10" s="8"/>
    </row>
    <row r="11" spans="1:19" s="10" customFormat="1" ht="47.25" customHeight="1" x14ac:dyDescent="0.25">
      <c r="B11" s="88" t="s">
        <v>2</v>
      </c>
      <c r="C11" s="88" t="s">
        <v>3</v>
      </c>
      <c r="D11" s="90" t="s">
        <v>98</v>
      </c>
      <c r="E11" s="88" t="s">
        <v>4</v>
      </c>
      <c r="F11" s="88" t="s">
        <v>90</v>
      </c>
      <c r="G11" s="88"/>
      <c r="H11" s="88"/>
      <c r="I11" s="88"/>
      <c r="J11" s="88"/>
      <c r="K11" s="88"/>
      <c r="L11" s="88"/>
      <c r="M11" s="95" t="s">
        <v>94</v>
      </c>
      <c r="N11" s="66" t="s">
        <v>96</v>
      </c>
      <c r="O11" s="95" t="s">
        <v>105</v>
      </c>
      <c r="P11" s="96" t="s">
        <v>106</v>
      </c>
      <c r="Q11" s="96" t="s">
        <v>109</v>
      </c>
    </row>
    <row r="12" spans="1:19" s="10" customFormat="1" ht="44.25" customHeight="1" x14ac:dyDescent="0.25">
      <c r="B12" s="88"/>
      <c r="C12" s="88"/>
      <c r="D12" s="91"/>
      <c r="E12" s="88"/>
      <c r="F12" s="97" t="s">
        <v>91</v>
      </c>
      <c r="G12" s="98"/>
      <c r="H12" s="63" t="s">
        <v>92</v>
      </c>
      <c r="I12" s="63" t="s">
        <v>93</v>
      </c>
      <c r="J12" s="63" t="s">
        <v>100</v>
      </c>
      <c r="K12" s="63" t="s">
        <v>101</v>
      </c>
      <c r="L12" s="63" t="s">
        <v>102</v>
      </c>
      <c r="M12" s="95"/>
      <c r="N12" s="99" t="s">
        <v>95</v>
      </c>
      <c r="O12" s="95" t="s">
        <v>103</v>
      </c>
      <c r="P12" s="96"/>
      <c r="Q12" s="96"/>
    </row>
    <row r="13" spans="1:19" s="10" customFormat="1" ht="147.75" customHeight="1" x14ac:dyDescent="0.25">
      <c r="B13" s="88"/>
      <c r="C13" s="88"/>
      <c r="D13" s="92"/>
      <c r="E13" s="88"/>
      <c r="F13" s="62" t="s">
        <v>117</v>
      </c>
      <c r="G13" s="62" t="s">
        <v>116</v>
      </c>
      <c r="H13" s="62" t="s">
        <v>115</v>
      </c>
      <c r="I13" s="33" t="s">
        <v>114</v>
      </c>
      <c r="J13" s="62" t="s">
        <v>99</v>
      </c>
      <c r="K13" s="62" t="s">
        <v>118</v>
      </c>
      <c r="L13" s="62" t="s">
        <v>119</v>
      </c>
      <c r="M13" s="95"/>
      <c r="N13" s="100"/>
      <c r="O13" s="95"/>
      <c r="P13" s="96"/>
      <c r="Q13" s="96"/>
    </row>
    <row r="14" spans="1:19" s="13" customFormat="1" ht="255" x14ac:dyDescent="0.25">
      <c r="B14" s="78" t="s">
        <v>13</v>
      </c>
      <c r="C14" s="79" t="s">
        <v>130</v>
      </c>
      <c r="D14" s="80" t="s">
        <v>131</v>
      </c>
      <c r="E14" s="81" t="s">
        <v>132</v>
      </c>
      <c r="F14" s="83" t="s">
        <v>14</v>
      </c>
      <c r="G14" s="83" t="s">
        <v>15</v>
      </c>
      <c r="H14" s="83" t="s">
        <v>16</v>
      </c>
      <c r="I14" s="83" t="s">
        <v>17</v>
      </c>
      <c r="J14" s="83" t="s">
        <v>18</v>
      </c>
      <c r="K14" s="83" t="s">
        <v>19</v>
      </c>
      <c r="L14" s="83" t="s">
        <v>20</v>
      </c>
      <c r="M14" s="56" t="str">
        <f>IF(_xlfn.IFNA(
VLOOKUP(Eval_controles!F14,parametros!F$5:G$6,2,FALSE)
+VLOOKUP(Eval_controles!G14,parametros!H$5:I$6,2,FALSE)
+VLOOKUP(Eval_controles!H14,parametros!J$5:K$6,2,FALSE)
+VLOOKUP(Eval_controles!I14,parametros!L$5:M$7,2,FALSE)
+VLOOKUP(Eval_controles!J14,parametros!N$5:O$6,2,FALSE)
+VLOOKUP(Eval_controles!K14,parametros!P$5:Q$6,2,FALSE)
+VLOOKUP(Eval_controles!L14,parametros!R$5:S$7,2,FALSE)," - ")&lt;=parametros!$J$18,parametros!$F$18,
IF(_xlfn.IFNA(
VLOOKUP(Eval_controles!F14,parametros!F$5:G$6,2,FALSE)
+VLOOKUP(Eval_controles!G14,parametros!H$5:I$6,2,FALSE)
+VLOOKUP(Eval_controles!H14,parametros!J$5:K$6,2,FALSE)
+VLOOKUP(Eval_controles!I14,parametros!L$5:M$7,2,FALSE)
+VLOOKUP(Eval_controles!J14,parametros!N$5:O$6,2,FALSE)
+VLOOKUP(Eval_controles!K14,parametros!P$5:Q$6,2,FALSE)
+VLOOKUP(Eval_controles!L14,parametros!R$5:S$7,2,FALSE)," - ")&lt;=parametros!$J$17,parametros!$F$17,
IF(_xlfn.IFNA(
VLOOKUP(Eval_controles!F14,parametros!F$5:G$6,2,FALSE)
+VLOOKUP(Eval_controles!G14,parametros!H$5:I$6,2,FALSE)
+VLOOKUP(Eval_controles!H14,parametros!J$5:K$6,2,FALSE)
+VLOOKUP(Eval_controles!I14,parametros!L$5:M$7,2,FALSE)
+VLOOKUP(Eval_controles!J14,parametros!N$5:O$6,2,FALSE)
+VLOOKUP(Eval_controles!K14,parametros!P$5:Q$6,2,FALSE)
+VLOOKUP(Eval_controles!L14,parametros!R$5:S$7,2,FALSE)," - ")&lt;=parametros!$J$16,parametros!$F$16," - "
)))</f>
        <v>Fuerte</v>
      </c>
      <c r="N14" s="64" t="s">
        <v>46</v>
      </c>
      <c r="O14" s="56" t="str">
        <f>_xlfn.IFNA(VLOOKUP(N14,parametros!$L$16:$M$18,2,FALSE)," - ")</f>
        <v>Fuerte</v>
      </c>
      <c r="P14" s="56" t="str">
        <f>_xlfn.IFNA(VLOOKUP(CONCATENATE(M14,O14),parametros!K$23:M$31,3,FALSE)," - ")</f>
        <v>No</v>
      </c>
      <c r="Q14" s="56">
        <f>_xlfn.IFNA(VLOOKUP(CONCATENATE(M14,O14),parametros!$K$23:$L$31,2,FALSE)," - ")</f>
        <v>100</v>
      </c>
      <c r="R14" s="84"/>
      <c r="S14" s="84"/>
    </row>
    <row r="15" spans="1:19" ht="15" x14ac:dyDescent="0.2">
      <c r="A15" s="14"/>
      <c r="B15" s="57"/>
      <c r="C15" s="57"/>
      <c r="D15" s="57"/>
      <c r="E15" s="57"/>
      <c r="F15" s="58"/>
      <c r="G15" s="58"/>
      <c r="H15" s="58"/>
      <c r="I15" s="58"/>
      <c r="J15" s="58"/>
      <c r="K15" s="58"/>
      <c r="L15" s="58"/>
      <c r="M15" s="59"/>
      <c r="N15" s="59"/>
      <c r="O15" s="59"/>
      <c r="P15" s="59"/>
      <c r="Q15" s="59"/>
    </row>
    <row r="16" spans="1:19" ht="4.5" customHeight="1" x14ac:dyDescent="0.2">
      <c r="A16" s="14"/>
      <c r="B16" s="60"/>
      <c r="C16" s="58"/>
      <c r="D16" s="58"/>
      <c r="E16" s="57"/>
      <c r="F16" s="61"/>
      <c r="G16" s="61"/>
      <c r="H16" s="61"/>
      <c r="I16" s="58"/>
      <c r="J16" s="58"/>
      <c r="K16" s="58"/>
      <c r="L16" s="58"/>
      <c r="M16" s="59"/>
      <c r="N16" s="59"/>
      <c r="O16" s="59"/>
      <c r="P16" s="59"/>
      <c r="Q16" s="59"/>
    </row>
    <row r="17" spans="1:19" ht="6.75" customHeight="1" x14ac:dyDescent="0.2">
      <c r="A17" s="14"/>
      <c r="B17" s="57"/>
      <c r="C17" s="57"/>
      <c r="D17" s="57"/>
      <c r="E17" s="57"/>
      <c r="F17" s="58"/>
      <c r="G17" s="58"/>
      <c r="H17" s="58"/>
      <c r="I17" s="58"/>
      <c r="J17" s="58"/>
      <c r="K17" s="58"/>
      <c r="L17" s="58"/>
      <c r="M17" s="59"/>
      <c r="N17" s="59"/>
      <c r="O17" s="59"/>
      <c r="P17" s="59"/>
      <c r="Q17" s="59"/>
    </row>
    <row r="18" spans="1:19" ht="16.5" customHeight="1" x14ac:dyDescent="0.2">
      <c r="A18" s="14"/>
      <c r="B18" s="89" t="s">
        <v>129</v>
      </c>
      <c r="C18" s="89"/>
      <c r="D18" s="89"/>
      <c r="E18" s="89"/>
      <c r="F18" s="89"/>
      <c r="G18" s="89"/>
      <c r="H18" s="89"/>
      <c r="I18" s="89"/>
      <c r="J18" s="89"/>
      <c r="K18" s="89"/>
      <c r="L18" s="89"/>
      <c r="M18" s="89"/>
      <c r="N18" s="89"/>
      <c r="O18" s="89"/>
      <c r="P18" s="89"/>
      <c r="Q18" s="89"/>
      <c r="R18" s="89"/>
      <c r="S18" s="89"/>
    </row>
    <row r="19" spans="1:19" ht="15" x14ac:dyDescent="0.2">
      <c r="A19" s="14"/>
      <c r="B19" s="12"/>
      <c r="C19" s="9"/>
      <c r="D19" s="9"/>
      <c r="E19" s="4"/>
      <c r="F19" s="75"/>
      <c r="G19" s="75"/>
      <c r="H19" s="75"/>
      <c r="I19" s="8"/>
    </row>
    <row r="20" spans="1:19" ht="15" x14ac:dyDescent="0.2">
      <c r="A20" s="14"/>
      <c r="B20" s="60" t="s">
        <v>87</v>
      </c>
      <c r="C20" s="82">
        <v>44316</v>
      </c>
      <c r="D20" s="58"/>
      <c r="E20" s="57"/>
      <c r="F20" s="93" t="s">
        <v>89</v>
      </c>
      <c r="G20" s="93"/>
      <c r="H20" s="93"/>
      <c r="I20" s="101" t="s">
        <v>135</v>
      </c>
      <c r="J20" s="101"/>
      <c r="K20" s="101"/>
      <c r="L20" s="58"/>
      <c r="M20" s="59"/>
      <c r="N20" s="59"/>
      <c r="O20" s="59"/>
      <c r="P20" s="59"/>
      <c r="Q20" s="59"/>
    </row>
    <row r="21" spans="1:19" ht="15" x14ac:dyDescent="0.2">
      <c r="A21" s="14"/>
      <c r="B21" s="12"/>
      <c r="C21" s="9"/>
      <c r="D21" s="9"/>
      <c r="E21" s="4"/>
      <c r="F21" s="94"/>
      <c r="G21" s="94"/>
      <c r="H21" s="94"/>
      <c r="I21" s="8"/>
    </row>
    <row r="22" spans="1:19" ht="42.75" customHeight="1" x14ac:dyDescent="0.2">
      <c r="A22" s="14"/>
      <c r="B22" s="88" t="s">
        <v>2</v>
      </c>
      <c r="C22" s="88" t="s">
        <v>3</v>
      </c>
      <c r="D22" s="90" t="s">
        <v>98</v>
      </c>
      <c r="E22" s="88" t="s">
        <v>4</v>
      </c>
      <c r="F22" s="88" t="s">
        <v>90</v>
      </c>
      <c r="G22" s="88"/>
      <c r="H22" s="88"/>
      <c r="I22" s="88"/>
      <c r="J22" s="88"/>
      <c r="K22" s="88"/>
      <c r="L22" s="88"/>
      <c r="M22" s="95" t="s">
        <v>94</v>
      </c>
      <c r="N22" s="67" t="s">
        <v>96</v>
      </c>
      <c r="O22" s="95" t="s">
        <v>105</v>
      </c>
      <c r="P22" s="96" t="s">
        <v>106</v>
      </c>
      <c r="Q22" s="96" t="s">
        <v>109</v>
      </c>
      <c r="R22" s="87" t="s">
        <v>127</v>
      </c>
      <c r="S22" s="87" t="s">
        <v>126</v>
      </c>
    </row>
    <row r="23" spans="1:19" ht="55.5" customHeight="1" x14ac:dyDescent="0.2">
      <c r="A23" s="10"/>
      <c r="B23" s="88"/>
      <c r="C23" s="88"/>
      <c r="D23" s="91"/>
      <c r="E23" s="88"/>
      <c r="F23" s="97" t="s">
        <v>91</v>
      </c>
      <c r="G23" s="98"/>
      <c r="H23" s="63" t="s">
        <v>92</v>
      </c>
      <c r="I23" s="63" t="s">
        <v>93</v>
      </c>
      <c r="J23" s="63" t="s">
        <v>100</v>
      </c>
      <c r="K23" s="63" t="s">
        <v>101</v>
      </c>
      <c r="L23" s="63" t="s">
        <v>102</v>
      </c>
      <c r="M23" s="95"/>
      <c r="N23" s="99" t="s">
        <v>95</v>
      </c>
      <c r="O23" s="95" t="s">
        <v>103</v>
      </c>
      <c r="P23" s="96"/>
      <c r="Q23" s="96"/>
      <c r="R23" s="87"/>
      <c r="S23" s="87"/>
    </row>
    <row r="24" spans="1:19" ht="153" customHeight="1" x14ac:dyDescent="0.2">
      <c r="A24" s="10"/>
      <c r="B24" s="88"/>
      <c r="C24" s="88"/>
      <c r="D24" s="92"/>
      <c r="E24" s="88"/>
      <c r="F24" s="72" t="s">
        <v>117</v>
      </c>
      <c r="G24" s="72" t="s">
        <v>116</v>
      </c>
      <c r="H24" s="72" t="s">
        <v>115</v>
      </c>
      <c r="I24" s="33" t="s">
        <v>114</v>
      </c>
      <c r="J24" s="72" t="s">
        <v>99</v>
      </c>
      <c r="K24" s="72" t="s">
        <v>118</v>
      </c>
      <c r="L24" s="72" t="s">
        <v>119</v>
      </c>
      <c r="M24" s="95"/>
      <c r="N24" s="100"/>
      <c r="O24" s="95"/>
      <c r="P24" s="96"/>
      <c r="Q24" s="96"/>
      <c r="R24" s="87"/>
      <c r="S24" s="87"/>
    </row>
    <row r="25" spans="1:19" ht="255" x14ac:dyDescent="0.2">
      <c r="A25" s="10"/>
      <c r="B25" s="78" t="s">
        <v>13</v>
      </c>
      <c r="C25" s="79" t="s">
        <v>130</v>
      </c>
      <c r="D25" s="80" t="s">
        <v>131</v>
      </c>
      <c r="E25" s="81" t="s">
        <v>132</v>
      </c>
      <c r="F25" s="83" t="s">
        <v>14</v>
      </c>
      <c r="G25" s="83" t="s">
        <v>15</v>
      </c>
      <c r="H25" s="83" t="s">
        <v>16</v>
      </c>
      <c r="I25" s="83" t="s">
        <v>17</v>
      </c>
      <c r="J25" s="83" t="s">
        <v>18</v>
      </c>
      <c r="K25" s="83" t="s">
        <v>19</v>
      </c>
      <c r="L25" s="83" t="s">
        <v>20</v>
      </c>
      <c r="M25" s="56" t="str">
        <f>IF(_xlfn.IFNA(
VLOOKUP(Eval_controles!F25,parametros!F$5:G$6,2,FALSE)
+VLOOKUP(Eval_controles!G25,parametros!H$5:I$6,2,FALSE)
+VLOOKUP(Eval_controles!H25,parametros!J$5:K$6,2,FALSE)
+VLOOKUP(Eval_controles!I25,parametros!L$5:M$7,2,FALSE)
+VLOOKUP(Eval_controles!J25,parametros!N$5:O$6,2,FALSE)
+VLOOKUP(Eval_controles!K25,parametros!P$5:Q$6,2,FALSE)
+VLOOKUP(Eval_controles!L25,parametros!R$5:S$7,2,FALSE)," - ")&lt;=parametros!$J$18,parametros!$F$18,
IF(_xlfn.IFNA(
VLOOKUP(Eval_controles!F25,parametros!F$5:G$6,2,FALSE)
+VLOOKUP(Eval_controles!G25,parametros!H$5:I$6,2,FALSE)
+VLOOKUP(Eval_controles!H25,parametros!J$5:K$6,2,FALSE)
+VLOOKUP(Eval_controles!I25,parametros!L$5:M$7,2,FALSE)
+VLOOKUP(Eval_controles!J25,parametros!N$5:O$6,2,FALSE)
+VLOOKUP(Eval_controles!K25,parametros!P$5:Q$6,2,FALSE)
+VLOOKUP(Eval_controles!L25,parametros!R$5:S$7,2,FALSE)," - ")&lt;=parametros!$J$17,parametros!$F$17,
IF(_xlfn.IFNA(
VLOOKUP(Eval_controles!F25,parametros!F$5:G$6,2,FALSE)
+VLOOKUP(Eval_controles!G25,parametros!H$5:I$6,2,FALSE)
+VLOOKUP(Eval_controles!H25,parametros!J$5:K$6,2,FALSE)
+VLOOKUP(Eval_controles!I25,parametros!L$5:M$7,2,FALSE)
+VLOOKUP(Eval_controles!J25,parametros!N$5:O$6,2,FALSE)
+VLOOKUP(Eval_controles!K25,parametros!P$5:Q$6,2,FALSE)
+VLOOKUP(Eval_controles!L25,parametros!R$5:S$7,2,FALSE)," - ")&lt;=parametros!$J$16,parametros!$F$16," - "
)))</f>
        <v>Fuerte</v>
      </c>
      <c r="N25" s="64" t="s">
        <v>46</v>
      </c>
      <c r="O25" s="56" t="str">
        <f>_xlfn.IFNA(VLOOKUP(N25,parametros!$L$16:$M$18,2,FALSE)," - ")</f>
        <v>Fuerte</v>
      </c>
      <c r="P25" s="56" t="str">
        <f>_xlfn.IFNA(VLOOKUP(CONCATENATE(M25,O25),parametros!K$23:M$31,3,FALSE)," - ")</f>
        <v>No</v>
      </c>
      <c r="Q25" s="56">
        <f>_xlfn.IFNA(VLOOKUP(CONCATENATE(M25,O25),parametros!$K$23:$L$31,2,FALSE)," - ")</f>
        <v>100</v>
      </c>
      <c r="R25" s="85" t="s">
        <v>134</v>
      </c>
      <c r="S25" s="85" t="s">
        <v>134</v>
      </c>
    </row>
    <row r="26" spans="1:19" x14ac:dyDescent="0.2">
      <c r="B26" s="57"/>
      <c r="C26" s="57"/>
      <c r="D26" s="57"/>
      <c r="E26" s="57"/>
      <c r="F26" s="58"/>
      <c r="G26" s="58"/>
      <c r="H26" s="58"/>
      <c r="I26" s="58"/>
      <c r="J26" s="58"/>
      <c r="K26" s="58"/>
      <c r="L26" s="58"/>
      <c r="M26" s="59"/>
      <c r="N26" s="65"/>
      <c r="O26" s="59"/>
      <c r="P26" s="59"/>
      <c r="Q26" s="59"/>
    </row>
    <row r="27" spans="1:19" ht="5.25" customHeight="1" x14ac:dyDescent="0.2"/>
    <row r="29" spans="1:19" ht="6.75" customHeight="1" x14ac:dyDescent="0.2">
      <c r="A29" s="14"/>
      <c r="B29" s="57"/>
      <c r="C29" s="57"/>
      <c r="D29" s="57"/>
      <c r="E29" s="57"/>
      <c r="F29" s="58"/>
      <c r="G29" s="58"/>
      <c r="H29" s="58"/>
      <c r="I29" s="58"/>
      <c r="J29" s="58"/>
      <c r="K29" s="58"/>
      <c r="L29" s="58"/>
      <c r="M29" s="59"/>
      <c r="N29" s="59"/>
      <c r="O29" s="59"/>
      <c r="P29" s="59"/>
      <c r="Q29" s="59"/>
    </row>
    <row r="30" spans="1:19" ht="16.5" customHeight="1" x14ac:dyDescent="0.2">
      <c r="A30" s="14"/>
      <c r="B30" s="89" t="s">
        <v>123</v>
      </c>
      <c r="C30" s="89"/>
      <c r="D30" s="89"/>
      <c r="E30" s="89"/>
      <c r="F30" s="89"/>
      <c r="G30" s="89"/>
      <c r="H30" s="89"/>
      <c r="I30" s="89"/>
      <c r="J30" s="89"/>
      <c r="K30" s="89"/>
      <c r="L30" s="89"/>
      <c r="M30" s="89"/>
      <c r="N30" s="89"/>
      <c r="O30" s="89"/>
      <c r="P30" s="89"/>
      <c r="Q30" s="89"/>
      <c r="R30" s="89"/>
      <c r="S30" s="89"/>
    </row>
    <row r="31" spans="1:19" ht="15" x14ac:dyDescent="0.2">
      <c r="A31" s="14"/>
      <c r="B31" s="12"/>
      <c r="C31" s="9"/>
      <c r="D31" s="9"/>
      <c r="E31" s="4"/>
      <c r="F31" s="75"/>
      <c r="G31" s="75"/>
      <c r="H31" s="75"/>
      <c r="I31" s="8"/>
    </row>
    <row r="32" spans="1:19" ht="15" x14ac:dyDescent="0.2">
      <c r="A32" s="14"/>
      <c r="B32" s="60" t="s">
        <v>87</v>
      </c>
      <c r="C32" s="82">
        <v>44326</v>
      </c>
      <c r="D32" s="58"/>
      <c r="E32" s="57"/>
      <c r="F32" s="93" t="s">
        <v>124</v>
      </c>
      <c r="G32" s="93"/>
      <c r="H32" s="93"/>
      <c r="I32" s="101" t="s">
        <v>136</v>
      </c>
      <c r="J32" s="101"/>
      <c r="K32" s="101"/>
      <c r="L32" s="58"/>
      <c r="M32" s="59"/>
      <c r="N32" s="59"/>
      <c r="O32" s="59"/>
      <c r="P32" s="59"/>
      <c r="Q32" s="59"/>
    </row>
    <row r="33" spans="1:19" ht="15" x14ac:dyDescent="0.2">
      <c r="A33" s="14"/>
      <c r="B33" s="12"/>
      <c r="C33" s="9"/>
      <c r="D33" s="9"/>
      <c r="E33" s="4"/>
      <c r="F33" s="94"/>
      <c r="G33" s="94"/>
      <c r="H33" s="94"/>
      <c r="I33" s="8"/>
    </row>
    <row r="34" spans="1:19" ht="42.75" customHeight="1" x14ac:dyDescent="0.2">
      <c r="A34" s="14"/>
      <c r="B34" s="88" t="s">
        <v>2</v>
      </c>
      <c r="C34" s="88" t="s">
        <v>3</v>
      </c>
      <c r="D34" s="90" t="s">
        <v>98</v>
      </c>
      <c r="E34" s="88" t="s">
        <v>4</v>
      </c>
      <c r="F34" s="88" t="s">
        <v>90</v>
      </c>
      <c r="G34" s="88"/>
      <c r="H34" s="88"/>
      <c r="I34" s="88"/>
      <c r="J34" s="88"/>
      <c r="K34" s="88"/>
      <c r="L34" s="88"/>
      <c r="M34" s="95" t="s">
        <v>94</v>
      </c>
      <c r="N34" s="67" t="s">
        <v>96</v>
      </c>
      <c r="O34" s="95" t="s">
        <v>105</v>
      </c>
      <c r="P34" s="96" t="s">
        <v>106</v>
      </c>
      <c r="Q34" s="96" t="s">
        <v>109</v>
      </c>
      <c r="R34" s="87" t="s">
        <v>127</v>
      </c>
      <c r="S34" s="87" t="s">
        <v>126</v>
      </c>
    </row>
    <row r="35" spans="1:19" ht="55.5" customHeight="1" x14ac:dyDescent="0.2">
      <c r="A35" s="10"/>
      <c r="B35" s="88"/>
      <c r="C35" s="88"/>
      <c r="D35" s="91"/>
      <c r="E35" s="88"/>
      <c r="F35" s="97" t="s">
        <v>91</v>
      </c>
      <c r="G35" s="98"/>
      <c r="H35" s="63" t="s">
        <v>92</v>
      </c>
      <c r="I35" s="63" t="s">
        <v>93</v>
      </c>
      <c r="J35" s="63" t="s">
        <v>100</v>
      </c>
      <c r="K35" s="63" t="s">
        <v>101</v>
      </c>
      <c r="L35" s="63" t="s">
        <v>102</v>
      </c>
      <c r="M35" s="95"/>
      <c r="N35" s="99" t="s">
        <v>95</v>
      </c>
      <c r="O35" s="95" t="s">
        <v>103</v>
      </c>
      <c r="P35" s="96"/>
      <c r="Q35" s="96"/>
      <c r="R35" s="87"/>
      <c r="S35" s="87"/>
    </row>
    <row r="36" spans="1:19" ht="153" customHeight="1" x14ac:dyDescent="0.2">
      <c r="A36" s="10"/>
      <c r="B36" s="88"/>
      <c r="C36" s="88"/>
      <c r="D36" s="92"/>
      <c r="E36" s="88"/>
      <c r="F36" s="73" t="s">
        <v>117</v>
      </c>
      <c r="G36" s="73" t="s">
        <v>116</v>
      </c>
      <c r="H36" s="73" t="s">
        <v>115</v>
      </c>
      <c r="I36" s="33" t="s">
        <v>114</v>
      </c>
      <c r="J36" s="73" t="s">
        <v>99</v>
      </c>
      <c r="K36" s="73" t="s">
        <v>118</v>
      </c>
      <c r="L36" s="73" t="s">
        <v>119</v>
      </c>
      <c r="M36" s="95"/>
      <c r="N36" s="100"/>
      <c r="O36" s="95"/>
      <c r="P36" s="96"/>
      <c r="Q36" s="96"/>
      <c r="R36" s="87"/>
      <c r="S36" s="87"/>
    </row>
    <row r="37" spans="1:19" ht="331.5" x14ac:dyDescent="0.2">
      <c r="A37" s="10"/>
      <c r="B37" s="78" t="s">
        <v>13</v>
      </c>
      <c r="C37" s="79" t="s">
        <v>130</v>
      </c>
      <c r="D37" s="80" t="s">
        <v>131</v>
      </c>
      <c r="E37" s="81" t="s">
        <v>132</v>
      </c>
      <c r="F37" s="86" t="s">
        <v>14</v>
      </c>
      <c r="G37" s="86" t="s">
        <v>15</v>
      </c>
      <c r="H37" s="86" t="s">
        <v>16</v>
      </c>
      <c r="I37" s="86" t="s">
        <v>17</v>
      </c>
      <c r="J37" s="86" t="s">
        <v>18</v>
      </c>
      <c r="K37" s="86" t="s">
        <v>19</v>
      </c>
      <c r="L37" s="86" t="s">
        <v>20</v>
      </c>
      <c r="M37" s="56" t="str">
        <f>IF(_xlfn.IFNA(
VLOOKUP(Eval_controles!F37,parametros!F$5:G$6,2,FALSE)
+VLOOKUP(Eval_controles!G37,parametros!H$5:I$6,2,FALSE)
+VLOOKUP(Eval_controles!H37,parametros!J$5:K$6,2,FALSE)
+VLOOKUP(Eval_controles!I37,parametros!L$5:M$7,2,FALSE)
+VLOOKUP(Eval_controles!J37,parametros!N$5:O$6,2,FALSE)
+VLOOKUP(Eval_controles!K37,parametros!P$5:Q$6,2,FALSE)
+VLOOKUP(Eval_controles!L37,parametros!R$5:S$7,2,FALSE)," - ")&lt;=parametros!$J$18,parametros!$F$18,
IF(_xlfn.IFNA(
VLOOKUP(Eval_controles!F37,parametros!F$5:G$6,2,FALSE)
+VLOOKUP(Eval_controles!G37,parametros!H$5:I$6,2,FALSE)
+VLOOKUP(Eval_controles!H37,parametros!J$5:K$6,2,FALSE)
+VLOOKUP(Eval_controles!I37,parametros!L$5:M$7,2,FALSE)
+VLOOKUP(Eval_controles!J37,parametros!N$5:O$6,2,FALSE)
+VLOOKUP(Eval_controles!K37,parametros!P$5:Q$6,2,FALSE)
+VLOOKUP(Eval_controles!L37,parametros!R$5:S$7,2,FALSE)," - ")&lt;=parametros!$J$17,parametros!$F$17,
IF(_xlfn.IFNA(
VLOOKUP(Eval_controles!F37,parametros!F$5:G$6,2,FALSE)
+VLOOKUP(Eval_controles!G37,parametros!H$5:I$6,2,FALSE)
+VLOOKUP(Eval_controles!H37,parametros!J$5:K$6,2,FALSE)
+VLOOKUP(Eval_controles!I37,parametros!L$5:M$7,2,FALSE)
+VLOOKUP(Eval_controles!J37,parametros!N$5:O$6,2,FALSE)
+VLOOKUP(Eval_controles!K37,parametros!P$5:Q$6,2,FALSE)
+VLOOKUP(Eval_controles!L37,parametros!R$5:S$7,2,FALSE)," - ")&lt;=parametros!$J$16,parametros!$F$16," - "
)))</f>
        <v>Fuerte</v>
      </c>
      <c r="N37" s="64" t="s">
        <v>46</v>
      </c>
      <c r="O37" s="56" t="str">
        <f>_xlfn.IFNA(VLOOKUP(N37,parametros!$L$16:$M$18,2,FALSE)," - ")</f>
        <v>Fuerte</v>
      </c>
      <c r="P37" s="56" t="str">
        <f>_xlfn.IFNA(VLOOKUP(CONCATENATE(M37,O37),parametros!K$23:M$31,3,FALSE)," - ")</f>
        <v>No</v>
      </c>
      <c r="Q37" s="56">
        <f>_xlfn.IFNA(VLOOKUP(CONCATENATE(M37,O37),parametros!$K$23:$L$31,2,FALSE)," - ")</f>
        <v>100</v>
      </c>
      <c r="R37" s="123" t="s">
        <v>138</v>
      </c>
      <c r="S37" s="123" t="s">
        <v>137</v>
      </c>
    </row>
    <row r="38" spans="1:19" x14ac:dyDescent="0.2">
      <c r="B38" s="76"/>
      <c r="C38" s="74"/>
      <c r="D38" s="74"/>
      <c r="E38" s="74"/>
      <c r="F38" s="74"/>
      <c r="G38" s="74"/>
      <c r="H38" s="74"/>
      <c r="I38" s="74"/>
      <c r="J38" s="74"/>
      <c r="K38" s="74"/>
      <c r="L38" s="74"/>
      <c r="M38" s="56" t="str">
        <f>IF(_xlfn.IFNA(
VLOOKUP(Eval_controles!F38,parametros!F$5:G$6,2,FALSE)
+VLOOKUP(Eval_controles!G38,parametros!H$5:I$6,2,FALSE)
+VLOOKUP(Eval_controles!H38,parametros!J$5:K$6,2,FALSE)
+VLOOKUP(Eval_controles!I38,parametros!L$5:M$7,2,FALSE)
+VLOOKUP(Eval_controles!J38,parametros!N$5:O$6,2,FALSE)
+VLOOKUP(Eval_controles!K38,parametros!P$5:Q$6,2,FALSE)
+VLOOKUP(Eval_controles!L38,parametros!R$5:S$7,2,FALSE)," - ")&lt;=parametros!$J$18,parametros!$F$18,
IF(_xlfn.IFNA(
VLOOKUP(Eval_controles!F38,parametros!F$5:G$6,2,FALSE)
+VLOOKUP(Eval_controles!G38,parametros!H$5:I$6,2,FALSE)
+VLOOKUP(Eval_controles!H38,parametros!J$5:K$6,2,FALSE)
+VLOOKUP(Eval_controles!I38,parametros!L$5:M$7,2,FALSE)
+VLOOKUP(Eval_controles!J38,parametros!N$5:O$6,2,FALSE)
+VLOOKUP(Eval_controles!K38,parametros!P$5:Q$6,2,FALSE)
+VLOOKUP(Eval_controles!L38,parametros!R$5:S$7,2,FALSE)," - ")&lt;=parametros!$J$17,parametros!$F$17,
IF(_xlfn.IFNA(
VLOOKUP(Eval_controles!F38,parametros!F$5:G$6,2,FALSE)
+VLOOKUP(Eval_controles!G38,parametros!H$5:I$6,2,FALSE)
+VLOOKUP(Eval_controles!H38,parametros!J$5:K$6,2,FALSE)
+VLOOKUP(Eval_controles!I38,parametros!L$5:M$7,2,FALSE)
+VLOOKUP(Eval_controles!J38,parametros!N$5:O$6,2,FALSE)
+VLOOKUP(Eval_controles!K38,parametros!P$5:Q$6,2,FALSE)
+VLOOKUP(Eval_controles!L38,parametros!R$5:S$7,2,FALSE)," - ")&lt;=parametros!$J$16,parametros!$F$16," - "
)))</f>
        <v xml:space="preserve"> - </v>
      </c>
      <c r="N38" s="64"/>
      <c r="O38" s="56" t="str">
        <f>_xlfn.IFNA(VLOOKUP(N38,parametros!$L$16:$M$18,2,FALSE)," - ")</f>
        <v xml:space="preserve"> - </v>
      </c>
      <c r="P38" s="56" t="str">
        <f>_xlfn.IFNA(VLOOKUP(CONCATENATE(M38,O38),parametros!K$23:M$31,3,FALSE)," - ")</f>
        <v xml:space="preserve"> - </v>
      </c>
      <c r="Q38" s="56" t="str">
        <f>_xlfn.IFNA(VLOOKUP(CONCATENATE(M38,O38),parametros!$K$23:$L$31,2,FALSE)," - ")</f>
        <v xml:space="preserve"> - </v>
      </c>
      <c r="R38" s="77"/>
      <c r="S38" s="77"/>
    </row>
    <row r="39" spans="1:19" ht="14.25" x14ac:dyDescent="0.2">
      <c r="A39" s="13"/>
      <c r="B39" s="76"/>
      <c r="C39" s="74"/>
      <c r="D39" s="74"/>
      <c r="E39" s="74"/>
      <c r="F39" s="74"/>
      <c r="G39" s="74"/>
      <c r="H39" s="74"/>
      <c r="I39" s="74"/>
      <c r="J39" s="74"/>
      <c r="K39" s="74"/>
      <c r="L39" s="74"/>
      <c r="M39" s="56" t="str">
        <f>IF(_xlfn.IFNA(
VLOOKUP(Eval_controles!F39,parametros!F$5:G$6,2,FALSE)
+VLOOKUP(Eval_controles!G39,parametros!H$5:I$6,2,FALSE)
+VLOOKUP(Eval_controles!H39,parametros!J$5:K$6,2,FALSE)
+VLOOKUP(Eval_controles!I39,parametros!L$5:M$7,2,FALSE)
+VLOOKUP(Eval_controles!J39,parametros!N$5:O$6,2,FALSE)
+VLOOKUP(Eval_controles!K39,parametros!P$5:Q$6,2,FALSE)
+VLOOKUP(Eval_controles!L39,parametros!R$5:S$7,2,FALSE)," - ")&lt;=parametros!$J$18,parametros!$F$18,
IF(_xlfn.IFNA(
VLOOKUP(Eval_controles!F39,parametros!F$5:G$6,2,FALSE)
+VLOOKUP(Eval_controles!G39,parametros!H$5:I$6,2,FALSE)
+VLOOKUP(Eval_controles!H39,parametros!J$5:K$6,2,FALSE)
+VLOOKUP(Eval_controles!I39,parametros!L$5:M$7,2,FALSE)
+VLOOKUP(Eval_controles!J39,parametros!N$5:O$6,2,FALSE)
+VLOOKUP(Eval_controles!K39,parametros!P$5:Q$6,2,FALSE)
+VLOOKUP(Eval_controles!L39,parametros!R$5:S$7,2,FALSE)," - ")&lt;=parametros!$J$17,parametros!$F$17,
IF(_xlfn.IFNA(
VLOOKUP(Eval_controles!F39,parametros!F$5:G$6,2,FALSE)
+VLOOKUP(Eval_controles!G39,parametros!H$5:I$6,2,FALSE)
+VLOOKUP(Eval_controles!H39,parametros!J$5:K$6,2,FALSE)
+VLOOKUP(Eval_controles!I39,parametros!L$5:M$7,2,FALSE)
+VLOOKUP(Eval_controles!J39,parametros!N$5:O$6,2,FALSE)
+VLOOKUP(Eval_controles!K39,parametros!P$5:Q$6,2,FALSE)
+VLOOKUP(Eval_controles!L39,parametros!R$5:S$7,2,FALSE)," - ")&lt;=parametros!$J$16,parametros!$F$16," - "
)))</f>
        <v xml:space="preserve"> - </v>
      </c>
      <c r="N39" s="64"/>
      <c r="O39" s="56" t="str">
        <f>_xlfn.IFNA(VLOOKUP(N39,parametros!$L$16:$M$18,2,FALSE)," - ")</f>
        <v xml:space="preserve"> - </v>
      </c>
      <c r="P39" s="56" t="str">
        <f>_xlfn.IFNA(VLOOKUP(CONCATENATE(M39,O39),parametros!K$23:M$31,3,FALSE)," - ")</f>
        <v xml:space="preserve"> - </v>
      </c>
      <c r="Q39" s="56" t="str">
        <f>_xlfn.IFNA(VLOOKUP(CONCATENATE(M39,O39),parametros!$K$23:$L$31,2,FALSE)," - ")</f>
        <v xml:space="preserve"> - </v>
      </c>
      <c r="R39" s="77"/>
      <c r="S39" s="77"/>
    </row>
    <row r="40" spans="1:19" ht="14.25" x14ac:dyDescent="0.2">
      <c r="A40" s="13"/>
      <c r="B40" s="76"/>
      <c r="C40" s="74"/>
      <c r="D40" s="74"/>
      <c r="E40" s="74"/>
      <c r="F40" s="74"/>
      <c r="G40" s="74"/>
      <c r="H40" s="74"/>
      <c r="I40" s="74"/>
      <c r="J40" s="74"/>
      <c r="K40" s="74"/>
      <c r="L40" s="74"/>
      <c r="M40" s="56" t="str">
        <f>IF(_xlfn.IFNA(
VLOOKUP(Eval_controles!F40,parametros!F$5:G$6,2,FALSE)
+VLOOKUP(Eval_controles!G40,parametros!H$5:I$6,2,FALSE)
+VLOOKUP(Eval_controles!H40,parametros!J$5:K$6,2,FALSE)
+VLOOKUP(Eval_controles!I40,parametros!L$5:M$7,2,FALSE)
+VLOOKUP(Eval_controles!J40,parametros!N$5:O$6,2,FALSE)
+VLOOKUP(Eval_controles!K40,parametros!P$5:Q$6,2,FALSE)
+VLOOKUP(Eval_controles!L40,parametros!R$5:S$7,2,FALSE)," - ")&lt;=parametros!$J$18,parametros!$F$18,
IF(_xlfn.IFNA(
VLOOKUP(Eval_controles!F40,parametros!F$5:G$6,2,FALSE)
+VLOOKUP(Eval_controles!G40,parametros!H$5:I$6,2,FALSE)
+VLOOKUP(Eval_controles!H40,parametros!J$5:K$6,2,FALSE)
+VLOOKUP(Eval_controles!I40,parametros!L$5:M$7,2,FALSE)
+VLOOKUP(Eval_controles!J40,parametros!N$5:O$6,2,FALSE)
+VLOOKUP(Eval_controles!K40,parametros!P$5:Q$6,2,FALSE)
+VLOOKUP(Eval_controles!L40,parametros!R$5:S$7,2,FALSE)," - ")&lt;=parametros!$J$17,parametros!$F$17,
IF(_xlfn.IFNA(
VLOOKUP(Eval_controles!F40,parametros!F$5:G$6,2,FALSE)
+VLOOKUP(Eval_controles!G40,parametros!H$5:I$6,2,FALSE)
+VLOOKUP(Eval_controles!H40,parametros!J$5:K$6,2,FALSE)
+VLOOKUP(Eval_controles!I40,parametros!L$5:M$7,2,FALSE)
+VLOOKUP(Eval_controles!J40,parametros!N$5:O$6,2,FALSE)
+VLOOKUP(Eval_controles!K40,parametros!P$5:Q$6,2,FALSE)
+VLOOKUP(Eval_controles!L40,parametros!R$5:S$7,2,FALSE)," - ")&lt;=parametros!$J$16,parametros!$F$16," - "
)))</f>
        <v xml:space="preserve"> - </v>
      </c>
      <c r="N40" s="64"/>
      <c r="O40" s="56" t="str">
        <f>_xlfn.IFNA(VLOOKUP(N40,parametros!$L$16:$M$18,2,FALSE)," - ")</f>
        <v xml:space="preserve"> - </v>
      </c>
      <c r="P40" s="56" t="str">
        <f>_xlfn.IFNA(VLOOKUP(CONCATENATE(M40,O40),parametros!K$23:M$31,3,FALSE)," - ")</f>
        <v xml:space="preserve"> - </v>
      </c>
      <c r="Q40" s="56" t="str">
        <f>_xlfn.IFNA(VLOOKUP(CONCATENATE(M40,O40),parametros!$K$23:$L$31,2,FALSE)," - ")</f>
        <v xml:space="preserve"> - </v>
      </c>
      <c r="R40" s="77"/>
      <c r="S40" s="77"/>
    </row>
    <row r="41" spans="1:19" ht="14.25" x14ac:dyDescent="0.2">
      <c r="A41" s="13"/>
      <c r="B41" s="76"/>
      <c r="C41" s="74"/>
      <c r="D41" s="74"/>
      <c r="E41" s="74"/>
      <c r="F41" s="74"/>
      <c r="G41" s="74"/>
      <c r="H41" s="74"/>
      <c r="I41" s="74"/>
      <c r="J41" s="74"/>
      <c r="K41" s="74"/>
      <c r="L41" s="74"/>
      <c r="M41" s="56" t="str">
        <f>IF(_xlfn.IFNA(
VLOOKUP(Eval_controles!F41,parametros!F$5:G$6,2,FALSE)
+VLOOKUP(Eval_controles!G41,parametros!H$5:I$6,2,FALSE)
+VLOOKUP(Eval_controles!H41,parametros!J$5:K$6,2,FALSE)
+VLOOKUP(Eval_controles!I41,parametros!L$5:M$7,2,FALSE)
+VLOOKUP(Eval_controles!J41,parametros!N$5:O$6,2,FALSE)
+VLOOKUP(Eval_controles!K41,parametros!P$5:Q$6,2,FALSE)
+VLOOKUP(Eval_controles!L41,parametros!R$5:S$7,2,FALSE)," - ")&lt;=parametros!$J$18,parametros!$F$18,
IF(_xlfn.IFNA(
VLOOKUP(Eval_controles!F41,parametros!F$5:G$6,2,FALSE)
+VLOOKUP(Eval_controles!G41,parametros!H$5:I$6,2,FALSE)
+VLOOKUP(Eval_controles!H41,parametros!J$5:K$6,2,FALSE)
+VLOOKUP(Eval_controles!I41,parametros!L$5:M$7,2,FALSE)
+VLOOKUP(Eval_controles!J41,parametros!N$5:O$6,2,FALSE)
+VLOOKUP(Eval_controles!K41,parametros!P$5:Q$6,2,FALSE)
+VLOOKUP(Eval_controles!L41,parametros!R$5:S$7,2,FALSE)," - ")&lt;=parametros!$J$17,parametros!$F$17,
IF(_xlfn.IFNA(
VLOOKUP(Eval_controles!F41,parametros!F$5:G$6,2,FALSE)
+VLOOKUP(Eval_controles!G41,parametros!H$5:I$6,2,FALSE)
+VLOOKUP(Eval_controles!H41,parametros!J$5:K$6,2,FALSE)
+VLOOKUP(Eval_controles!I41,parametros!L$5:M$7,2,FALSE)
+VLOOKUP(Eval_controles!J41,parametros!N$5:O$6,2,FALSE)
+VLOOKUP(Eval_controles!K41,parametros!P$5:Q$6,2,FALSE)
+VLOOKUP(Eval_controles!L41,parametros!R$5:S$7,2,FALSE)," - ")&lt;=parametros!$J$16,parametros!$F$16," - "
)))</f>
        <v xml:space="preserve"> - </v>
      </c>
      <c r="N41" s="64"/>
      <c r="O41" s="56" t="str">
        <f>_xlfn.IFNA(VLOOKUP(N41,parametros!$L$16:$M$18,2,FALSE)," - ")</f>
        <v xml:space="preserve"> - </v>
      </c>
      <c r="P41" s="56" t="str">
        <f>_xlfn.IFNA(VLOOKUP(CONCATENATE(M41,O41),parametros!K$23:M$31,3,FALSE)," - ")</f>
        <v xml:space="preserve"> - </v>
      </c>
      <c r="Q41" s="56" t="str">
        <f>_xlfn.IFNA(VLOOKUP(CONCATENATE(M41,O41),parametros!$K$23:$L$31,2,FALSE)," - ")</f>
        <v xml:space="preserve"> - </v>
      </c>
      <c r="R41" s="77"/>
      <c r="S41" s="77"/>
    </row>
    <row r="42" spans="1:19" ht="14.25" x14ac:dyDescent="0.2">
      <c r="A42" s="13"/>
      <c r="B42" s="76"/>
      <c r="C42" s="52"/>
      <c r="D42" s="52"/>
      <c r="E42" s="52"/>
      <c r="F42" s="74"/>
      <c r="G42" s="74"/>
      <c r="H42" s="74"/>
      <c r="I42" s="74"/>
      <c r="J42" s="74"/>
      <c r="K42" s="74"/>
      <c r="L42" s="74"/>
      <c r="M42" s="56" t="str">
        <f>IF(_xlfn.IFNA(
VLOOKUP(Eval_controles!F42,parametros!F$5:G$6,2,FALSE)
+VLOOKUP(Eval_controles!G42,parametros!H$5:I$6,2,FALSE)
+VLOOKUP(Eval_controles!H42,parametros!J$5:K$6,2,FALSE)
+VLOOKUP(Eval_controles!I42,parametros!L$5:M$7,2,FALSE)
+VLOOKUP(Eval_controles!J42,parametros!N$5:O$6,2,FALSE)
+VLOOKUP(Eval_controles!K42,parametros!P$5:Q$6,2,FALSE)
+VLOOKUP(Eval_controles!L42,parametros!R$5:S$7,2,FALSE)," - ")&lt;=parametros!$J$18,parametros!$F$18,
IF(_xlfn.IFNA(
VLOOKUP(Eval_controles!F42,parametros!F$5:G$6,2,FALSE)
+VLOOKUP(Eval_controles!G42,parametros!H$5:I$6,2,FALSE)
+VLOOKUP(Eval_controles!H42,parametros!J$5:K$6,2,FALSE)
+VLOOKUP(Eval_controles!I42,parametros!L$5:M$7,2,FALSE)
+VLOOKUP(Eval_controles!J42,parametros!N$5:O$6,2,FALSE)
+VLOOKUP(Eval_controles!K42,parametros!P$5:Q$6,2,FALSE)
+VLOOKUP(Eval_controles!L42,parametros!R$5:S$7,2,FALSE)," - ")&lt;=parametros!$J$17,parametros!$F$17,
IF(_xlfn.IFNA(
VLOOKUP(Eval_controles!F42,parametros!F$5:G$6,2,FALSE)
+VLOOKUP(Eval_controles!G42,parametros!H$5:I$6,2,FALSE)
+VLOOKUP(Eval_controles!H42,parametros!J$5:K$6,2,FALSE)
+VLOOKUP(Eval_controles!I42,parametros!L$5:M$7,2,FALSE)
+VLOOKUP(Eval_controles!J42,parametros!N$5:O$6,2,FALSE)
+VLOOKUP(Eval_controles!K42,parametros!P$5:Q$6,2,FALSE)
+VLOOKUP(Eval_controles!L42,parametros!R$5:S$7,2,FALSE)," - ")&lt;=parametros!$J$16,parametros!$F$16," - "
)))</f>
        <v xml:space="preserve"> - </v>
      </c>
      <c r="N42" s="64"/>
      <c r="O42" s="56" t="str">
        <f>_xlfn.IFNA(VLOOKUP(N42,parametros!$L$16:$M$18,2,FALSE)," - ")</f>
        <v xml:space="preserve"> - </v>
      </c>
      <c r="P42" s="56" t="str">
        <f>_xlfn.IFNA(VLOOKUP(CONCATENATE(M42,O42),parametros!K$23:M$31,3,FALSE)," - ")</f>
        <v xml:space="preserve"> - </v>
      </c>
      <c r="Q42" s="56" t="str">
        <f>_xlfn.IFNA(VLOOKUP(CONCATENATE(M42,O42),parametros!$K$23:$L$31,2,FALSE)," - ")</f>
        <v xml:space="preserve"> - </v>
      </c>
      <c r="R42" s="77"/>
      <c r="S42" s="77"/>
    </row>
    <row r="43" spans="1:19" ht="14.25" x14ac:dyDescent="0.2">
      <c r="A43" s="13"/>
      <c r="B43" s="76"/>
      <c r="C43" s="52"/>
      <c r="D43" s="52"/>
      <c r="E43" s="52"/>
      <c r="F43" s="74"/>
      <c r="G43" s="74"/>
      <c r="H43" s="74"/>
      <c r="I43" s="74"/>
      <c r="J43" s="74"/>
      <c r="K43" s="74"/>
      <c r="L43" s="74"/>
      <c r="M43" s="56" t="str">
        <f>IF(_xlfn.IFNA(
VLOOKUP(Eval_controles!F43,parametros!F$5:G$6,2,FALSE)
+VLOOKUP(Eval_controles!G43,parametros!H$5:I$6,2,FALSE)
+VLOOKUP(Eval_controles!H43,parametros!J$5:K$6,2,FALSE)
+VLOOKUP(Eval_controles!I43,parametros!L$5:M$7,2,FALSE)
+VLOOKUP(Eval_controles!J43,parametros!N$5:O$6,2,FALSE)
+VLOOKUP(Eval_controles!K43,parametros!P$5:Q$6,2,FALSE)
+VLOOKUP(Eval_controles!L43,parametros!R$5:S$7,2,FALSE)," - ")&lt;=parametros!$J$18,parametros!$F$18,
IF(_xlfn.IFNA(
VLOOKUP(Eval_controles!F43,parametros!F$5:G$6,2,FALSE)
+VLOOKUP(Eval_controles!G43,parametros!H$5:I$6,2,FALSE)
+VLOOKUP(Eval_controles!H43,parametros!J$5:K$6,2,FALSE)
+VLOOKUP(Eval_controles!I43,parametros!L$5:M$7,2,FALSE)
+VLOOKUP(Eval_controles!J43,parametros!N$5:O$6,2,FALSE)
+VLOOKUP(Eval_controles!K43,parametros!P$5:Q$6,2,FALSE)
+VLOOKUP(Eval_controles!L43,parametros!R$5:S$7,2,FALSE)," - ")&lt;=parametros!$J$17,parametros!$F$17,
IF(_xlfn.IFNA(
VLOOKUP(Eval_controles!F43,parametros!F$5:G$6,2,FALSE)
+VLOOKUP(Eval_controles!G43,parametros!H$5:I$6,2,FALSE)
+VLOOKUP(Eval_controles!H43,parametros!J$5:K$6,2,FALSE)
+VLOOKUP(Eval_controles!I43,parametros!L$5:M$7,2,FALSE)
+VLOOKUP(Eval_controles!J43,parametros!N$5:O$6,2,FALSE)
+VLOOKUP(Eval_controles!K43,parametros!P$5:Q$6,2,FALSE)
+VLOOKUP(Eval_controles!L43,parametros!R$5:S$7,2,FALSE)," - ")&lt;=parametros!$J$16,parametros!$F$16," - "
)))</f>
        <v xml:space="preserve"> - </v>
      </c>
      <c r="N43" s="64"/>
      <c r="O43" s="56" t="str">
        <f>_xlfn.IFNA(VLOOKUP(N43,parametros!$L$16:$M$18,2,FALSE)," - ")</f>
        <v xml:space="preserve"> - </v>
      </c>
      <c r="P43" s="56" t="str">
        <f>_xlfn.IFNA(VLOOKUP(CONCATENATE(M43,O43),parametros!K$23:M$31,3,FALSE)," - ")</f>
        <v xml:space="preserve"> - </v>
      </c>
      <c r="Q43" s="56" t="str">
        <f>_xlfn.IFNA(VLOOKUP(CONCATENATE(M43,O43),parametros!$K$23:$L$31,2,FALSE)," - ")</f>
        <v xml:space="preserve"> - </v>
      </c>
      <c r="R43" s="77"/>
      <c r="S43" s="77"/>
    </row>
    <row r="44" spans="1:19" ht="15" x14ac:dyDescent="0.2">
      <c r="A44" s="14"/>
      <c r="B44" s="76"/>
      <c r="C44" s="52"/>
      <c r="D44" s="52"/>
      <c r="E44" s="52"/>
      <c r="F44" s="74"/>
      <c r="G44" s="74"/>
      <c r="H44" s="74"/>
      <c r="I44" s="74"/>
      <c r="J44" s="74"/>
      <c r="K44" s="74"/>
      <c r="L44" s="74"/>
      <c r="M44" s="56" t="str">
        <f>IF(_xlfn.IFNA(
VLOOKUP(Eval_controles!F44,parametros!F$5:G$6,2,FALSE)
+VLOOKUP(Eval_controles!G44,parametros!H$5:I$6,2,FALSE)
+VLOOKUP(Eval_controles!H44,parametros!J$5:K$6,2,FALSE)
+VLOOKUP(Eval_controles!I44,parametros!L$5:M$7,2,FALSE)
+VLOOKUP(Eval_controles!J44,parametros!N$5:O$6,2,FALSE)
+VLOOKUP(Eval_controles!K44,parametros!P$5:Q$6,2,FALSE)
+VLOOKUP(Eval_controles!L44,parametros!R$5:S$7,2,FALSE)," - ")&lt;=parametros!$J$18,parametros!$F$18,
IF(_xlfn.IFNA(
VLOOKUP(Eval_controles!F44,parametros!F$5:G$6,2,FALSE)
+VLOOKUP(Eval_controles!G44,parametros!H$5:I$6,2,FALSE)
+VLOOKUP(Eval_controles!H44,parametros!J$5:K$6,2,FALSE)
+VLOOKUP(Eval_controles!I44,parametros!L$5:M$7,2,FALSE)
+VLOOKUP(Eval_controles!J44,parametros!N$5:O$6,2,FALSE)
+VLOOKUP(Eval_controles!K44,parametros!P$5:Q$6,2,FALSE)
+VLOOKUP(Eval_controles!L44,parametros!R$5:S$7,2,FALSE)," - ")&lt;=parametros!$J$17,parametros!$F$17,
IF(_xlfn.IFNA(
VLOOKUP(Eval_controles!F44,parametros!F$5:G$6,2,FALSE)
+VLOOKUP(Eval_controles!G44,parametros!H$5:I$6,2,FALSE)
+VLOOKUP(Eval_controles!H44,parametros!J$5:K$6,2,FALSE)
+VLOOKUP(Eval_controles!I44,parametros!L$5:M$7,2,FALSE)
+VLOOKUP(Eval_controles!J44,parametros!N$5:O$6,2,FALSE)
+VLOOKUP(Eval_controles!K44,parametros!P$5:Q$6,2,FALSE)
+VLOOKUP(Eval_controles!L44,parametros!R$5:S$7,2,FALSE)," - ")&lt;=parametros!$J$16,parametros!$F$16," - "
)))</f>
        <v xml:space="preserve"> - </v>
      </c>
      <c r="N44" s="64"/>
      <c r="O44" s="56" t="str">
        <f>_xlfn.IFNA(VLOOKUP(N44,parametros!$L$16:$M$18,2,FALSE)," - ")</f>
        <v xml:space="preserve"> - </v>
      </c>
      <c r="P44" s="56" t="str">
        <f>_xlfn.IFNA(VLOOKUP(CONCATENATE(M44,O44),parametros!K$23:M$31,3,FALSE)," - ")</f>
        <v xml:space="preserve"> - </v>
      </c>
      <c r="Q44" s="56" t="str">
        <f>_xlfn.IFNA(VLOOKUP(CONCATENATE(M44,O44),parametros!$K$23:$L$31,2,FALSE)," - ")</f>
        <v xml:space="preserve"> - </v>
      </c>
      <c r="R44" s="77"/>
      <c r="S44" s="77"/>
    </row>
    <row r="45" spans="1:19" ht="15" x14ac:dyDescent="0.2">
      <c r="A45" s="14"/>
      <c r="B45" s="52"/>
      <c r="C45" s="52"/>
      <c r="D45" s="52"/>
      <c r="E45" s="52"/>
      <c r="F45" s="74"/>
      <c r="G45" s="74"/>
      <c r="H45" s="74"/>
      <c r="I45" s="74"/>
      <c r="J45" s="74"/>
      <c r="K45" s="74"/>
      <c r="L45" s="74"/>
      <c r="M45" s="56" t="str">
        <f>IF(_xlfn.IFNA(
VLOOKUP(Eval_controles!F45,parametros!F$5:G$6,2,FALSE)
+VLOOKUP(Eval_controles!G45,parametros!H$5:I$6,2,FALSE)
+VLOOKUP(Eval_controles!H45,parametros!J$5:K$6,2,FALSE)
+VLOOKUP(Eval_controles!I45,parametros!L$5:M$7,2,FALSE)
+VLOOKUP(Eval_controles!J45,parametros!N$5:O$6,2,FALSE)
+VLOOKUP(Eval_controles!K45,parametros!P$5:Q$6,2,FALSE)
+VLOOKUP(Eval_controles!L45,parametros!R$5:S$7,2,FALSE)," - ")&lt;=parametros!$J$18,parametros!$F$18,
IF(_xlfn.IFNA(
VLOOKUP(Eval_controles!F45,parametros!F$5:G$6,2,FALSE)
+VLOOKUP(Eval_controles!G45,parametros!H$5:I$6,2,FALSE)
+VLOOKUP(Eval_controles!H45,parametros!J$5:K$6,2,FALSE)
+VLOOKUP(Eval_controles!I45,parametros!L$5:M$7,2,FALSE)
+VLOOKUP(Eval_controles!J45,parametros!N$5:O$6,2,FALSE)
+VLOOKUP(Eval_controles!K45,parametros!P$5:Q$6,2,FALSE)
+VLOOKUP(Eval_controles!L45,parametros!R$5:S$7,2,FALSE)," - ")&lt;=parametros!$J$17,parametros!$F$17,
IF(_xlfn.IFNA(
VLOOKUP(Eval_controles!F45,parametros!F$5:G$6,2,FALSE)
+VLOOKUP(Eval_controles!G45,parametros!H$5:I$6,2,FALSE)
+VLOOKUP(Eval_controles!H45,parametros!J$5:K$6,2,FALSE)
+VLOOKUP(Eval_controles!I45,parametros!L$5:M$7,2,FALSE)
+VLOOKUP(Eval_controles!J45,parametros!N$5:O$6,2,FALSE)
+VLOOKUP(Eval_controles!K45,parametros!P$5:Q$6,2,FALSE)
+VLOOKUP(Eval_controles!L45,parametros!R$5:S$7,2,FALSE)," - ")&lt;=parametros!$J$16,parametros!$F$16," - "
)))</f>
        <v xml:space="preserve"> - </v>
      </c>
      <c r="N45" s="64"/>
      <c r="O45" s="56" t="str">
        <f>_xlfn.IFNA(VLOOKUP(N45,parametros!$L$16:$M$18,2,FALSE)," - ")</f>
        <v xml:space="preserve"> - </v>
      </c>
      <c r="P45" s="56" t="str">
        <f>_xlfn.IFNA(VLOOKUP(CONCATENATE(M45,O45),parametros!K$23:M$31,3,FALSE)," - ")</f>
        <v xml:space="preserve"> - </v>
      </c>
      <c r="Q45" s="56" t="str">
        <f>_xlfn.IFNA(VLOOKUP(CONCATENATE(M45,O45),parametros!$K$23:$L$31,2,FALSE)," - ")</f>
        <v xml:space="preserve"> - </v>
      </c>
      <c r="R45" s="77"/>
      <c r="S45" s="77"/>
    </row>
    <row r="46" spans="1:19" ht="15" x14ac:dyDescent="0.2">
      <c r="A46" s="14"/>
      <c r="B46" s="52"/>
      <c r="C46" s="52"/>
      <c r="D46" s="52"/>
      <c r="E46" s="52"/>
      <c r="F46" s="74"/>
      <c r="G46" s="74"/>
      <c r="H46" s="74"/>
      <c r="I46" s="74"/>
      <c r="J46" s="74"/>
      <c r="K46" s="74"/>
      <c r="L46" s="74"/>
      <c r="M46" s="56" t="str">
        <f>IF(_xlfn.IFNA(
VLOOKUP(Eval_controles!F46,parametros!F$5:G$6,2,FALSE)
+VLOOKUP(Eval_controles!G46,parametros!H$5:I$6,2,FALSE)
+VLOOKUP(Eval_controles!H46,parametros!J$5:K$6,2,FALSE)
+VLOOKUP(Eval_controles!I46,parametros!L$5:M$7,2,FALSE)
+VLOOKUP(Eval_controles!J46,parametros!N$5:O$6,2,FALSE)
+VLOOKUP(Eval_controles!K46,parametros!P$5:Q$6,2,FALSE)
+VLOOKUP(Eval_controles!L46,parametros!R$5:S$7,2,FALSE)," - ")&lt;=parametros!$J$18,parametros!$F$18,
IF(_xlfn.IFNA(
VLOOKUP(Eval_controles!F46,parametros!F$5:G$6,2,FALSE)
+VLOOKUP(Eval_controles!G46,parametros!H$5:I$6,2,FALSE)
+VLOOKUP(Eval_controles!H46,parametros!J$5:K$6,2,FALSE)
+VLOOKUP(Eval_controles!I46,parametros!L$5:M$7,2,FALSE)
+VLOOKUP(Eval_controles!J46,parametros!N$5:O$6,2,FALSE)
+VLOOKUP(Eval_controles!K46,parametros!P$5:Q$6,2,FALSE)
+VLOOKUP(Eval_controles!L46,parametros!R$5:S$7,2,FALSE)," - ")&lt;=parametros!$J$17,parametros!$F$17,
IF(_xlfn.IFNA(
VLOOKUP(Eval_controles!F46,parametros!F$5:G$6,2,FALSE)
+VLOOKUP(Eval_controles!G46,parametros!H$5:I$6,2,FALSE)
+VLOOKUP(Eval_controles!H46,parametros!J$5:K$6,2,FALSE)
+VLOOKUP(Eval_controles!I46,parametros!L$5:M$7,2,FALSE)
+VLOOKUP(Eval_controles!J46,parametros!N$5:O$6,2,FALSE)
+VLOOKUP(Eval_controles!K46,parametros!P$5:Q$6,2,FALSE)
+VLOOKUP(Eval_controles!L46,parametros!R$5:S$7,2,FALSE)," - ")&lt;=parametros!$J$16,parametros!$F$16," - "
)))</f>
        <v xml:space="preserve"> - </v>
      </c>
      <c r="N46" s="64"/>
      <c r="O46" s="56" t="str">
        <f>_xlfn.IFNA(VLOOKUP(N46,parametros!$L$16:$M$18,2,FALSE)," - ")</f>
        <v xml:space="preserve"> - </v>
      </c>
      <c r="P46" s="56" t="str">
        <f>_xlfn.IFNA(VLOOKUP(CONCATENATE(M46,O46),parametros!K$23:M$31,3,FALSE)," - ")</f>
        <v xml:space="preserve"> - </v>
      </c>
      <c r="Q46" s="56" t="str">
        <f>_xlfn.IFNA(VLOOKUP(CONCATENATE(M46,O46),parametros!$K$23:$L$31,2,FALSE)," - ")</f>
        <v xml:space="preserve"> - </v>
      </c>
      <c r="R46" s="77"/>
      <c r="S46" s="77"/>
    </row>
    <row r="47" spans="1:19" ht="15" x14ac:dyDescent="0.2">
      <c r="A47" s="10"/>
      <c r="B47" s="52"/>
      <c r="C47" s="52"/>
      <c r="D47" s="52"/>
      <c r="E47" s="52"/>
      <c r="F47" s="74"/>
      <c r="G47" s="74"/>
      <c r="H47" s="74"/>
      <c r="I47" s="74"/>
      <c r="J47" s="74"/>
      <c r="K47" s="74"/>
      <c r="L47" s="74"/>
      <c r="M47" s="56" t="str">
        <f>IF(_xlfn.IFNA(
VLOOKUP(Eval_controles!F47,parametros!F$5:G$6,2,FALSE)
+VLOOKUP(Eval_controles!G47,parametros!H$5:I$6,2,FALSE)
+VLOOKUP(Eval_controles!H47,parametros!J$5:K$6,2,FALSE)
+VLOOKUP(Eval_controles!I47,parametros!L$5:M$7,2,FALSE)
+VLOOKUP(Eval_controles!J47,parametros!N$5:O$6,2,FALSE)
+VLOOKUP(Eval_controles!K47,parametros!P$5:Q$6,2,FALSE)
+VLOOKUP(Eval_controles!L47,parametros!R$5:S$7,2,FALSE)," - ")&lt;=parametros!$J$18,parametros!$F$18,
IF(_xlfn.IFNA(
VLOOKUP(Eval_controles!F47,parametros!F$5:G$6,2,FALSE)
+VLOOKUP(Eval_controles!G47,parametros!H$5:I$6,2,FALSE)
+VLOOKUP(Eval_controles!H47,parametros!J$5:K$6,2,FALSE)
+VLOOKUP(Eval_controles!I47,parametros!L$5:M$7,2,FALSE)
+VLOOKUP(Eval_controles!J47,parametros!N$5:O$6,2,FALSE)
+VLOOKUP(Eval_controles!K47,parametros!P$5:Q$6,2,FALSE)
+VLOOKUP(Eval_controles!L47,parametros!R$5:S$7,2,FALSE)," - ")&lt;=parametros!$J$17,parametros!$F$17,
IF(_xlfn.IFNA(
VLOOKUP(Eval_controles!F47,parametros!F$5:G$6,2,FALSE)
+VLOOKUP(Eval_controles!G47,parametros!H$5:I$6,2,FALSE)
+VLOOKUP(Eval_controles!H47,parametros!J$5:K$6,2,FALSE)
+VLOOKUP(Eval_controles!I47,parametros!L$5:M$7,2,FALSE)
+VLOOKUP(Eval_controles!J47,parametros!N$5:O$6,2,FALSE)
+VLOOKUP(Eval_controles!K47,parametros!P$5:Q$6,2,FALSE)
+VLOOKUP(Eval_controles!L47,parametros!R$5:S$7,2,FALSE)," - ")&lt;=parametros!$J$16,parametros!$F$16," - "
)))</f>
        <v xml:space="preserve"> - </v>
      </c>
      <c r="N47" s="64"/>
      <c r="O47" s="56" t="str">
        <f>_xlfn.IFNA(VLOOKUP(N47,parametros!$L$16:$M$18,2,FALSE)," - ")</f>
        <v xml:space="preserve"> - </v>
      </c>
      <c r="P47" s="56" t="str">
        <f>_xlfn.IFNA(VLOOKUP(CONCATENATE(M47,O47),parametros!K$23:M$31,3,FALSE)," - ")</f>
        <v xml:space="preserve"> - </v>
      </c>
      <c r="Q47" s="56" t="str">
        <f>_xlfn.IFNA(VLOOKUP(CONCATENATE(M47,O47),parametros!$K$23:$L$31,2,FALSE)," - ")</f>
        <v xml:space="preserve"> - </v>
      </c>
      <c r="R47" s="77"/>
      <c r="S47" s="77"/>
    </row>
    <row r="48" spans="1:19" ht="15" x14ac:dyDescent="0.2">
      <c r="A48" s="10"/>
      <c r="B48" s="53"/>
      <c r="C48" s="54"/>
      <c r="D48" s="54"/>
      <c r="E48" s="55"/>
      <c r="F48" s="74"/>
      <c r="G48" s="74"/>
      <c r="H48" s="74"/>
      <c r="I48" s="74"/>
      <c r="J48" s="74"/>
      <c r="K48" s="74"/>
      <c r="L48" s="74"/>
      <c r="M48" s="56" t="str">
        <f>IF(_xlfn.IFNA(
VLOOKUP(Eval_controles!F48,parametros!F$5:G$6,2,FALSE)
+VLOOKUP(Eval_controles!G48,parametros!H$5:I$6,2,FALSE)
+VLOOKUP(Eval_controles!H48,parametros!J$5:K$6,2,FALSE)
+VLOOKUP(Eval_controles!I48,parametros!L$5:M$7,2,FALSE)
+VLOOKUP(Eval_controles!J48,parametros!N$5:O$6,2,FALSE)
+VLOOKUP(Eval_controles!K48,parametros!P$5:Q$6,2,FALSE)
+VLOOKUP(Eval_controles!L48,parametros!R$5:S$7,2,FALSE)," - ")&lt;=parametros!$J$18,parametros!$F$18,
IF(_xlfn.IFNA(
VLOOKUP(Eval_controles!F48,parametros!F$5:G$6,2,FALSE)
+VLOOKUP(Eval_controles!G48,parametros!H$5:I$6,2,FALSE)
+VLOOKUP(Eval_controles!H48,parametros!J$5:K$6,2,FALSE)
+VLOOKUP(Eval_controles!I48,parametros!L$5:M$7,2,FALSE)
+VLOOKUP(Eval_controles!J48,parametros!N$5:O$6,2,FALSE)
+VLOOKUP(Eval_controles!K48,parametros!P$5:Q$6,2,FALSE)
+VLOOKUP(Eval_controles!L48,parametros!R$5:S$7,2,FALSE)," - ")&lt;=parametros!$J$17,parametros!$F$17,
IF(_xlfn.IFNA(
VLOOKUP(Eval_controles!F48,parametros!F$5:G$6,2,FALSE)
+VLOOKUP(Eval_controles!G48,parametros!H$5:I$6,2,FALSE)
+VLOOKUP(Eval_controles!H48,parametros!J$5:K$6,2,FALSE)
+VLOOKUP(Eval_controles!I48,parametros!L$5:M$7,2,FALSE)
+VLOOKUP(Eval_controles!J48,parametros!N$5:O$6,2,FALSE)
+VLOOKUP(Eval_controles!K48,parametros!P$5:Q$6,2,FALSE)
+VLOOKUP(Eval_controles!L48,parametros!R$5:S$7,2,FALSE)," - ")&lt;=parametros!$J$16,parametros!$F$16," - "
)))</f>
        <v xml:space="preserve"> - </v>
      </c>
      <c r="N48" s="64"/>
      <c r="O48" s="56" t="str">
        <f>_xlfn.IFNA(VLOOKUP(N48,parametros!$L$16:$M$18,2,FALSE)," - ")</f>
        <v xml:space="preserve"> - </v>
      </c>
      <c r="P48" s="56" t="str">
        <f>_xlfn.IFNA(VLOOKUP(CONCATENATE(M48,O48),parametros!K$23:M$31,3,FALSE)," - ")</f>
        <v xml:space="preserve"> - </v>
      </c>
      <c r="Q48" s="56" t="str">
        <f>_xlfn.IFNA(VLOOKUP(CONCATENATE(M48,O48),parametros!$K$23:$L$31,2,FALSE)," - ")</f>
        <v xml:space="preserve"> - </v>
      </c>
      <c r="R48" s="77"/>
      <c r="S48" s="77"/>
    </row>
    <row r="49" spans="1:19" ht="15" x14ac:dyDescent="0.2">
      <c r="A49" s="10"/>
      <c r="B49" s="53"/>
      <c r="C49" s="74"/>
      <c r="D49" s="74"/>
      <c r="E49" s="74"/>
      <c r="F49" s="74"/>
      <c r="G49" s="74"/>
      <c r="H49" s="74"/>
      <c r="I49" s="74"/>
      <c r="J49" s="74"/>
      <c r="K49" s="74"/>
      <c r="L49" s="74"/>
      <c r="M49" s="56" t="str">
        <f>IF(_xlfn.IFNA(
VLOOKUP(Eval_controles!F49,parametros!F$5:G$6,2,FALSE)
+VLOOKUP(Eval_controles!G49,parametros!H$5:I$6,2,FALSE)
+VLOOKUP(Eval_controles!H49,parametros!J$5:K$6,2,FALSE)
+VLOOKUP(Eval_controles!I49,parametros!L$5:M$7,2,FALSE)
+VLOOKUP(Eval_controles!J49,parametros!N$5:O$6,2,FALSE)
+VLOOKUP(Eval_controles!K49,parametros!P$5:Q$6,2,FALSE)
+VLOOKUP(Eval_controles!L49,parametros!R$5:S$7,2,FALSE)," - ")&lt;=parametros!$J$18,parametros!$F$18,
IF(_xlfn.IFNA(
VLOOKUP(Eval_controles!F49,parametros!F$5:G$6,2,FALSE)
+VLOOKUP(Eval_controles!G49,parametros!H$5:I$6,2,FALSE)
+VLOOKUP(Eval_controles!H49,parametros!J$5:K$6,2,FALSE)
+VLOOKUP(Eval_controles!I49,parametros!L$5:M$7,2,FALSE)
+VLOOKUP(Eval_controles!J49,parametros!N$5:O$6,2,FALSE)
+VLOOKUP(Eval_controles!K49,parametros!P$5:Q$6,2,FALSE)
+VLOOKUP(Eval_controles!L49,parametros!R$5:S$7,2,FALSE)," - ")&lt;=parametros!$J$17,parametros!$F$17,
IF(_xlfn.IFNA(
VLOOKUP(Eval_controles!F49,parametros!F$5:G$6,2,FALSE)
+VLOOKUP(Eval_controles!G49,parametros!H$5:I$6,2,FALSE)
+VLOOKUP(Eval_controles!H49,parametros!J$5:K$6,2,FALSE)
+VLOOKUP(Eval_controles!I49,parametros!L$5:M$7,2,FALSE)
+VLOOKUP(Eval_controles!J49,parametros!N$5:O$6,2,FALSE)
+VLOOKUP(Eval_controles!K49,parametros!P$5:Q$6,2,FALSE)
+VLOOKUP(Eval_controles!L49,parametros!R$5:S$7,2,FALSE)," - ")&lt;=parametros!$J$16,parametros!$F$16," - "
)))</f>
        <v xml:space="preserve"> - </v>
      </c>
      <c r="N49" s="64"/>
      <c r="O49" s="56" t="str">
        <f>_xlfn.IFNA(VLOOKUP(N49,parametros!$L$16:$M$18,2,FALSE)," - ")</f>
        <v xml:space="preserve"> - </v>
      </c>
      <c r="P49" s="56" t="str">
        <f>_xlfn.IFNA(VLOOKUP(CONCATENATE(M49,O49),parametros!K$23:M$31,3,FALSE)," - ")</f>
        <v xml:space="preserve"> - </v>
      </c>
      <c r="Q49" s="56" t="str">
        <f>_xlfn.IFNA(VLOOKUP(CONCATENATE(M49,O49),parametros!$K$23:$L$31,2,FALSE)," - ")</f>
        <v xml:space="preserve"> - </v>
      </c>
      <c r="R49" s="77"/>
      <c r="S49" s="77"/>
    </row>
    <row r="50" spans="1:19" x14ac:dyDescent="0.2">
      <c r="B50" s="74"/>
      <c r="C50" s="74"/>
      <c r="D50" s="74"/>
      <c r="E50" s="74"/>
      <c r="F50" s="74"/>
      <c r="G50" s="74"/>
      <c r="H50" s="74"/>
      <c r="I50" s="74"/>
      <c r="J50" s="74"/>
      <c r="K50" s="74"/>
      <c r="L50" s="74"/>
      <c r="M50" s="56" t="str">
        <f>IF(_xlfn.IFNA(
VLOOKUP(Eval_controles!F50,parametros!F$5:G$6,2,FALSE)
+VLOOKUP(Eval_controles!G50,parametros!H$5:I$6,2,FALSE)
+VLOOKUP(Eval_controles!H50,parametros!J$5:K$6,2,FALSE)
+VLOOKUP(Eval_controles!I50,parametros!L$5:M$7,2,FALSE)
+VLOOKUP(Eval_controles!J50,parametros!N$5:O$6,2,FALSE)
+VLOOKUP(Eval_controles!K50,parametros!P$5:Q$6,2,FALSE)
+VLOOKUP(Eval_controles!L50,parametros!R$5:S$7,2,FALSE)," - ")&lt;=parametros!$J$18,parametros!$F$18,
IF(_xlfn.IFNA(
VLOOKUP(Eval_controles!F50,parametros!F$5:G$6,2,FALSE)
+VLOOKUP(Eval_controles!G50,parametros!H$5:I$6,2,FALSE)
+VLOOKUP(Eval_controles!H50,parametros!J$5:K$6,2,FALSE)
+VLOOKUP(Eval_controles!I50,parametros!L$5:M$7,2,FALSE)
+VLOOKUP(Eval_controles!J50,parametros!N$5:O$6,2,FALSE)
+VLOOKUP(Eval_controles!K50,parametros!P$5:Q$6,2,FALSE)
+VLOOKUP(Eval_controles!L50,parametros!R$5:S$7,2,FALSE)," - ")&lt;=parametros!$J$17,parametros!$F$17,
IF(_xlfn.IFNA(
VLOOKUP(Eval_controles!F50,parametros!F$5:G$6,2,FALSE)
+VLOOKUP(Eval_controles!G50,parametros!H$5:I$6,2,FALSE)
+VLOOKUP(Eval_controles!H50,parametros!J$5:K$6,2,FALSE)
+VLOOKUP(Eval_controles!I50,parametros!L$5:M$7,2,FALSE)
+VLOOKUP(Eval_controles!J50,parametros!N$5:O$6,2,FALSE)
+VLOOKUP(Eval_controles!K50,parametros!P$5:Q$6,2,FALSE)
+VLOOKUP(Eval_controles!L50,parametros!R$5:S$7,2,FALSE)," - ")&lt;=parametros!$J$16,parametros!$F$16," - "
)))</f>
        <v xml:space="preserve"> - </v>
      </c>
      <c r="N50" s="64"/>
      <c r="O50" s="56" t="str">
        <f>_xlfn.IFNA(VLOOKUP(N50,parametros!$L$16:$M$18,2,FALSE)," - ")</f>
        <v xml:space="preserve"> - </v>
      </c>
      <c r="P50" s="56" t="str">
        <f>_xlfn.IFNA(VLOOKUP(CONCATENATE(M50,O50),parametros!K$23:M$31,3,FALSE)," - ")</f>
        <v xml:space="preserve"> - </v>
      </c>
      <c r="Q50" s="56" t="str">
        <f>_xlfn.IFNA(VLOOKUP(CONCATENATE(M50,O50),parametros!$K$23:$L$31,2,FALSE)," - ")</f>
        <v xml:space="preserve"> - </v>
      </c>
      <c r="R50" s="77"/>
      <c r="S50" s="77"/>
    </row>
    <row r="51" spans="1:19" ht="14.25" x14ac:dyDescent="0.2">
      <c r="A51" s="13"/>
      <c r="B51" s="74"/>
      <c r="C51" s="74"/>
      <c r="D51" s="74"/>
      <c r="E51" s="74"/>
      <c r="F51" s="74"/>
      <c r="G51" s="74"/>
      <c r="H51" s="74"/>
      <c r="I51" s="74"/>
      <c r="J51" s="74"/>
      <c r="K51" s="74"/>
      <c r="L51" s="74"/>
      <c r="M51" s="56" t="str">
        <f>IF(_xlfn.IFNA(
VLOOKUP(Eval_controles!F51,parametros!F$5:G$6,2,FALSE)
+VLOOKUP(Eval_controles!G51,parametros!H$5:I$6,2,FALSE)
+VLOOKUP(Eval_controles!H51,parametros!J$5:K$6,2,FALSE)
+VLOOKUP(Eval_controles!I51,parametros!L$5:M$7,2,FALSE)
+VLOOKUP(Eval_controles!J51,parametros!N$5:O$6,2,FALSE)
+VLOOKUP(Eval_controles!K51,parametros!P$5:Q$6,2,FALSE)
+VLOOKUP(Eval_controles!L51,parametros!R$5:S$7,2,FALSE)," - ")&lt;=parametros!$J$18,parametros!$F$18,
IF(_xlfn.IFNA(
VLOOKUP(Eval_controles!F51,parametros!F$5:G$6,2,FALSE)
+VLOOKUP(Eval_controles!G51,parametros!H$5:I$6,2,FALSE)
+VLOOKUP(Eval_controles!H51,parametros!J$5:K$6,2,FALSE)
+VLOOKUP(Eval_controles!I51,parametros!L$5:M$7,2,FALSE)
+VLOOKUP(Eval_controles!J51,parametros!N$5:O$6,2,FALSE)
+VLOOKUP(Eval_controles!K51,parametros!P$5:Q$6,2,FALSE)
+VLOOKUP(Eval_controles!L51,parametros!R$5:S$7,2,FALSE)," - ")&lt;=parametros!$J$17,parametros!$F$17,
IF(_xlfn.IFNA(
VLOOKUP(Eval_controles!F51,parametros!F$5:G$6,2,FALSE)
+VLOOKUP(Eval_controles!G51,parametros!H$5:I$6,2,FALSE)
+VLOOKUP(Eval_controles!H51,parametros!J$5:K$6,2,FALSE)
+VLOOKUP(Eval_controles!I51,parametros!L$5:M$7,2,FALSE)
+VLOOKUP(Eval_controles!J51,parametros!N$5:O$6,2,FALSE)
+VLOOKUP(Eval_controles!K51,parametros!P$5:Q$6,2,FALSE)
+VLOOKUP(Eval_controles!L51,parametros!R$5:S$7,2,FALSE)," - ")&lt;=parametros!$J$16,parametros!$F$16," - "
)))</f>
        <v xml:space="preserve"> - </v>
      </c>
      <c r="N51" s="64"/>
      <c r="O51" s="56" t="str">
        <f>_xlfn.IFNA(VLOOKUP(N51,parametros!$L$16:$M$18,2,FALSE)," - ")</f>
        <v xml:space="preserve"> - </v>
      </c>
      <c r="P51" s="56" t="str">
        <f>_xlfn.IFNA(VLOOKUP(CONCATENATE(M51,O51),parametros!K$23:M$31,3,FALSE)," - ")</f>
        <v xml:space="preserve"> - </v>
      </c>
      <c r="Q51" s="56" t="str">
        <f>_xlfn.IFNA(VLOOKUP(CONCATENATE(M51,O51),parametros!$K$23:$L$31,2,FALSE)," - ")</f>
        <v xml:space="preserve"> - </v>
      </c>
      <c r="R51" s="77"/>
      <c r="S51" s="77"/>
    </row>
    <row r="52" spans="1:19" ht="14.25" x14ac:dyDescent="0.2">
      <c r="A52" s="13"/>
      <c r="B52" s="74"/>
      <c r="C52" s="74"/>
      <c r="D52" s="74"/>
      <c r="E52" s="74"/>
      <c r="F52" s="74"/>
      <c r="G52" s="74"/>
      <c r="H52" s="74"/>
      <c r="I52" s="74"/>
      <c r="J52" s="74"/>
      <c r="K52" s="74"/>
      <c r="L52" s="74"/>
      <c r="M52" s="56" t="str">
        <f>IF(_xlfn.IFNA(
VLOOKUP(Eval_controles!F52,parametros!F$5:G$6,2,FALSE)
+VLOOKUP(Eval_controles!G52,parametros!H$5:I$6,2,FALSE)
+VLOOKUP(Eval_controles!H52,parametros!J$5:K$6,2,FALSE)
+VLOOKUP(Eval_controles!I52,parametros!L$5:M$7,2,FALSE)
+VLOOKUP(Eval_controles!J52,parametros!N$5:O$6,2,FALSE)
+VLOOKUP(Eval_controles!K52,parametros!P$5:Q$6,2,FALSE)
+VLOOKUP(Eval_controles!L52,parametros!R$5:S$7,2,FALSE)," - ")&lt;=parametros!$J$18,parametros!$F$18,
IF(_xlfn.IFNA(
VLOOKUP(Eval_controles!F52,parametros!F$5:G$6,2,FALSE)
+VLOOKUP(Eval_controles!G52,parametros!H$5:I$6,2,FALSE)
+VLOOKUP(Eval_controles!H52,parametros!J$5:K$6,2,FALSE)
+VLOOKUP(Eval_controles!I52,parametros!L$5:M$7,2,FALSE)
+VLOOKUP(Eval_controles!J52,parametros!N$5:O$6,2,FALSE)
+VLOOKUP(Eval_controles!K52,parametros!P$5:Q$6,2,FALSE)
+VLOOKUP(Eval_controles!L52,parametros!R$5:S$7,2,FALSE)," - ")&lt;=parametros!$J$17,parametros!$F$17,
IF(_xlfn.IFNA(
VLOOKUP(Eval_controles!F52,parametros!F$5:G$6,2,FALSE)
+VLOOKUP(Eval_controles!G52,parametros!H$5:I$6,2,FALSE)
+VLOOKUP(Eval_controles!H52,parametros!J$5:K$6,2,FALSE)
+VLOOKUP(Eval_controles!I52,parametros!L$5:M$7,2,FALSE)
+VLOOKUP(Eval_controles!J52,parametros!N$5:O$6,2,FALSE)
+VLOOKUP(Eval_controles!K52,parametros!P$5:Q$6,2,FALSE)
+VLOOKUP(Eval_controles!L52,parametros!R$5:S$7,2,FALSE)," - ")&lt;=parametros!$J$16,parametros!$F$16," - "
)))</f>
        <v xml:space="preserve"> - </v>
      </c>
      <c r="N52" s="64"/>
      <c r="O52" s="56" t="str">
        <f>_xlfn.IFNA(VLOOKUP(N52,parametros!$L$16:$M$18,2,FALSE)," - ")</f>
        <v xml:space="preserve"> - </v>
      </c>
      <c r="P52" s="56" t="str">
        <f>_xlfn.IFNA(VLOOKUP(CONCATENATE(M52,O52),parametros!K$23:M$31,3,FALSE)," - ")</f>
        <v xml:space="preserve"> - </v>
      </c>
      <c r="Q52" s="56" t="str">
        <f>_xlfn.IFNA(VLOOKUP(CONCATENATE(M52,O52),parametros!$K$23:$L$31,2,FALSE)," - ")</f>
        <v xml:space="preserve"> - </v>
      </c>
      <c r="R52" s="77"/>
      <c r="S52" s="77"/>
    </row>
    <row r="53" spans="1:19" ht="14.25" x14ac:dyDescent="0.2">
      <c r="A53" s="13"/>
      <c r="B53" s="74"/>
      <c r="C53" s="74"/>
      <c r="D53" s="74"/>
      <c r="E53" s="74"/>
      <c r="F53" s="74"/>
      <c r="G53" s="74"/>
      <c r="H53" s="74"/>
      <c r="I53" s="74"/>
      <c r="J53" s="74"/>
      <c r="K53" s="74"/>
      <c r="L53" s="74"/>
      <c r="M53" s="56" t="str">
        <f>IF(_xlfn.IFNA(
VLOOKUP(Eval_controles!F53,parametros!F$5:G$6,2,FALSE)
+VLOOKUP(Eval_controles!G53,parametros!H$5:I$6,2,FALSE)
+VLOOKUP(Eval_controles!H53,parametros!J$5:K$6,2,FALSE)
+VLOOKUP(Eval_controles!I53,parametros!L$5:M$7,2,FALSE)
+VLOOKUP(Eval_controles!J53,parametros!N$5:O$6,2,FALSE)
+VLOOKUP(Eval_controles!K53,parametros!P$5:Q$6,2,FALSE)
+VLOOKUP(Eval_controles!L53,parametros!R$5:S$7,2,FALSE)," - ")&lt;=parametros!$J$18,parametros!$F$18,
IF(_xlfn.IFNA(
VLOOKUP(Eval_controles!F53,parametros!F$5:G$6,2,FALSE)
+VLOOKUP(Eval_controles!G53,parametros!H$5:I$6,2,FALSE)
+VLOOKUP(Eval_controles!H53,parametros!J$5:K$6,2,FALSE)
+VLOOKUP(Eval_controles!I53,parametros!L$5:M$7,2,FALSE)
+VLOOKUP(Eval_controles!J53,parametros!N$5:O$6,2,FALSE)
+VLOOKUP(Eval_controles!K53,parametros!P$5:Q$6,2,FALSE)
+VLOOKUP(Eval_controles!L53,parametros!R$5:S$7,2,FALSE)," - ")&lt;=parametros!$J$17,parametros!$F$17,
IF(_xlfn.IFNA(
VLOOKUP(Eval_controles!F53,parametros!F$5:G$6,2,FALSE)
+VLOOKUP(Eval_controles!G53,parametros!H$5:I$6,2,FALSE)
+VLOOKUP(Eval_controles!H53,parametros!J$5:K$6,2,FALSE)
+VLOOKUP(Eval_controles!I53,parametros!L$5:M$7,2,FALSE)
+VLOOKUP(Eval_controles!J53,parametros!N$5:O$6,2,FALSE)
+VLOOKUP(Eval_controles!K53,parametros!P$5:Q$6,2,FALSE)
+VLOOKUP(Eval_controles!L53,parametros!R$5:S$7,2,FALSE)," - ")&lt;=parametros!$J$16,parametros!$F$16," - "
)))</f>
        <v xml:space="preserve"> - </v>
      </c>
      <c r="N53" s="64"/>
      <c r="O53" s="56" t="str">
        <f>_xlfn.IFNA(VLOOKUP(N53,parametros!$L$16:$M$18,2,FALSE)," - ")</f>
        <v xml:space="preserve"> - </v>
      </c>
      <c r="P53" s="56" t="str">
        <f>_xlfn.IFNA(VLOOKUP(CONCATENATE(M53,O53),parametros!K$23:M$31,3,FALSE)," - ")</f>
        <v xml:space="preserve"> - </v>
      </c>
      <c r="Q53" s="56" t="str">
        <f>_xlfn.IFNA(VLOOKUP(CONCATENATE(M53,O53),parametros!$K$23:$L$31,2,FALSE)," - ")</f>
        <v xml:space="preserve"> - </v>
      </c>
      <c r="R53" s="77"/>
      <c r="S53" s="77"/>
    </row>
    <row r="54" spans="1:19" ht="14.25" x14ac:dyDescent="0.2">
      <c r="A54" s="13"/>
      <c r="B54" s="52"/>
      <c r="C54" s="52"/>
      <c r="D54" s="52"/>
      <c r="E54" s="52"/>
      <c r="F54" s="74"/>
      <c r="G54" s="74"/>
      <c r="H54" s="74"/>
      <c r="I54" s="74"/>
      <c r="J54" s="74"/>
      <c r="K54" s="74"/>
      <c r="L54" s="74"/>
      <c r="M54" s="56" t="str">
        <f>IF(_xlfn.IFNA(
VLOOKUP(Eval_controles!F54,parametros!F$5:G$6,2,FALSE)
+VLOOKUP(Eval_controles!G54,parametros!H$5:I$6,2,FALSE)
+VLOOKUP(Eval_controles!H54,parametros!J$5:K$6,2,FALSE)
+VLOOKUP(Eval_controles!I54,parametros!L$5:M$7,2,FALSE)
+VLOOKUP(Eval_controles!J54,parametros!N$5:O$6,2,FALSE)
+VLOOKUP(Eval_controles!K54,parametros!P$5:Q$6,2,FALSE)
+VLOOKUP(Eval_controles!L54,parametros!R$5:S$7,2,FALSE)," - ")&lt;=parametros!$J$18,parametros!$F$18,
IF(_xlfn.IFNA(
VLOOKUP(Eval_controles!F54,parametros!F$5:G$6,2,FALSE)
+VLOOKUP(Eval_controles!G54,parametros!H$5:I$6,2,FALSE)
+VLOOKUP(Eval_controles!H54,parametros!J$5:K$6,2,FALSE)
+VLOOKUP(Eval_controles!I54,parametros!L$5:M$7,2,FALSE)
+VLOOKUP(Eval_controles!J54,parametros!N$5:O$6,2,FALSE)
+VLOOKUP(Eval_controles!K54,parametros!P$5:Q$6,2,FALSE)
+VLOOKUP(Eval_controles!L54,parametros!R$5:S$7,2,FALSE)," - ")&lt;=parametros!$J$17,parametros!$F$17,
IF(_xlfn.IFNA(
VLOOKUP(Eval_controles!F54,parametros!F$5:G$6,2,FALSE)
+VLOOKUP(Eval_controles!G54,parametros!H$5:I$6,2,FALSE)
+VLOOKUP(Eval_controles!H54,parametros!J$5:K$6,2,FALSE)
+VLOOKUP(Eval_controles!I54,parametros!L$5:M$7,2,FALSE)
+VLOOKUP(Eval_controles!J54,parametros!N$5:O$6,2,FALSE)
+VLOOKUP(Eval_controles!K54,parametros!P$5:Q$6,2,FALSE)
+VLOOKUP(Eval_controles!L54,parametros!R$5:S$7,2,FALSE)," - ")&lt;=parametros!$J$16,parametros!$F$16," - "
)))</f>
        <v xml:space="preserve"> - </v>
      </c>
      <c r="N54" s="64"/>
      <c r="O54" s="56" t="str">
        <f>_xlfn.IFNA(VLOOKUP(N54,parametros!$L$16:$M$18,2,FALSE)," - ")</f>
        <v xml:space="preserve"> - </v>
      </c>
      <c r="P54" s="56" t="str">
        <f>_xlfn.IFNA(VLOOKUP(CONCATENATE(M54,O54),parametros!K$23:M$31,3,FALSE)," - ")</f>
        <v xml:space="preserve"> - </v>
      </c>
      <c r="Q54" s="56" t="str">
        <f>_xlfn.IFNA(VLOOKUP(CONCATENATE(M54,O54),parametros!$K$23:$L$31,2,FALSE)," - ")</f>
        <v xml:space="preserve"> - </v>
      </c>
      <c r="R54" s="77"/>
      <c r="S54" s="77"/>
    </row>
    <row r="55" spans="1:19" ht="14.25" x14ac:dyDescent="0.2">
      <c r="A55" s="13"/>
      <c r="B55" s="52"/>
      <c r="C55" s="52"/>
      <c r="D55" s="52"/>
      <c r="E55" s="52"/>
      <c r="F55" s="74"/>
      <c r="G55" s="74"/>
      <c r="H55" s="74"/>
      <c r="I55" s="74"/>
      <c r="J55" s="74"/>
      <c r="K55" s="74"/>
      <c r="L55" s="74"/>
      <c r="M55" s="56" t="str">
        <f>IF(_xlfn.IFNA(
VLOOKUP(Eval_controles!F55,parametros!F$5:G$6,2,FALSE)
+VLOOKUP(Eval_controles!G55,parametros!H$5:I$6,2,FALSE)
+VLOOKUP(Eval_controles!H55,parametros!J$5:K$6,2,FALSE)
+VLOOKUP(Eval_controles!I55,parametros!L$5:M$7,2,FALSE)
+VLOOKUP(Eval_controles!J55,parametros!N$5:O$6,2,FALSE)
+VLOOKUP(Eval_controles!K55,parametros!P$5:Q$6,2,FALSE)
+VLOOKUP(Eval_controles!L55,parametros!R$5:S$7,2,FALSE)," - ")&lt;=parametros!$J$18,parametros!$F$18,
IF(_xlfn.IFNA(
VLOOKUP(Eval_controles!F55,parametros!F$5:G$6,2,FALSE)
+VLOOKUP(Eval_controles!G55,parametros!H$5:I$6,2,FALSE)
+VLOOKUP(Eval_controles!H55,parametros!J$5:K$6,2,FALSE)
+VLOOKUP(Eval_controles!I55,parametros!L$5:M$7,2,FALSE)
+VLOOKUP(Eval_controles!J55,parametros!N$5:O$6,2,FALSE)
+VLOOKUP(Eval_controles!K55,parametros!P$5:Q$6,2,FALSE)
+VLOOKUP(Eval_controles!L55,parametros!R$5:S$7,2,FALSE)," - ")&lt;=parametros!$J$17,parametros!$F$17,
IF(_xlfn.IFNA(
VLOOKUP(Eval_controles!F55,parametros!F$5:G$6,2,FALSE)
+VLOOKUP(Eval_controles!G55,parametros!H$5:I$6,2,FALSE)
+VLOOKUP(Eval_controles!H55,parametros!J$5:K$6,2,FALSE)
+VLOOKUP(Eval_controles!I55,parametros!L$5:M$7,2,FALSE)
+VLOOKUP(Eval_controles!J55,parametros!N$5:O$6,2,FALSE)
+VLOOKUP(Eval_controles!K55,parametros!P$5:Q$6,2,FALSE)
+VLOOKUP(Eval_controles!L55,parametros!R$5:S$7,2,FALSE)," - ")&lt;=parametros!$J$16,parametros!$F$16," - "
)))</f>
        <v xml:space="preserve"> - </v>
      </c>
      <c r="N55" s="64"/>
      <c r="O55" s="56" t="str">
        <f>_xlfn.IFNA(VLOOKUP(N55,parametros!$L$16:$M$18,2,FALSE)," - ")</f>
        <v xml:space="preserve"> - </v>
      </c>
      <c r="P55" s="56" t="str">
        <f>_xlfn.IFNA(VLOOKUP(CONCATENATE(M55,O55),parametros!K$23:M$31,3,FALSE)," - ")</f>
        <v xml:space="preserve"> - </v>
      </c>
      <c r="Q55" s="56" t="str">
        <f>_xlfn.IFNA(VLOOKUP(CONCATENATE(M55,O55),parametros!$K$23:$L$31,2,FALSE)," - ")</f>
        <v xml:space="preserve"> - </v>
      </c>
      <c r="R55" s="77"/>
      <c r="S55" s="77"/>
    </row>
    <row r="56" spans="1:19" ht="15" x14ac:dyDescent="0.2">
      <c r="A56" s="14"/>
      <c r="B56" s="52"/>
      <c r="C56" s="52"/>
      <c r="D56" s="52"/>
      <c r="E56" s="52"/>
      <c r="F56" s="74"/>
      <c r="G56" s="74"/>
      <c r="H56" s="74"/>
      <c r="I56" s="74"/>
      <c r="J56" s="74"/>
      <c r="K56" s="74"/>
      <c r="L56" s="74"/>
      <c r="M56" s="56" t="str">
        <f>IF(_xlfn.IFNA(
VLOOKUP(Eval_controles!F56,parametros!F$5:G$6,2,FALSE)
+VLOOKUP(Eval_controles!G56,parametros!H$5:I$6,2,FALSE)
+VLOOKUP(Eval_controles!H56,parametros!J$5:K$6,2,FALSE)
+VLOOKUP(Eval_controles!I56,parametros!L$5:M$7,2,FALSE)
+VLOOKUP(Eval_controles!J56,parametros!N$5:O$6,2,FALSE)
+VLOOKUP(Eval_controles!K56,parametros!P$5:Q$6,2,FALSE)
+VLOOKUP(Eval_controles!L56,parametros!R$5:S$7,2,FALSE)," - ")&lt;=parametros!$J$18,parametros!$F$18,
IF(_xlfn.IFNA(
VLOOKUP(Eval_controles!F56,parametros!F$5:G$6,2,FALSE)
+VLOOKUP(Eval_controles!G56,parametros!H$5:I$6,2,FALSE)
+VLOOKUP(Eval_controles!H56,parametros!J$5:K$6,2,FALSE)
+VLOOKUP(Eval_controles!I56,parametros!L$5:M$7,2,FALSE)
+VLOOKUP(Eval_controles!J56,parametros!N$5:O$6,2,FALSE)
+VLOOKUP(Eval_controles!K56,parametros!P$5:Q$6,2,FALSE)
+VLOOKUP(Eval_controles!L56,parametros!R$5:S$7,2,FALSE)," - ")&lt;=parametros!$J$17,parametros!$F$17,
IF(_xlfn.IFNA(
VLOOKUP(Eval_controles!F56,parametros!F$5:G$6,2,FALSE)
+VLOOKUP(Eval_controles!G56,parametros!H$5:I$6,2,FALSE)
+VLOOKUP(Eval_controles!H56,parametros!J$5:K$6,2,FALSE)
+VLOOKUP(Eval_controles!I56,parametros!L$5:M$7,2,FALSE)
+VLOOKUP(Eval_controles!J56,parametros!N$5:O$6,2,FALSE)
+VLOOKUP(Eval_controles!K56,parametros!P$5:Q$6,2,FALSE)
+VLOOKUP(Eval_controles!L56,parametros!R$5:S$7,2,FALSE)," - ")&lt;=parametros!$J$16,parametros!$F$16," - "
)))</f>
        <v xml:space="preserve"> - </v>
      </c>
      <c r="N56" s="64"/>
      <c r="O56" s="56" t="str">
        <f>_xlfn.IFNA(VLOOKUP(N56,parametros!$L$16:$M$18,2,FALSE)," - ")</f>
        <v xml:space="preserve"> - </v>
      </c>
      <c r="P56" s="56" t="str">
        <f>_xlfn.IFNA(VLOOKUP(CONCATENATE(M56,O56),parametros!K$23:M$31,3,FALSE)," - ")</f>
        <v xml:space="preserve"> - </v>
      </c>
      <c r="Q56" s="56" t="str">
        <f>_xlfn.IFNA(VLOOKUP(CONCATENATE(M56,O56),parametros!$K$23:$L$31,2,FALSE)," - ")</f>
        <v xml:space="preserve"> - </v>
      </c>
      <c r="R56" s="77"/>
      <c r="S56" s="77"/>
    </row>
    <row r="57" spans="1:19" x14ac:dyDescent="0.2">
      <c r="B57" s="52"/>
      <c r="C57" s="52"/>
      <c r="D57" s="52"/>
      <c r="E57" s="52"/>
      <c r="F57" s="74"/>
      <c r="G57" s="74"/>
      <c r="H57" s="74"/>
      <c r="I57" s="74"/>
      <c r="J57" s="74"/>
      <c r="K57" s="74"/>
      <c r="L57" s="74"/>
      <c r="M57" s="56" t="str">
        <f>IF(_xlfn.IFNA(
VLOOKUP(Eval_controles!F57,parametros!F$5:G$6,2,FALSE)
+VLOOKUP(Eval_controles!G57,parametros!H$5:I$6,2,FALSE)
+VLOOKUP(Eval_controles!H57,parametros!J$5:K$6,2,FALSE)
+VLOOKUP(Eval_controles!I57,parametros!L$5:M$7,2,FALSE)
+VLOOKUP(Eval_controles!J57,parametros!N$5:O$6,2,FALSE)
+VLOOKUP(Eval_controles!K57,parametros!P$5:Q$6,2,FALSE)
+VLOOKUP(Eval_controles!L57,parametros!R$5:S$7,2,FALSE)," - ")&lt;=parametros!$J$18,parametros!$F$18,
IF(_xlfn.IFNA(
VLOOKUP(Eval_controles!F57,parametros!F$5:G$6,2,FALSE)
+VLOOKUP(Eval_controles!G57,parametros!H$5:I$6,2,FALSE)
+VLOOKUP(Eval_controles!H57,parametros!J$5:K$6,2,FALSE)
+VLOOKUP(Eval_controles!I57,parametros!L$5:M$7,2,FALSE)
+VLOOKUP(Eval_controles!J57,parametros!N$5:O$6,2,FALSE)
+VLOOKUP(Eval_controles!K57,parametros!P$5:Q$6,2,FALSE)
+VLOOKUP(Eval_controles!L57,parametros!R$5:S$7,2,FALSE)," - ")&lt;=parametros!$J$17,parametros!$F$17,
IF(_xlfn.IFNA(
VLOOKUP(Eval_controles!F57,parametros!F$5:G$6,2,FALSE)
+VLOOKUP(Eval_controles!G57,parametros!H$5:I$6,2,FALSE)
+VLOOKUP(Eval_controles!H57,parametros!J$5:K$6,2,FALSE)
+VLOOKUP(Eval_controles!I57,parametros!L$5:M$7,2,FALSE)
+VLOOKUP(Eval_controles!J57,parametros!N$5:O$6,2,FALSE)
+VLOOKUP(Eval_controles!K57,parametros!P$5:Q$6,2,FALSE)
+VLOOKUP(Eval_controles!L57,parametros!R$5:S$7,2,FALSE)," - ")&lt;=parametros!$J$16,parametros!$F$16," - "
)))</f>
        <v xml:space="preserve"> - </v>
      </c>
      <c r="N57" s="64"/>
      <c r="O57" s="56" t="str">
        <f>_xlfn.IFNA(VLOOKUP(N57,parametros!$L$16:$M$18,2,FALSE)," - ")</f>
        <v xml:space="preserve"> - </v>
      </c>
      <c r="P57" s="56" t="str">
        <f>_xlfn.IFNA(VLOOKUP(CONCATENATE(M57,O57),parametros!K$23:M$31,3,FALSE)," - ")</f>
        <v xml:space="preserve"> - </v>
      </c>
      <c r="Q57" s="56" t="str">
        <f>_xlfn.IFNA(VLOOKUP(CONCATENATE(M57,O57),parametros!$K$23:$L$31,2,FALSE)," - ")</f>
        <v xml:space="preserve"> - </v>
      </c>
      <c r="R57" s="77"/>
      <c r="S57" s="77"/>
    </row>
    <row r="58" spans="1:19" x14ac:dyDescent="0.2">
      <c r="B58" s="57"/>
      <c r="C58" s="57"/>
      <c r="D58" s="57"/>
      <c r="E58" s="57"/>
      <c r="F58" s="58"/>
      <c r="G58" s="58"/>
      <c r="H58" s="58"/>
      <c r="I58" s="58"/>
      <c r="J58" s="58"/>
      <c r="K58" s="58"/>
      <c r="L58" s="58"/>
      <c r="M58" s="59"/>
      <c r="N58" s="65"/>
      <c r="O58" s="59"/>
      <c r="P58" s="59"/>
      <c r="Q58" s="59"/>
    </row>
  </sheetData>
  <mergeCells count="50">
    <mergeCell ref="I20:K20"/>
    <mergeCell ref="B11:B13"/>
    <mergeCell ref="B2:B5"/>
    <mergeCell ref="Q11:Q13"/>
    <mergeCell ref="S34:S36"/>
    <mergeCell ref="S22:S24"/>
    <mergeCell ref="F32:H32"/>
    <mergeCell ref="I32:K32"/>
    <mergeCell ref="F33:H33"/>
    <mergeCell ref="B34:B36"/>
    <mergeCell ref="C34:C36"/>
    <mergeCell ref="D34:D36"/>
    <mergeCell ref="E34:E36"/>
    <mergeCell ref="F34:L34"/>
    <mergeCell ref="M34:M36"/>
    <mergeCell ref="O34:O36"/>
    <mergeCell ref="N35:N36"/>
    <mergeCell ref="O22:O24"/>
    <mergeCell ref="Q22:Q24"/>
    <mergeCell ref="F23:G23"/>
    <mergeCell ref="N23:N24"/>
    <mergeCell ref="M22:M24"/>
    <mergeCell ref="P22:P24"/>
    <mergeCell ref="F22:L22"/>
    <mergeCell ref="P34:P36"/>
    <mergeCell ref="Q34:Q36"/>
    <mergeCell ref="F35:G35"/>
    <mergeCell ref="C11:C13"/>
    <mergeCell ref="D11:D13"/>
    <mergeCell ref="F12:G12"/>
    <mergeCell ref="N12:N13"/>
    <mergeCell ref="F9:H9"/>
    <mergeCell ref="I9:K9"/>
    <mergeCell ref="M11:M13"/>
    <mergeCell ref="R22:R24"/>
    <mergeCell ref="R34:R36"/>
    <mergeCell ref="C2:Q5"/>
    <mergeCell ref="B7:S7"/>
    <mergeCell ref="B18:S18"/>
    <mergeCell ref="B30:S30"/>
    <mergeCell ref="B22:B24"/>
    <mergeCell ref="C22:C24"/>
    <mergeCell ref="D22:D24"/>
    <mergeCell ref="E22:E24"/>
    <mergeCell ref="F20:H20"/>
    <mergeCell ref="F21:H21"/>
    <mergeCell ref="O11:O13"/>
    <mergeCell ref="P11:P13"/>
    <mergeCell ref="F11:L11"/>
    <mergeCell ref="E11:E13"/>
  </mergeCells>
  <dataValidations count="15">
    <dataValidation allowBlank="1" showInputMessage="1" showErrorMessage="1" prompt="Indicar el riesgo identificado en el formato Mapa y plan de tratamiento de riesgos (FOR-GS-004)." sqref="C11:C13 C22:C24 C34:C36" xr:uid="{00000000-0002-0000-0000-000000000000}"/>
    <dataValidation allowBlank="1" showInputMessage="1" showErrorMessage="1" prompt="Indicar la causa del riesgo identificado en el formato Mapa y plan de tratamiento de riesgos (FOR-GS-004)." sqref="D11:D13 D22:D24 D34:D36" xr:uid="{00000000-0002-0000-0000-000001000000}"/>
    <dataValidation allowBlank="1" showInputMessage="1" showErrorMessage="1" prompt="Indicar el control registrado en el formato Mapa y plan de tratamiento de riesgos (FOR-GS-004)." sqref="E11:E13 E22:E24 E34:E36" xr:uid="{00000000-0002-0000-0000-000002000000}"/>
    <dataValidation allowBlank="1" showInputMessage="1" showErrorMessage="1" prompt="Seleccione la respuesta de la lista desplegable." sqref="F13:L13 F24:L24 F36:L36" xr:uid="{00000000-0002-0000-0000-000003000000}"/>
    <dataValidation allowBlank="1" showInputMessage="1" showErrorMessage="1" prompt="Este campo se genera automáticamente._x000a_Corresponde al resultado de la suma de las variables seleccionadas en los criterios de evaluación." sqref="M11:M13 M22:M24 M34:M36" xr:uid="{00000000-0002-0000-0000-000004000000}"/>
    <dataValidation allowBlank="1" showInputMessage="1" showErrorMessage="1" prompt="Seleccione de la lista desplegable la forma en la cual se viene ejecutando el control definido." sqref="N12:N13 N23:N24 N35:N36" xr:uid="{00000000-0002-0000-0000-000005000000}"/>
    <dataValidation allowBlank="1" showInputMessage="1" showErrorMessage="1" prompt="Son las variables asignadas para evaluar el diseño del control del riesgo." sqref="F11:L11 F22:L22 F34:L34" xr:uid="{00000000-0002-0000-0000-000006000000}"/>
    <dataValidation allowBlank="1" showInputMessage="1" showErrorMessage="1" prompt="Este campo se genera automáticamente._x000a_Si el resultado de las calificaciones del control, o el promedio en el diseño de los controles, está por debajo de 96%, se debe establecer un plan de acción que permita tener un control o controles bien diseñados." sqref="O11:O13 O22:O24 O34:O36" xr:uid="{00000000-0002-0000-0000-000007000000}"/>
    <dataValidation allowBlank="1" showInputMessage="1" showErrorMessage="1" prompt="Este resultado se genera automáticamente al combinar los niveles de calificación del diseño y la ejecución del control._x000a_A partir del resultado, se deberán registrar las acciones en el formato Mapa y plan de tratamiento de riesgos (FOR-GS-004)." sqref="P11:P13 P22:P24 P34:P36" xr:uid="{00000000-0002-0000-0000-000008000000}"/>
    <dataValidation allowBlank="1" showInputMessage="1" showErrorMessage="1" prompt="Este resultado se genera automáticamente al combinar los criterios de evaluación del diseño del control (M9) con  el rango de calificación de la ejecución del control (O9). " sqref="Q22:Q24" xr:uid="{00000000-0002-0000-0000-000009000000}"/>
    <dataValidation allowBlank="1" showInputMessage="1" showErrorMessage="1" prompt="Registre las conclusiones u observaciones respecto al diseño de la actividad de control de acuerdo con cada uno de los seis criterios revisados, cuando aplique." sqref="R22:R24" xr:uid="{00000000-0002-0000-0000-00000A000000}"/>
    <dataValidation allowBlank="1" showInputMessage="1" showErrorMessage="1" prompt="Registre las conclusiones u observaciones respecto a la ejecución de la actividad de control, a partir de los resultados reportados por el proceso en el Formato Mapa y plan de tratamiento de riesgos (FOR-GS-004) sección C." sqref="S22:S24" xr:uid="{00000000-0002-0000-0000-00000B000000}"/>
    <dataValidation allowBlank="1" showInputMessage="1" showErrorMessage="1" prompt="Registre las conclusiones u observaciones respecto al diseño de la actividad de control de acuerdo con cada uno de los seis criterios evaluados, cuando aplique." sqref="R34:R36" xr:uid="{00000000-0002-0000-0000-00000C000000}"/>
    <dataValidation allowBlank="1" showInputMessage="1" showErrorMessage="1" prompt="Registre las conclusiones u observaciones respecto a la evaluación de la ejecución de la actividad de control, a partir de los resultados reportados por el proceso en el Formato Mapa y plan de tratamiento de riesgos (FOR-GS-004) sección C." sqref="S34:S36" xr:uid="{00000000-0002-0000-0000-00000D000000}"/>
    <dataValidation allowBlank="1" showInputMessage="1" showErrorMessage="1" prompt="Registre el proceso institucional a la cuál esta asociado al control del cual se realizará el análisis y evaluación de los controles para la mitigación de los riesgos." sqref="B11:B13 B22:B24 B34:B36" xr:uid="{00000000-0002-0000-0000-00000E000000}"/>
  </dataValidations>
  <pageMargins left="0.15748031496062992" right="0.19685039370078741" top="0.39370078740157483" bottom="0.31496062992125984" header="0.31496062992125984" footer="0.23622047244094491"/>
  <pageSetup scale="37" orientation="landscape" horizontalDpi="4294967294" verticalDpi="300" r:id="rId1"/>
  <rowBreaks count="1" manualBreakCount="1">
    <brk id="15" max="16383" man="1"/>
  </rowBreaks>
  <colBreaks count="1" manualBreakCount="1">
    <brk id="18" max="1048575" man="1"/>
  </colBreaks>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F000000}">
          <x14:formula1>
            <xm:f>parametros!$F$5:$F$6</xm:f>
          </x14:formula1>
          <xm:sqref>F25:F26 F14:F15 F37:F58</xm:sqref>
        </x14:dataValidation>
        <x14:dataValidation type="list" allowBlank="1" showInputMessage="1" showErrorMessage="1" xr:uid="{00000000-0002-0000-0000-000010000000}">
          <x14:formula1>
            <xm:f>parametros!$H$5:$H$6</xm:f>
          </x14:formula1>
          <xm:sqref>G25:G26 G14:G15 G37:G58</xm:sqref>
        </x14:dataValidation>
        <x14:dataValidation type="list" allowBlank="1" showInputMessage="1" showErrorMessage="1" xr:uid="{00000000-0002-0000-0000-000011000000}">
          <x14:formula1>
            <xm:f>parametros!$J$5:$J$6</xm:f>
          </x14:formula1>
          <xm:sqref>H25:H26 H14:H15 H37:H58</xm:sqref>
        </x14:dataValidation>
        <x14:dataValidation type="list" allowBlank="1" showInputMessage="1" showErrorMessage="1" xr:uid="{00000000-0002-0000-0000-000012000000}">
          <x14:formula1>
            <xm:f>parametros!$L$5:$L$7</xm:f>
          </x14:formula1>
          <xm:sqref>I25:I26 I14:I15 I37:I58</xm:sqref>
        </x14:dataValidation>
        <x14:dataValidation type="list" allowBlank="1" showInputMessage="1" showErrorMessage="1" xr:uid="{00000000-0002-0000-0000-000013000000}">
          <x14:formula1>
            <xm:f>parametros!$N$5:$N$6</xm:f>
          </x14:formula1>
          <xm:sqref>J25:J26 J14:J15 J37:J58</xm:sqref>
        </x14:dataValidation>
        <x14:dataValidation type="list" allowBlank="1" showInputMessage="1" showErrorMessage="1" xr:uid="{00000000-0002-0000-0000-000014000000}">
          <x14:formula1>
            <xm:f>parametros!$P$5:$P$6</xm:f>
          </x14:formula1>
          <xm:sqref>K25:K26 K14:K15 K37:K58</xm:sqref>
        </x14:dataValidation>
        <x14:dataValidation type="list" allowBlank="1" showInputMessage="1" showErrorMessage="1" xr:uid="{00000000-0002-0000-0000-000015000000}">
          <x14:formula1>
            <xm:f>parametros!$R$5:$R$7</xm:f>
          </x14:formula1>
          <xm:sqref>L9 L25:L26 L20 L14:L15 L32 L37:L58</xm:sqref>
        </x14:dataValidation>
        <x14:dataValidation type="list" allowBlank="1" showInputMessage="1" showErrorMessage="1" xr:uid="{00000000-0002-0000-0000-000016000000}">
          <x14:formula1>
            <xm:f>parametros!$L$16:$L$18</xm:f>
          </x14:formula1>
          <xm:sqref>N25:N26 N14 N37:N58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S31"/>
  <sheetViews>
    <sheetView topLeftCell="E15" workbookViewId="0">
      <selection activeCell="L31" sqref="L31"/>
    </sheetView>
  </sheetViews>
  <sheetFormatPr baseColWidth="10" defaultColWidth="11.42578125" defaultRowHeight="15" x14ac:dyDescent="0.25"/>
  <cols>
    <col min="2" max="2" width="53.28515625" bestFit="1" customWidth="1"/>
    <col min="6" max="6" width="14.85546875" customWidth="1"/>
    <col min="7" max="7" width="7.85546875" customWidth="1"/>
    <col min="8" max="8" width="30.140625" customWidth="1"/>
    <col min="9" max="9" width="10.42578125" customWidth="1"/>
    <col min="10" max="10" width="31.85546875" customWidth="1"/>
    <col min="11" max="11" width="35.42578125" customWidth="1"/>
    <col min="12" max="12" width="18.42578125" customWidth="1"/>
    <col min="13" max="13" width="24.85546875" customWidth="1"/>
    <col min="14" max="15" width="37" customWidth="1"/>
    <col min="16" max="17" width="25" customWidth="1"/>
    <col min="18" max="18" width="17.7109375" customWidth="1"/>
  </cols>
  <sheetData>
    <row r="2" spans="2:19" x14ac:dyDescent="0.25">
      <c r="B2" s="15" t="s">
        <v>12</v>
      </c>
    </row>
    <row r="3" spans="2:19" x14ac:dyDescent="0.25">
      <c r="F3" s="111" t="s">
        <v>5</v>
      </c>
      <c r="G3" s="111"/>
      <c r="H3" s="111"/>
      <c r="I3" s="111"/>
      <c r="J3" s="111"/>
      <c r="K3" s="111"/>
      <c r="L3" s="111"/>
      <c r="M3" s="111"/>
      <c r="N3" s="111"/>
      <c r="O3" s="111"/>
      <c r="P3" s="111"/>
      <c r="Q3" s="111"/>
      <c r="R3" s="111"/>
    </row>
    <row r="4" spans="2:19" ht="38.25" x14ac:dyDescent="0.25">
      <c r="B4" s="34" t="s">
        <v>2</v>
      </c>
      <c r="C4" s="16"/>
      <c r="D4" s="27" t="s">
        <v>3</v>
      </c>
      <c r="F4" s="18" t="s">
        <v>6</v>
      </c>
      <c r="G4" s="18"/>
      <c r="H4" s="18" t="s">
        <v>7</v>
      </c>
      <c r="I4" s="18"/>
      <c r="J4" s="19" t="s">
        <v>84</v>
      </c>
      <c r="K4" s="19"/>
      <c r="L4" s="20" t="s">
        <v>8</v>
      </c>
      <c r="M4" s="20"/>
      <c r="N4" s="19" t="s">
        <v>9</v>
      </c>
      <c r="O4" s="19"/>
      <c r="P4" s="19" t="s">
        <v>10</v>
      </c>
      <c r="Q4" s="19"/>
      <c r="R4" s="19" t="s">
        <v>11</v>
      </c>
    </row>
    <row r="5" spans="2:19" ht="30" x14ac:dyDescent="0.25">
      <c r="B5" s="32" t="s">
        <v>13</v>
      </c>
      <c r="F5" s="21" t="s">
        <v>14</v>
      </c>
      <c r="G5" s="28">
        <v>15</v>
      </c>
      <c r="H5" s="21" t="s">
        <v>15</v>
      </c>
      <c r="I5" s="28">
        <v>15</v>
      </c>
      <c r="J5" s="22" t="s">
        <v>16</v>
      </c>
      <c r="K5" s="28">
        <v>15</v>
      </c>
      <c r="L5" s="21" t="s">
        <v>17</v>
      </c>
      <c r="M5" s="28">
        <v>15</v>
      </c>
      <c r="N5" s="23" t="s">
        <v>18</v>
      </c>
      <c r="O5" s="28">
        <v>15</v>
      </c>
      <c r="P5" s="24" t="s">
        <v>19</v>
      </c>
      <c r="Q5" s="28">
        <v>15</v>
      </c>
      <c r="R5" s="21" t="s">
        <v>20</v>
      </c>
      <c r="S5" s="28">
        <v>10</v>
      </c>
    </row>
    <row r="6" spans="2:19" ht="30" x14ac:dyDescent="0.25">
      <c r="B6" s="32" t="s">
        <v>21</v>
      </c>
      <c r="F6" s="21" t="s">
        <v>22</v>
      </c>
      <c r="G6" s="28">
        <v>0</v>
      </c>
      <c r="H6" s="21" t="s">
        <v>23</v>
      </c>
      <c r="I6" s="28">
        <v>0</v>
      </c>
      <c r="J6" s="22" t="s">
        <v>24</v>
      </c>
      <c r="K6" s="28">
        <v>0</v>
      </c>
      <c r="L6" s="21" t="s">
        <v>25</v>
      </c>
      <c r="M6" s="28">
        <v>10</v>
      </c>
      <c r="N6" s="23" t="s">
        <v>26</v>
      </c>
      <c r="O6" s="28">
        <v>0</v>
      </c>
      <c r="P6" s="24" t="s">
        <v>27</v>
      </c>
      <c r="Q6" s="28">
        <v>0</v>
      </c>
      <c r="R6" s="21" t="s">
        <v>28</v>
      </c>
      <c r="S6" s="28">
        <v>5</v>
      </c>
    </row>
    <row r="7" spans="2:19" x14ac:dyDescent="0.25">
      <c r="B7" s="32" t="s">
        <v>29</v>
      </c>
      <c r="F7" s="25"/>
      <c r="G7" s="25"/>
      <c r="H7" s="25"/>
      <c r="I7" s="25"/>
      <c r="J7" s="25"/>
      <c r="K7" s="25"/>
      <c r="L7" s="26" t="s">
        <v>30</v>
      </c>
      <c r="M7" s="28">
        <v>0</v>
      </c>
      <c r="N7" s="25"/>
      <c r="O7" s="25"/>
      <c r="P7" s="25"/>
      <c r="Q7" s="25"/>
      <c r="R7" s="21" t="s">
        <v>31</v>
      </c>
      <c r="S7" s="28">
        <v>0</v>
      </c>
    </row>
    <row r="8" spans="2:19" x14ac:dyDescent="0.25">
      <c r="B8" s="32" t="s">
        <v>32</v>
      </c>
    </row>
    <row r="9" spans="2:19" x14ac:dyDescent="0.25">
      <c r="B9" s="32" t="s">
        <v>33</v>
      </c>
      <c r="F9" s="47"/>
      <c r="G9" s="47"/>
      <c r="H9" s="47"/>
      <c r="I9" s="47"/>
      <c r="J9" s="47"/>
      <c r="K9" s="47"/>
      <c r="L9" s="47"/>
      <c r="M9" s="47"/>
      <c r="N9" s="47"/>
      <c r="O9" s="47"/>
      <c r="P9" s="47"/>
      <c r="Q9" s="47"/>
      <c r="R9" s="47"/>
    </row>
    <row r="10" spans="2:19" x14ac:dyDescent="0.25">
      <c r="B10" s="32" t="s">
        <v>34</v>
      </c>
      <c r="F10" s="42"/>
      <c r="G10" s="42"/>
      <c r="H10" s="42"/>
      <c r="I10" s="42"/>
      <c r="J10" s="43"/>
      <c r="K10" s="43"/>
      <c r="L10" s="44"/>
      <c r="M10" s="44"/>
      <c r="N10" s="43"/>
      <c r="O10" s="43"/>
      <c r="P10" s="43"/>
      <c r="Q10" s="43"/>
      <c r="R10" s="43"/>
    </row>
    <row r="11" spans="2:19" x14ac:dyDescent="0.25">
      <c r="B11" s="32" t="s">
        <v>35</v>
      </c>
      <c r="F11" s="45"/>
      <c r="G11" s="46"/>
      <c r="H11" s="45"/>
      <c r="I11" s="46"/>
      <c r="J11" s="45"/>
      <c r="K11" s="46"/>
      <c r="L11" s="45"/>
      <c r="M11" s="46"/>
      <c r="N11" s="45"/>
      <c r="O11" s="46"/>
      <c r="P11" s="45"/>
      <c r="Q11" s="46"/>
      <c r="R11" s="45"/>
    </row>
    <row r="12" spans="2:19" x14ac:dyDescent="0.25">
      <c r="B12" s="32" t="s">
        <v>36</v>
      </c>
      <c r="F12" s="45"/>
      <c r="G12" s="46"/>
      <c r="H12" s="45"/>
      <c r="I12" s="46"/>
      <c r="J12" s="45"/>
      <c r="K12" s="46"/>
      <c r="L12" s="45"/>
      <c r="M12" s="46"/>
      <c r="N12" s="45"/>
      <c r="O12" s="46" t="str">
        <f>_xlfn.IFNA(VLOOKUP(N12,parametros!L16:M18,2,FALSE)," - ")</f>
        <v xml:space="preserve"> - </v>
      </c>
      <c r="P12" s="45"/>
      <c r="Q12" s="46"/>
      <c r="R12" s="45"/>
    </row>
    <row r="13" spans="2:19" x14ac:dyDescent="0.25">
      <c r="B13" s="32" t="s">
        <v>37</v>
      </c>
      <c r="F13" s="46"/>
      <c r="G13" s="46"/>
      <c r="H13" s="46"/>
      <c r="I13" s="46"/>
      <c r="J13" s="46"/>
      <c r="K13" s="46"/>
      <c r="L13" s="45"/>
      <c r="M13" s="46"/>
      <c r="N13" s="46"/>
      <c r="O13" s="46"/>
      <c r="P13" s="46"/>
      <c r="Q13" s="46"/>
      <c r="R13" s="45"/>
    </row>
    <row r="14" spans="2:19" x14ac:dyDescent="0.25">
      <c r="B14" s="32" t="s">
        <v>38</v>
      </c>
    </row>
    <row r="15" spans="2:19" ht="60" customHeight="1" x14ac:dyDescent="0.25">
      <c r="B15" s="32" t="s">
        <v>39</v>
      </c>
      <c r="F15" s="29" t="s">
        <v>40</v>
      </c>
      <c r="G15" s="29"/>
      <c r="H15" s="29" t="s">
        <v>41</v>
      </c>
      <c r="I15" s="51" t="s">
        <v>79</v>
      </c>
      <c r="J15" s="51" t="s">
        <v>80</v>
      </c>
      <c r="L15" s="48" t="s">
        <v>42</v>
      </c>
      <c r="M15" s="50"/>
      <c r="O15" s="38"/>
    </row>
    <row r="16" spans="2:19" x14ac:dyDescent="0.25">
      <c r="B16" s="32" t="s">
        <v>43</v>
      </c>
      <c r="F16" s="21" t="s">
        <v>44</v>
      </c>
      <c r="G16" s="21"/>
      <c r="H16" s="17" t="s">
        <v>45</v>
      </c>
      <c r="I16" s="39">
        <v>96</v>
      </c>
      <c r="J16">
        <v>100</v>
      </c>
      <c r="L16" s="49" t="s">
        <v>46</v>
      </c>
      <c r="M16" s="21" t="s">
        <v>44</v>
      </c>
      <c r="O16" s="39"/>
    </row>
    <row r="17" spans="2:15" x14ac:dyDescent="0.25">
      <c r="B17" s="32" t="s">
        <v>47</v>
      </c>
      <c r="F17" s="21" t="s">
        <v>48</v>
      </c>
      <c r="G17" s="21"/>
      <c r="H17" s="17" t="s">
        <v>49</v>
      </c>
      <c r="I17" s="39">
        <v>86</v>
      </c>
      <c r="J17">
        <v>95</v>
      </c>
      <c r="L17" s="17" t="s">
        <v>50</v>
      </c>
      <c r="M17" s="21" t="s">
        <v>48</v>
      </c>
      <c r="O17" s="39"/>
    </row>
    <row r="18" spans="2:15" x14ac:dyDescent="0.25">
      <c r="B18" s="32" t="s">
        <v>51</v>
      </c>
      <c r="F18" s="21" t="s">
        <v>52</v>
      </c>
      <c r="G18" s="21"/>
      <c r="H18" s="17" t="s">
        <v>53</v>
      </c>
      <c r="I18" s="39">
        <v>0</v>
      </c>
      <c r="J18">
        <v>85</v>
      </c>
      <c r="L18" s="17" t="s">
        <v>54</v>
      </c>
      <c r="M18" s="21" t="s">
        <v>52</v>
      </c>
      <c r="O18" s="39"/>
    </row>
    <row r="19" spans="2:15" x14ac:dyDescent="0.25">
      <c r="B19" s="32" t="s">
        <v>55</v>
      </c>
    </row>
    <row r="20" spans="2:15" x14ac:dyDescent="0.25">
      <c r="B20" s="32" t="s">
        <v>56</v>
      </c>
    </row>
    <row r="21" spans="2:15" x14ac:dyDescent="0.25">
      <c r="B21" s="32" t="s">
        <v>57</v>
      </c>
      <c r="F21" s="105" t="s">
        <v>58</v>
      </c>
      <c r="G21" s="106"/>
      <c r="H21" s="106"/>
      <c r="I21" s="106"/>
      <c r="J21" s="106"/>
      <c r="K21" s="106"/>
      <c r="L21" s="107"/>
      <c r="M21" s="40"/>
    </row>
    <row r="22" spans="2:15" ht="75" x14ac:dyDescent="0.25">
      <c r="B22" s="32" t="s">
        <v>59</v>
      </c>
      <c r="F22" s="31" t="s">
        <v>60</v>
      </c>
      <c r="G22" s="31"/>
      <c r="H22" s="31" t="s">
        <v>61</v>
      </c>
      <c r="I22" s="31"/>
      <c r="J22" s="31" t="s">
        <v>62</v>
      </c>
      <c r="K22" s="31"/>
      <c r="L22" s="31"/>
      <c r="M22" s="31" t="s">
        <v>63</v>
      </c>
      <c r="N22" s="41"/>
    </row>
    <row r="23" spans="2:15" ht="15" customHeight="1" x14ac:dyDescent="0.25">
      <c r="B23" s="32" t="s">
        <v>64</v>
      </c>
      <c r="F23" s="108" t="s">
        <v>65</v>
      </c>
      <c r="G23" s="35" t="s">
        <v>44</v>
      </c>
      <c r="H23" s="21" t="s">
        <v>81</v>
      </c>
      <c r="I23" s="68" t="s">
        <v>44</v>
      </c>
      <c r="J23" s="21" t="s">
        <v>66</v>
      </c>
      <c r="K23" s="25" t="str">
        <f>CONCATENATE(G23,I23)</f>
        <v>FuerteFuerte</v>
      </c>
      <c r="L23" s="25">
        <v>100</v>
      </c>
      <c r="M23" s="21" t="s">
        <v>67</v>
      </c>
    </row>
    <row r="24" spans="2:15" x14ac:dyDescent="0.25">
      <c r="B24" s="30"/>
      <c r="F24" s="109"/>
      <c r="G24" s="36" t="s">
        <v>44</v>
      </c>
      <c r="H24" s="21" t="s">
        <v>82</v>
      </c>
      <c r="I24" s="68" t="s">
        <v>48</v>
      </c>
      <c r="J24" s="21" t="s">
        <v>68</v>
      </c>
      <c r="K24" s="25" t="str">
        <f t="shared" ref="K24:K31" si="0">CONCATENATE(G24,I24)</f>
        <v>FuerteModerado</v>
      </c>
      <c r="L24" s="25">
        <v>100</v>
      </c>
      <c r="M24" s="21" t="s">
        <v>69</v>
      </c>
    </row>
    <row r="25" spans="2:15" x14ac:dyDescent="0.25">
      <c r="B25" s="30"/>
      <c r="F25" s="110"/>
      <c r="G25" s="35" t="s">
        <v>44</v>
      </c>
      <c r="H25" s="21" t="s">
        <v>83</v>
      </c>
      <c r="I25" s="68" t="s">
        <v>52</v>
      </c>
      <c r="J25" s="21" t="s">
        <v>70</v>
      </c>
      <c r="K25" s="25" t="str">
        <f t="shared" si="0"/>
        <v>FuerteDébil</v>
      </c>
      <c r="L25" s="25">
        <v>100</v>
      </c>
      <c r="M25" s="21" t="s">
        <v>69</v>
      </c>
    </row>
    <row r="26" spans="2:15" ht="15" customHeight="1" x14ac:dyDescent="0.25">
      <c r="F26" s="108" t="s">
        <v>71</v>
      </c>
      <c r="G26" s="35" t="s">
        <v>48</v>
      </c>
      <c r="H26" s="21" t="s">
        <v>81</v>
      </c>
      <c r="I26" s="68" t="s">
        <v>44</v>
      </c>
      <c r="J26" s="21" t="s">
        <v>72</v>
      </c>
      <c r="K26" s="25" t="str">
        <f t="shared" si="0"/>
        <v>ModeradoFuerte</v>
      </c>
      <c r="L26" s="25">
        <v>50</v>
      </c>
      <c r="M26" s="21" t="s">
        <v>69</v>
      </c>
    </row>
    <row r="27" spans="2:15" ht="30" x14ac:dyDescent="0.25">
      <c r="F27" s="109"/>
      <c r="G27" s="36" t="s">
        <v>48</v>
      </c>
      <c r="H27" s="21" t="s">
        <v>82</v>
      </c>
      <c r="I27" s="68" t="s">
        <v>48</v>
      </c>
      <c r="J27" s="21" t="s">
        <v>73</v>
      </c>
      <c r="K27" s="25" t="str">
        <f t="shared" si="0"/>
        <v>ModeradoModerado</v>
      </c>
      <c r="L27" s="25">
        <v>50</v>
      </c>
      <c r="M27" s="21" t="s">
        <v>69</v>
      </c>
    </row>
    <row r="28" spans="2:15" ht="30" x14ac:dyDescent="0.25">
      <c r="F28" s="110"/>
      <c r="G28" s="37" t="s">
        <v>48</v>
      </c>
      <c r="H28" s="21" t="s">
        <v>83</v>
      </c>
      <c r="I28" s="68" t="s">
        <v>52</v>
      </c>
      <c r="J28" s="21" t="s">
        <v>74</v>
      </c>
      <c r="K28" s="25" t="str">
        <f t="shared" si="0"/>
        <v>ModeradoDébil</v>
      </c>
      <c r="L28" s="25">
        <v>50</v>
      </c>
      <c r="M28" s="21" t="s">
        <v>69</v>
      </c>
    </row>
    <row r="29" spans="2:15" ht="15" customHeight="1" x14ac:dyDescent="0.25">
      <c r="F29" s="108" t="s">
        <v>75</v>
      </c>
      <c r="G29" s="35" t="s">
        <v>52</v>
      </c>
      <c r="H29" s="21" t="s">
        <v>81</v>
      </c>
      <c r="I29" s="68" t="s">
        <v>44</v>
      </c>
      <c r="J29" s="21" t="s">
        <v>76</v>
      </c>
      <c r="K29" s="25" t="str">
        <f t="shared" si="0"/>
        <v>DébilFuerte</v>
      </c>
      <c r="L29" s="25">
        <v>0</v>
      </c>
      <c r="M29" s="21" t="s">
        <v>69</v>
      </c>
    </row>
    <row r="30" spans="2:15" x14ac:dyDescent="0.25">
      <c r="F30" s="109"/>
      <c r="G30" s="36" t="s">
        <v>52</v>
      </c>
      <c r="H30" s="21" t="s">
        <v>82</v>
      </c>
      <c r="I30" s="68" t="s">
        <v>48</v>
      </c>
      <c r="J30" s="21" t="s">
        <v>77</v>
      </c>
      <c r="K30" s="25" t="str">
        <f t="shared" si="0"/>
        <v>DébilModerado</v>
      </c>
      <c r="L30" s="25">
        <v>0</v>
      </c>
      <c r="M30" s="21" t="s">
        <v>69</v>
      </c>
    </row>
    <row r="31" spans="2:15" x14ac:dyDescent="0.25">
      <c r="F31" s="110"/>
      <c r="G31" s="37" t="s">
        <v>52</v>
      </c>
      <c r="H31" s="21" t="s">
        <v>83</v>
      </c>
      <c r="I31" s="68" t="s">
        <v>52</v>
      </c>
      <c r="J31" s="21" t="s">
        <v>78</v>
      </c>
      <c r="K31" s="25" t="str">
        <f t="shared" si="0"/>
        <v>DébilDébil</v>
      </c>
      <c r="L31" s="25">
        <v>0</v>
      </c>
      <c r="M31" s="21" t="s">
        <v>69</v>
      </c>
    </row>
  </sheetData>
  <sheetProtection algorithmName="SHA-512" hashValue="1CxnCam2DlQQFjJNQveM1wKZeDS5XKJqotfqLjJHKjE270Sj7wxewebJKLlDjcn/BcZ0IZOvEEtzyrVF44C+FQ==" saltValue="A7r/hCpU/wsOArCNDDwACg==" spinCount="100000" sheet="1" objects="1" scenarios="1" selectLockedCells="1" selectUnlockedCells="1"/>
  <sortState xmlns:xlrd2="http://schemas.microsoft.com/office/spreadsheetml/2017/richdata2" ref="B5:B23">
    <sortCondition ref="B5"/>
  </sortState>
  <mergeCells count="5">
    <mergeCell ref="F21:L21"/>
    <mergeCell ref="F23:F25"/>
    <mergeCell ref="F26:F28"/>
    <mergeCell ref="F29:F31"/>
    <mergeCell ref="F3:R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3"/>
  <sheetViews>
    <sheetView workbookViewId="0">
      <selection activeCell="B7" sqref="B7:F7"/>
    </sheetView>
  </sheetViews>
  <sheetFormatPr baseColWidth="10" defaultRowHeight="15" x14ac:dyDescent="0.25"/>
  <cols>
    <col min="1" max="1" width="2.7109375" customWidth="1"/>
    <col min="2" max="2" width="19" customWidth="1"/>
    <col min="3" max="3" width="87.140625" bestFit="1" customWidth="1"/>
    <col min="4" max="4" width="8.42578125" bestFit="1" customWidth="1"/>
    <col min="5" max="6" width="9.28515625" customWidth="1"/>
  </cols>
  <sheetData>
    <row r="1" spans="2:6" ht="11.25" customHeight="1" x14ac:dyDescent="0.25"/>
    <row r="2" spans="2:6" ht="24" customHeight="1" x14ac:dyDescent="0.25">
      <c r="B2" s="102"/>
      <c r="C2" s="112" t="s">
        <v>107</v>
      </c>
      <c r="D2" s="69" t="s">
        <v>0</v>
      </c>
      <c r="E2" s="115" t="s">
        <v>108</v>
      </c>
      <c r="F2" s="116"/>
    </row>
    <row r="3" spans="2:6" ht="24" customHeight="1" x14ac:dyDescent="0.25">
      <c r="B3" s="103"/>
      <c r="C3" s="113"/>
      <c r="D3" s="69" t="s">
        <v>85</v>
      </c>
      <c r="E3" s="115">
        <v>0</v>
      </c>
      <c r="F3" s="116"/>
    </row>
    <row r="4" spans="2:6" ht="24" customHeight="1" x14ac:dyDescent="0.25">
      <c r="B4" s="103"/>
      <c r="C4" s="113"/>
      <c r="D4" s="69" t="s">
        <v>1</v>
      </c>
      <c r="E4" s="117" t="s">
        <v>104</v>
      </c>
      <c r="F4" s="118"/>
    </row>
    <row r="5" spans="2:6" ht="24" customHeight="1" x14ac:dyDescent="0.25">
      <c r="B5" s="104"/>
      <c r="C5" s="114"/>
      <c r="D5" s="69" t="s">
        <v>86</v>
      </c>
      <c r="E5" s="115" t="s">
        <v>120</v>
      </c>
      <c r="F5" s="116"/>
    </row>
    <row r="6" spans="2:6" ht="11.25" customHeight="1" x14ac:dyDescent="0.25"/>
    <row r="7" spans="2:6" ht="24.75" customHeight="1" x14ac:dyDescent="0.25">
      <c r="B7" s="119" t="s">
        <v>110</v>
      </c>
      <c r="C7" s="119"/>
      <c r="D7" s="119"/>
      <c r="E7" s="119"/>
      <c r="F7" s="119"/>
    </row>
    <row r="8" spans="2:6" ht="24.75" customHeight="1" x14ac:dyDescent="0.25">
      <c r="B8" s="70" t="s">
        <v>44</v>
      </c>
      <c r="C8" s="120" t="s">
        <v>111</v>
      </c>
      <c r="D8" s="120"/>
      <c r="E8" s="120"/>
      <c r="F8" s="120"/>
    </row>
    <row r="9" spans="2:6" ht="24.75" customHeight="1" x14ac:dyDescent="0.25">
      <c r="B9" s="71" t="s">
        <v>48</v>
      </c>
      <c r="C9" s="121" t="s">
        <v>112</v>
      </c>
      <c r="D9" s="121"/>
      <c r="E9" s="121"/>
      <c r="F9" s="121"/>
    </row>
    <row r="10" spans="2:6" ht="24.75" customHeight="1" x14ac:dyDescent="0.25">
      <c r="B10" s="70" t="s">
        <v>52</v>
      </c>
      <c r="C10" s="120" t="s">
        <v>113</v>
      </c>
      <c r="D10" s="120"/>
      <c r="E10" s="120"/>
      <c r="F10" s="120"/>
    </row>
    <row r="12" spans="2:6" s="16" customFormat="1" ht="17.25" customHeight="1" x14ac:dyDescent="0.25">
      <c r="B12" s="122" t="s">
        <v>121</v>
      </c>
      <c r="C12" s="122"/>
      <c r="D12" s="122"/>
      <c r="E12" s="122"/>
      <c r="F12" s="122"/>
    </row>
    <row r="13" spans="2:6" s="16" customFormat="1" ht="17.25" customHeight="1" x14ac:dyDescent="0.25">
      <c r="B13" s="122"/>
      <c r="C13" s="122"/>
      <c r="D13" s="122"/>
      <c r="E13" s="122"/>
      <c r="F13" s="122"/>
    </row>
  </sheetData>
  <mergeCells count="11">
    <mergeCell ref="B7:F7"/>
    <mergeCell ref="C8:F8"/>
    <mergeCell ref="C9:F9"/>
    <mergeCell ref="C10:F10"/>
    <mergeCell ref="B12:F13"/>
    <mergeCell ref="B2:B5"/>
    <mergeCell ref="C2:C5"/>
    <mergeCell ref="E2:F2"/>
    <mergeCell ref="E3:F3"/>
    <mergeCell ref="E4:F4"/>
    <mergeCell ref="E5:F5"/>
  </mergeCells>
  <pageMargins left="0.7" right="0.7" top="0.75" bottom="0.75" header="0.3" footer="0.3"/>
  <pageSetup orientation="portrait"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Eval_controles</vt:lpstr>
      <vt:lpstr>parametros</vt:lpstr>
      <vt:lpstr>Anexo</vt:lpstr>
      <vt:lpstr>Eval_controles!Área_de_impresión</vt:lpstr>
      <vt:lpstr>parametros!PROCESO</vt:lpstr>
      <vt:lpstr>Eval_controles!Títulos_a_imprimir</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Nadia Katherine Vargas Barajas</dc:creator>
  <cp:keywords/>
  <dc:description/>
  <cp:lastModifiedBy>leona</cp:lastModifiedBy>
  <cp:revision/>
  <cp:lastPrinted>2019-04-13T16:56:10Z</cp:lastPrinted>
  <dcterms:created xsi:type="dcterms:W3CDTF">2015-05-11T19:50:46Z</dcterms:created>
  <dcterms:modified xsi:type="dcterms:W3CDTF">2021-09-15T16:38:58Z</dcterms:modified>
  <cp:category/>
  <cp:contentStatus/>
</cp:coreProperties>
</file>