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E:\SDIS 2022\Obligación 4 ind\OCTUBRE\AC\"/>
    </mc:Choice>
  </mc:AlternateContent>
  <xr:revisionPtr revIDLastSave="0" documentId="13_ncr:1_{5D93195C-B6B7-43E9-A260-F4E7BC912A18}" xr6:coauthVersionLast="47" xr6:coauthVersionMax="47" xr10:uidLastSave="{00000000-0000-0000-0000-000000000000}"/>
  <bookViews>
    <workbookView xWindow="4560" yWindow="-120" windowWidth="24360" windowHeight="16440" tabRatio="360" xr2:uid="{00000000-000D-0000-FFFF-FFFF00000000}"/>
  </bookViews>
  <sheets>
    <sheet name="INDICADORES GESTION 2022 sep" sheetId="4" r:id="rId1"/>
    <sheet name="Hoja1" sheetId="5" r:id="rId2"/>
    <sheet name="Listas desplegables" sheetId="2" state="hidden" r:id="rId3"/>
  </sheets>
  <externalReferences>
    <externalReference r:id="rId4"/>
    <externalReference r:id="rId5"/>
    <externalReference r:id="rId6"/>
    <externalReference r:id="rId7"/>
  </externalReferences>
  <definedNames>
    <definedName name="_xlnm._FilterDatabase" localSheetId="0" hidden="1">'INDICADORES GESTION 2022 sep'!$B$12:$CB$17</definedName>
    <definedName name="Años">'Listas desplegables'!$B$2:$B$4</definedName>
    <definedName name="_xlnm.Print_Area" localSheetId="0">'INDICADORES GESTION 2022 sep'!$A$1:$CC$18</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2">#REF!</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H14" i="4" l="1"/>
  <c r="CG14" i="4"/>
  <c r="M18" i="5"/>
  <c r="M17" i="5"/>
  <c r="M5" i="5"/>
  <c r="M4" i="5"/>
  <c r="B26" i="5"/>
  <c r="B18" i="5"/>
  <c r="B17" i="5"/>
  <c r="B5" i="5"/>
  <c r="B4" i="5"/>
  <c r="CF14" i="4" l="1"/>
  <c r="CE14" i="4"/>
  <c r="BI18" i="4"/>
  <c r="BJ18" i="4"/>
  <c r="AX12" i="4"/>
  <c r="CI13" i="4"/>
  <c r="AW18" i="4" l="1"/>
  <c r="AT18" i="4"/>
  <c r="CI14" i="4" l="1"/>
  <c r="CE15" i="4"/>
  <c r="CF15" i="4"/>
  <c r="CI15" i="4"/>
  <c r="CI16" i="4"/>
  <c r="CI17" i="4"/>
  <c r="AV16" i="4"/>
  <c r="AV17" i="4"/>
  <c r="CG17" i="4" l="1"/>
  <c r="CH17" i="4" s="1"/>
  <c r="CJ17" i="4" s="1"/>
  <c r="CG16" i="4"/>
  <c r="CH16" i="4" s="1"/>
  <c r="CJ16" i="4" s="1"/>
  <c r="CH15" i="4"/>
  <c r="CJ15" i="4" s="1"/>
  <c r="CJ14" i="4"/>
  <c r="CE13" i="4"/>
  <c r="CF13" i="4"/>
  <c r="CB12" i="4"/>
  <c r="CA12" i="4"/>
  <c r="BZ12" i="4"/>
  <c r="BY12" i="4"/>
  <c r="BX12" i="4"/>
  <c r="BW12" i="4"/>
  <c r="BV12" i="4"/>
  <c r="BU12" i="4"/>
  <c r="BT12" i="4"/>
  <c r="BS12" i="4"/>
  <c r="BR12" i="4"/>
  <c r="BQ12" i="4"/>
  <c r="BP12" i="4"/>
  <c r="BO12" i="4"/>
  <c r="BN12" i="4"/>
  <c r="BM12" i="4"/>
  <c r="BL12" i="4"/>
  <c r="BK12" i="4"/>
  <c r="BJ12" i="4"/>
  <c r="BI12" i="4"/>
  <c r="BH12" i="4"/>
  <c r="BG12" i="4"/>
  <c r="BF12" i="4"/>
  <c r="BE12" i="4"/>
  <c r="BD12" i="4"/>
  <c r="BC12" i="4"/>
  <c r="BB12" i="4"/>
  <c r="BA12" i="4"/>
  <c r="AZ12" i="4"/>
  <c r="AY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CH13" i="4" l="1"/>
  <c r="CJ13" i="4" s="1"/>
</calcChain>
</file>

<file path=xl/sharedStrings.xml><?xml version="1.0" encoding="utf-8"?>
<sst xmlns="http://schemas.openxmlformats.org/spreadsheetml/2006/main" count="323" uniqueCount="206">
  <si>
    <t>No Aplica</t>
  </si>
  <si>
    <t>PERIODO DEL SEGUIMIENTO:</t>
  </si>
  <si>
    <t>De</t>
  </si>
  <si>
    <t>A</t>
  </si>
  <si>
    <t>Marzo</t>
  </si>
  <si>
    <t>FORMULACIÓN DEL INDICADOR</t>
  </si>
  <si>
    <t>SEGUIMIENTO DEL INDICADOR</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</si>
  <si>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</si>
  <si>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</si>
  <si>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</si>
  <si>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</si>
  <si>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</si>
  <si>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</si>
  <si>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</si>
  <si>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</si>
  <si>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</si>
  <si>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</si>
  <si>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</si>
  <si>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</si>
  <si>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</si>
  <si>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</si>
  <si>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</si>
  <si>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</si>
  <si>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</si>
  <si>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</si>
  <si>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</si>
  <si>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</si>
  <si>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</si>
  <si>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</si>
  <si>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</si>
  <si>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</si>
  <si>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</si>
  <si>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</si>
  <si>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</si>
  <si>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</si>
  <si>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</si>
  <si>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Tipo de meta</t>
  </si>
  <si>
    <t>Resultado del indicador acumulado</t>
  </si>
  <si>
    <t>Eficiencia</t>
  </si>
  <si>
    <t>Trimestral</t>
  </si>
  <si>
    <t>Efectividad</t>
  </si>
  <si>
    <t>Constante</t>
  </si>
  <si>
    <t>Eficacia</t>
  </si>
  <si>
    <t>Semestral</t>
  </si>
  <si>
    <t>AÑOS</t>
  </si>
  <si>
    <t>PROYECTOS</t>
  </si>
  <si>
    <t>Mensual</t>
  </si>
  <si>
    <t>Anual</t>
  </si>
  <si>
    <t>Gestión jurídica</t>
  </si>
  <si>
    <t>Gestión del conocimiento</t>
  </si>
  <si>
    <t>MESES</t>
  </si>
  <si>
    <t>Página: 1 de 1</t>
  </si>
  <si>
    <t>PROCESOS</t>
  </si>
  <si>
    <t>Atención a la ciudadanía</t>
  </si>
  <si>
    <t>Auditoría y control</t>
  </si>
  <si>
    <t>Comunicación estratégica</t>
  </si>
  <si>
    <t>Diseño e innovación de servicios sociales</t>
  </si>
  <si>
    <t>Gestión contractual</t>
  </si>
  <si>
    <t>Gestión de infraestructura física</t>
  </si>
  <si>
    <t>Gestión de soporte y mantenimiento tecnológico</t>
  </si>
  <si>
    <t>Gestión de talento humano</t>
  </si>
  <si>
    <t>Gestión financiera</t>
  </si>
  <si>
    <t>Gestión logística</t>
  </si>
  <si>
    <t>Inspección, vigilancia y control</t>
  </si>
  <si>
    <t>Planeación estratégica</t>
  </si>
  <si>
    <t>Tecnologías de la información</t>
  </si>
  <si>
    <t>OBJETIVOS ESTRATÉGICOS</t>
  </si>
  <si>
    <t>Bimestral</t>
  </si>
  <si>
    <t>Descripción del método de cálculo</t>
  </si>
  <si>
    <t>Creciente</t>
  </si>
  <si>
    <t>Decreciente</t>
  </si>
  <si>
    <t>7564 - Mejoramiento de la capacidad de respuesta institucional de las comisarías de familia en Bogotá</t>
  </si>
  <si>
    <t>7565 - Suministro de espacios adecuados, inclusivos y seguros para el desarrollo social integral</t>
  </si>
  <si>
    <t xml:space="preserve">7730 - Servicio de atención a la población proveniente de flujos migratorios mixtos en Bogotá </t>
  </si>
  <si>
    <t>7733 - Fortalecimiento institucional para una gestión pública efectiva y transparente en la ciudad de Bogotá</t>
  </si>
  <si>
    <t>7735 - Fortalecimiento de los procesos territoriales y la construcción de respuestas integradoras e innovadoras en los territorios de la Bogotá – Región</t>
  </si>
  <si>
    <t>7740 - Generación “Jóvenes con derechos” en Bogotá</t>
  </si>
  <si>
    <t>7741 - Fortalecimiento de la gestión de la información y el conocimiento con enfoque participativo y territorial</t>
  </si>
  <si>
    <t>7744 - Generación de oportunidades para el desarrollo integral de la niñez y la adolescencia de Bogotá</t>
  </si>
  <si>
    <t>7745 - Compromiso por una alimentación integral en Bogotá</t>
  </si>
  <si>
    <t>7748 - Fortalecimiento de la gestión institucional y desarrollo integral del talento humano en Bogotá</t>
  </si>
  <si>
    <t>7749 - Implementar una estrategia de territorios cuidadores en Bogotá</t>
  </si>
  <si>
    <t>7752 - Contribución a la protección de los derechos de las familias especialmente de sus integrantes afectados por la violencia intrafamiliar en la ciudad de Bogotá</t>
  </si>
  <si>
    <t>7753 - Prevención de la maternidad y la paternidad temprana en Bogotá</t>
  </si>
  <si>
    <t>7756 - Compromiso social por la diversidad en Bogotá</t>
  </si>
  <si>
    <t>7757 - Implementación de  estrategias y servicios integrales para el abordaje del fenómeno de habitabilidad en calle en Bogotá</t>
  </si>
  <si>
    <t>7768 - Implementación de una estrategia de acompañamiento  a  hogares  con mayor pobreza evidente y oculta  de Bogotá</t>
  </si>
  <si>
    <t>7770 - Compromiso con el envejecimiento activo y una Bogotá cuidadora e incluyente</t>
  </si>
  <si>
    <t>7771 - Fortalecimiento de las oportunidades de  inclusión de las personas con discapacidad y sus familias, cuidadores-as en Bogotá</t>
  </si>
  <si>
    <t xml:space="preserve">Gestión ambiental </t>
  </si>
  <si>
    <t xml:space="preserve">Gestión documental </t>
  </si>
  <si>
    <t>Prestación de servicios sociales para la inclusión social</t>
  </si>
  <si>
    <t>Análisis anual</t>
  </si>
  <si>
    <t>Resultado del indicador para la vigencia</t>
  </si>
  <si>
    <t>Meta anual del indicador para la vigencia</t>
  </si>
  <si>
    <t>Programado del indicador acumulado</t>
  </si>
  <si>
    <t>Porcentaje de avance acumulado</t>
  </si>
  <si>
    <t>Porcentaje de avance para la vigencia</t>
  </si>
  <si>
    <t>Ubicación estratégica</t>
  </si>
  <si>
    <t>Cuadro de control 1: Seguimiento indicadores según lo programado hasta el corte del informe</t>
  </si>
  <si>
    <t>Objetivo estratégico al que aporta el Indicador</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</si>
  <si>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</si>
  <si>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3. Transformar los servicios sociales de la SDIS con el fin de responder a los aspectos clave del Plan Distrital de Desarrollo como el Sistema Distrital de Cuidado, la Estrategia Territorial de Integración Social y el Ingreso Mínimo Garantizado.</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</si>
  <si>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</si>
  <si>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 xml:space="preserve">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 </t>
  </si>
  <si>
    <t>5. Optimizar unidades operativas de la SDIS para garantizar espacios adecuados y seguros a la población beneficiaria de los servicios sociales, orientando la adecuación de la infraestructura en respuesta a la transformación de los servicios sociales y la implementación de la estrategia ETIS y del Sistema Distrital de Cuidado.</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</si>
  <si>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</si>
  <si>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Sistema de gestión</t>
  </si>
  <si>
    <t>Gerencia de las políticas públicas sociales</t>
  </si>
  <si>
    <t>Tendencia anual del indicador</t>
  </si>
  <si>
    <t>PROCESO SISTEMA DE GESTIÓN
FORMATO FORMULACIÓN Y SEGUIMIENTO A INDICADORES DE GESTIÓN</t>
  </si>
  <si>
    <t>Meta del indicador</t>
  </si>
  <si>
    <t>Código: FOR-SG-010</t>
  </si>
  <si>
    <t>Versión: 2</t>
  </si>
  <si>
    <t>Cuadro de control 2: Seguimiento indicadores según meta anual programada</t>
  </si>
  <si>
    <t>Gráfica</t>
  </si>
  <si>
    <t>Fecha: Memo  I2021033080 - 02/11/2021</t>
  </si>
  <si>
    <t>Porcentaje</t>
  </si>
  <si>
    <t>No aplica</t>
  </si>
  <si>
    <t>Cumplimiento a las actividades de Evaluación de la gestión del Riesgo  del Plan Anual de Auditoría</t>
  </si>
  <si>
    <t>Cumplimiento a las actividades de Enfoque hacia la prevención del Plan Anual de Auditoría</t>
  </si>
  <si>
    <t>Cumplimiento a las actividades de Evaluación independiente del Plan Anual de Auditoría</t>
  </si>
  <si>
    <t>Cumplimiento a las actividades de liderazgo estratégico del Plan Anual de Auditoría</t>
  </si>
  <si>
    <t xml:space="preserve">1. Plan Anual de Auditoría
2. Informe de evaluación a la gestión del riesgo publicado.
3. Registros de la jornada de sensibilización en administración de riesgos. </t>
  </si>
  <si>
    <t xml:space="preserve">1. Plan Anual de Auditoría
2. Registros de acompañamiento a los entes externos de control </t>
  </si>
  <si>
    <t>(Número de actividades ejecutadas de Evaluación de la gestión del Riesgo en el periodo  / Número de actividades de Evaluación de la gestión del Riesgo programadas para el periodo) *100</t>
  </si>
  <si>
    <t>Cumplimiento a las actividades de Relación con entes externos de control del Plan Anual de Auditoría</t>
  </si>
  <si>
    <t>Ejecución de las actividades aprobadas por el Comité Institucional de Coordinación del Sistema de Control Interno</t>
  </si>
  <si>
    <t xml:space="preserve">1. Plan Anual de Auditoría
2. Actas comités Institucionales </t>
  </si>
  <si>
    <t>Monitorear el cumplimiento de las actividades del rol de Liderazgo estratégico del Plan Anual de Auditoría, con el fin de asegurar la ejecución de las funciones y competencias de la oficina de control interno.</t>
  </si>
  <si>
    <t>Monitorear el cumplimiento de las actividades del rol de Evaluación de la gestión del Riesgo del Plan Anual de Auditoría, con el fin de asegurar la ejecución de las funciones y competencias de la oficina de control interno</t>
  </si>
  <si>
    <t>Monitorear el cumplimiento de las actividades del rol de Relación con entes externos de control del Plan Anual de Auditoría, con el fin de asegurar la ejecución de las funciones y competencias de la oficina de control interno</t>
  </si>
  <si>
    <t>*Plan Anual de Auditoría
*Actas Comité Institucional de Coordinación del Sistema de Control Interno</t>
  </si>
  <si>
    <t>(Número de actividades ejecutadas de Evaluación y seguimiento en el periodo  / Número de actividades de Evaluación y seguimiento programadas para el periodo) *100</t>
  </si>
  <si>
    <t xml:space="preserve">1. Plan Anual de Auditoría
2. Informes de auditorías internas publicados 
3.Informes de seguimiento de ley publicados 
4. Formato Registro y control del plan de mejoramiento publicado </t>
  </si>
  <si>
    <t>Monitorear el cumplimiento de las actividades del rol de Enfoque hacia la prevención del Plan Anual de Auditoría, con el fin de asegurar la ejecución de las funciones y competencias de la oficina de control interno</t>
  </si>
  <si>
    <t>Monitorear el cumplimiento de las actividades del rol de Evaluación y seguimiento  independiente del Plan Anual de Auditoría, con el fin de asegurar la ejecución de las funciones y competencias de la oficina de control interno</t>
  </si>
  <si>
    <t>(Número de actividades de Enfoque hacia la prevención ejecutadas en el periodo  / Número de actividades de Enfoque hacia la prevención programadas o solicitadas para el periodo) *100</t>
  </si>
  <si>
    <t>(Número de actividades de Relación con entes externos de control ejecutadas en el periodo / Número de actividades de Relación con entes externos de control solicitadas para el periodo) *100</t>
  </si>
  <si>
    <t xml:space="preserve">*Plan Anual de Auditoría
*Informe de evaluación a la gestión del riesgo publicado.
*Registros de la jornada de sensibilización en administración de riesgos. </t>
  </si>
  <si>
    <t xml:space="preserve">*Plan Anual de Auditoría
*Informes de auditorías internas publicados 
*Informes de seguimiento de ley publicados
*Formato Registro y control del plan de mejoramiento publicado  </t>
  </si>
  <si>
    <t>*Plan Anual de Auditoría
*Registros de acompañamiento a los entes externos de control (atención a requerimientos, respuestas a informes de auditorías y visitas de control fiscal, entre otros)</t>
  </si>
  <si>
    <t>El numerador corresponde al número de sesiones ordinarias del Comité Institucional de Coordinación del Sistema de Control Interno realizadas en el periodo de la medición.
El denominador corresponde al número de sesiones ordinarias del Comité Institucionales de Coordinación del Sistema de Control Interno programadas en el periodo de la medición.
Nota: el resultado del indicador al final de la vigencia será el resultado del último dato cuantitativo.</t>
  </si>
  <si>
    <t>El numerador corresponde al número de actividades finalizadas en el periodo de la medición de acuerdo con lo establecido en el Plan Anual de Auditoría para el rol de Enfoque hacia la prevención. 
El denominador corresponde al número de actividades programadas o solicitadas para finalizar en el periodo de la medición, de acuerdo con lo establecido en el Plan Anual de Auditoría para el rol de Enfoque hacia la prevención. 
Nota: el resultado del indicador al final de la vigencia será el promedio de los resultados de acuerdo con la periodicidad del indicador.</t>
  </si>
  <si>
    <t>El numerador corresponde al número de actividades finalizadas en el periodo de la medición de acuerdo con lo establecido en el Plan Anual de Auditoría para el rol de Evaluación de la gestión del Riesgo.
El denominador corresponde al número de actividades programadas para finalizar en el periodo de la medición de acuerdo con lo establecido en el Plan Anual de Auditoría para el rol de Evaluación de la gestión del Riesgo.
Nota: el resultado del indicador al final de la vigencia será el promedio de los resultados de acuerdo con la periodicidad del indicador.</t>
  </si>
  <si>
    <t>AC-002</t>
  </si>
  <si>
    <t>AC-003</t>
  </si>
  <si>
    <t>AC-004</t>
  </si>
  <si>
    <t>AC-005</t>
  </si>
  <si>
    <t>AC-006</t>
  </si>
  <si>
    <t>Circular N° 012 del 29/04/2022</t>
  </si>
  <si>
    <t>Para el mes de abril no se tenían actividades  programadas o solicitadas de Enfoque hacia la prevención en el Plan Anual de Auditoría</t>
  </si>
  <si>
    <t>Para el mes de abril no se tenían actividades  programadas de Evaluación de la gestión del Riesgo en el Plan Anual de Auditoría</t>
  </si>
  <si>
    <t>10/05/2022. No se generan observaciones o recomendaciones respecto al análisis presentado en el seguimiento al indicador de gestión</t>
  </si>
  <si>
    <t>Para el mes de mayo no se tenían actividades  programadas o solicitadas de Enfoque hacia la prevención en el Plan Anual de Auditoría</t>
  </si>
  <si>
    <t>Para el mes de mayo no se tenían actividades  programadas de Evaluación de la gestión del Riesgo en el Plan Anual de Auditoría</t>
  </si>
  <si>
    <t>Para el mes de mayo no se tenían actividades programadas de liderazgo estratégico en el Plan Anual de Auditoría.</t>
  </si>
  <si>
    <t>(Número de actividades de liderazgo estratégico ejecutadas en el periodo / Número de actividades de liderazgo estratégico programadas para el periodo) *100</t>
  </si>
  <si>
    <t>Durante el mes de mayo se finalizaron y publicaron:
*Dos (2)  informes de auditoria interna
*Cuatro (4)  informes de seguimiento 
*Se publicó el Seguimiento al plan de mejoramiento Interno y el Seguimiento al Plan de Mejoramiento Externo, 
Lo anterior dando cumplimiento con  las actividades programadas de Evaluación independiente del Plan Anual de Auditoría.</t>
  </si>
  <si>
    <t>El numerador corresponde al número de actividades finalizadas en el período de la medición de acuerdo con lo establecido en el Plan Anual de Auditoría para el rol de Evaluación y seguimiento  independiente.
El denominador corresponde al número de actividades programadas para finalizar en el periodo de la medición, de acuerdo con lo establecido en el Plan Anual de Auditoría para el rol de Evaluación y seguimiento  independiente.
Nota: el resultado del indicador al final de la vigencia será el promedio de los resultados de acuerdo con la periodicidad del indicador.</t>
  </si>
  <si>
    <t>10/06/2022. No se generan observaciones o recomendaciones respecto al análisis presentado en el seguimiento al indicador de gestión</t>
  </si>
  <si>
    <t>Durante el mes de abril se finalizó un (1) informe de seguimiento, se publicó el Seguimiento al plan de mejoramiento Interno y el Seguimiento al Plan de Mejoramiento Externo, dando cumplimiento con  las actividades programadas de Evaluación independiente del Plan Anual de Auditoría.</t>
  </si>
  <si>
    <t>7/10/2022. No se generan observaciones o recomendaciones respecto al análisis presentado en el seguimiento al indicador de gestión</t>
  </si>
  <si>
    <t xml:space="preserve">*Plan Anual de Auditoría
*Registros de la sensibilización sobre el Sistema de control Interno, la transparencia y el autocontrol
*Alertas preventivas emitidas
*Tablero de control acompañamiento audiencias contractuales (Por solicitud)   </t>
  </si>
  <si>
    <t>El numerador corresponde al número de actividades finalizadas en el periodo de la medición de acuerdo con lo establecido en el Plan Anual de Auditoría para el rol de Relación con entes externos de control. 
El denominador corresponde al número de actividades solicitadas para finalizar en el periodo de la medición de acuerdo con lo establecido en el Plan Anual de Auditoría para el rol de Evaluación y seguimiento  independiente.
Nota: el resultado del indicador al final de la vigencia será el promedio de los resultados de acuerdo con la periodicidad del indicador.</t>
  </si>
  <si>
    <t>Para el mes de abril se realizó una (1) sesión ordinaria del Comité Institucional de Coordinación del Sistema de Control Interno, cumpliendo con la actividad programada de liderazgo estratégico del Plan Anual de Auditoría.</t>
  </si>
  <si>
    <t>Durante el mes de abril  fueron realizados 53 apoyos a coordinación de respuestas, verificaciones, alertas y articulaciones para  la entrega de las respuestas a solicitudes de la Contraloría de Bogotá, así mismo, se  emitió 1 alerta temprana y 1 comunicación aclaratoria, en relación con el seguimiento y presentación de la información a cargo de la Entidad a través de los sistemas dispuestos para la rendición de  cuenta, incluyendo información de plan de mejoramiento, dando cumplimiento con las actividades solicitadas de relación con entes externos de control del Plan Anual de Auditoría.</t>
  </si>
  <si>
    <t>Durante el mes de mayo fueron realizados 31 apoyos a coordinación de respuestas, verificaciones, alertas y articulaciones para  la entrega de las respuestas a solicitudes de la Contraloría de Bogotá, es importante resaltar que, durante este periodo la OCI, apoyó en la coordinación y verificación de la respuesta al Informe Preliminar de la Auditoría de Regularidad PAD 2022, así mismo, se emitió 1 alerta temprana y se atendieron  consultas, en relación con la rendición de la cuenta fiscal e información respecto a modificaciones realizadas al plan de mejoramiento suscrito ante la Contraloría de Bogotá, durante el período, lo anterior dando cumplimiento con las actividades solicitadas de relación con entes externos de control del Plan Anual de Auditoría.</t>
  </si>
  <si>
    <t>Durante el mes de junio de 2022, desde la oficina de control interno fueron realizados cuarenta y seis (46) apoyos a coordinación de respuestas, verificaciones, alertas  y articulaciones para  la entrega de la respuestas a solicitudes de la Contraloría de Bogotá, se remitió una (1) alerta temprana en relación con el seguimiento y presentación de la información a cargo de la Entidad a través del sistema dispuesto por la Contraloría de Bogotá D.C. para la rendición de la cuenta fiscal, así mismo, se emitió una (1) alerta en referencia a la presentación de la información de la cuenta fiscal a través del SIRECI - Contraloría General de la República.  
Para el trimestre (abril, mayo y junio) se ejecutaron en total ciento treinta y seis (136) actividades cumpliendo al 100% con lo solicitado.</t>
  </si>
  <si>
    <t>Para el mes de junio no se tenían actividades programadas o solicitadas de Enfoque hacia la prevención en el Plan Anual de Auditoría.
Para el trimestre (abril, mayo y junio) no se tenían actividades programadas o solicitadas(*) de Enfoque hacia la prevención en el Plan Anual de Auditoría.  
(*)Corresponde a las solicitudes de acompañamiento a las  audiencias contractuales.</t>
  </si>
  <si>
    <t>11/07/2022. No se generan observaciones o recomendaciones respecto al análisis presentado en el seguimiento al indicador de gestión</t>
  </si>
  <si>
    <t xml:space="preserve">Para el mes de junio no se tenían actividades  programadas de Evaluación de la gestión del Riesgo en el Plan Anual de Auditoría
Teniendo en cuenta que, la periodicidad de la medición del indicador es semestral se precisa que, para el trimestre (abril, mayo y junio) no se programaron actividades de Evaluación de la gestión del Riesgo en el Plan Anual de Auditoría. </t>
  </si>
  <si>
    <t>Cumplimiento</t>
  </si>
  <si>
    <t>IND 2</t>
  </si>
  <si>
    <t>IND 5</t>
  </si>
  <si>
    <t>7/07/2022: Se recomienda revisar las evidencias, debido a que no se encontró el Plan anual de auditorias.
Se recomienda  expresar los resultados  en términos de porcentaje, debido a que la unidad de medida del indicador es en porcentaje.
11/07/2022. No se generan más observaciones o recomendaciones respecto al análisis presentado en el seguimiento al indicador de gestión</t>
  </si>
  <si>
    <t xml:space="preserve">7/07/2022: Se recomienda revisar el resultado de junio, debido a que la tendencia anual del indicador es creciente y solamente el 100% se daría cuando en indicador cumpla el año de análisis.
También se recomienda tener en cuenta el plan anual de auditoría, debido a que es una de las evidencias y no se encontró.
11/07/2022. No se generan más observaciones o recomendaciones respecto al análisis presentado en el seguimiento al indicador de gestión
</t>
  </si>
  <si>
    <t>7/07/2022: Se recomienda revisar las evidencias, debido a que no se encontró el Plan anual de auditorias.
No hay claridad de donde sale las 13 actividades programadas para el período y se recomienda también expresarlo en términos de porcentaje, debido a que la unidad de medida del indicador es en porcentaje.
11/07/2022. No se generan más observaciones o recomendaciones respecto al análisis presentado en el seguimiento al indicador de gestión</t>
  </si>
  <si>
    <t>Vigencia</t>
  </si>
  <si>
    <t>IND 3</t>
  </si>
  <si>
    <t>IND4</t>
  </si>
  <si>
    <t>IND 6</t>
  </si>
  <si>
    <t xml:space="preserve">Para el mes de julio se realizó una (1) sesión ordinaria del Comité Institucional de Coordinación del Sistema de Control Interno, cumpliendo con la actividad programada de liderazgo estratégico del Plan Anual de Auditoría.
</t>
  </si>
  <si>
    <t>Para el mes de julio no se tenían actividades  programadas de Evaluación de la gestión del Riesgo en el Plan Anual de Auditoría</t>
  </si>
  <si>
    <t>Para el mes de julio se emitió una (1) alerta preventiva y se acompaño a una (1) audiencia contractual, cumpliendo con las actividad programadas o solicitadas de Enfoque hacia la prevención del Plan Anual de Auditoría.</t>
  </si>
  <si>
    <t>Para el mes de junio no se tenían actividades programadas de liderazgo estratégico en el Plan Anual de Auditoría.
Para el trimestre (abril, mayo y junio) se ejecutó una (1) actividad, cumpliendo con el 33% de las 3 actividades programadas de liderazgo estratégico en el  Plan Anual de Auditoría.</t>
  </si>
  <si>
    <t xml:space="preserve">1. Plan Anual de Auditoría
2. Registros de la  Sensibilización sobre el Sistema de control Interno, la transparencia y el autocontrol
3. Alerta preventiva emitida por la Oficina de control interno
4. Tablero de control acompañamiento  audiencias contractuales  </t>
  </si>
  <si>
    <t>09/08/2022. No se generan observaciones o recomendaciones respecto al análisis presentado en el seguimiento al indicador de gestión</t>
  </si>
  <si>
    <t>Para el mes de agosto no se tenían actividades programadas de liderazgo estratégico en el Plan Anual de Auditoría.</t>
  </si>
  <si>
    <t>Durante el mes de agosto se realizó: 
*Treinta y siete (37) apoyos a coordinación de respuestas, verificaciones, alertas y articulaciones para  la entrega de las respuestas a solicitudes de la Contraloría de Bogotá. Es importante resaltar que, durante este periodo la OCI, apoyó en la coordinación y verificación de la respuesta a los Informes Preliminares de la Visita Fiscal Código 501 y la  Auditoría de Desempeño Comedores Código 91.
*Se emitió una (1) alerta temprana en relación con el seguimiento y presentación de la información a cargo de la Entidad a través del sistema dispuesto por la Contraloría de Bogotá D.C. para la rendición de la cuenta fiscal. 
*Se brindó una (1) asesoría para la formulación del plan de mejoramiento en ocasión de la Visita Fiscal Código 501 de la Contraloría de Bogotá D.C., lo cual incluyó la socialización de lineamientos y cronograma para el diligenciamiento y trasmisión oportuna del Formato CB-0402F a través de SIVICOF (cuenta ocasional).
Lo anterior dando cumplimiento con las actividades solicitadas de relación con entes externos de control del Plan Anual de Auditoría.</t>
  </si>
  <si>
    <t>09/09/2022. No se generan observaciones o recomendaciones respecto al análisis presentado en el seguimiento al indicador de gestión</t>
  </si>
  <si>
    <t>Para el mes de julio las actividades programadas y finalizadas fueron: 
*Una (1) publicación del Seguimiento al plan de mejoramiento Interno 
*Una (1) publicación del Seguimiento al Plan de Mejoramiento Externo. 
*Tres (3) Informes de seguimiento  
Lo anterior dando cumplimiento con  las actividades programadas de Evaluación independiente del Plan Anual de Auditoría.</t>
  </si>
  <si>
    <t>Para el mes de agosto las actividades programadas y finalizadas fueron: 
*Una (1) publicación del Seguimiento al plan de mejoramiento Interno 
*Una (1) publicación del Seguimiento al Plan de Mejoramiento Externo. 
*Un (1) Informe de seguimiento 
Lo anterior dando cumplimiento con  las actividades programadas de Evaluación independiente del Plan Anual de Auditoría.</t>
  </si>
  <si>
    <t>Durante el mes de julio se realizó: 
*Cuarenta y un (41) apoyos a coordinación de respuestas, verificaciones, alertas y articulaciones para  la entrega de las respuestas a solicitudes de la Contraloría de Bogotá.
*Se emitió una (1) alerta temprana en relación con el seguimiento y presentación de la información a cargo de la Entidad a través del sistema dispuesto por la Contraloría de Bogotá D.C. para la rendición de la cuenta fiscal. 
*Se realizó una (1) solicitud y consolidación de información de planes de mejoramiento para el corte semestral de la cuenta fiscal a rendir ante la Contraloría General de la República - CGR y se remitió al Despacho. 
Lo anterior dando cumplimiento con las actividades solicitadas de relación con entes externos de control del Plan Anual de Auditoría.</t>
  </si>
  <si>
    <t>Para el mes de septiembre no se tenían actividades programadas de liderazgo estratégico en el Plan Anual de Auditoría.
Para el trimestre (julio, agosto, septiembre) se ejecutó una (1) actividad, cumpliendo con el 66% de las 3 actividades programadas de liderazgo estratégico en el  Plan Anual de Auditoría.</t>
  </si>
  <si>
    <t>Para el mes de agosto no se tenían actividades programadas o solicitadas(*) de Enfoque hacia la prevención en el Plan Anual de Auditoría
(*)Corresponde a las solicitudes de acompañamiento a las audiencias contractuales.</t>
  </si>
  <si>
    <t xml:space="preserve">Para el mes de junio las actividades programadas y finalizadas fueron: 
*Una (1) publicación del Seguimiento al plan de mejoramiento Interno 
*Una (1) publicación del Seguimiento al Plan de Mejoramiento Externo. 
Lo anterior dando cumplimiento con  las actividades programadas de Evaluación independiente del Plan Anual de Auditoría.
Para el trimestre (abril, mayo y junio) se ejecutaron en total trece (13) actividades cumpliendo al 100% con lo programado. </t>
  </si>
  <si>
    <t>Para el mes de agosto no se tenían actividades programadas de Evaluación de la gestión del Riesgo en el Plan Anual de Auditoría</t>
  </si>
  <si>
    <t xml:space="preserve">Para el mes de septiembre se realizó la jornada de sensibilización en administración de riesgos, cumpliendo con la actividad  programada de Evaluación de la gestión del Riesgo en el Plan Anual de Auditoría.
Para el trimestre (julio, agosto, septiembre) se realizó una (1) actividad, cumpliendo al 100% con las actividades programadas de Evaluación de la gestión del Riesgo en el Plan Anual de Auditoría.
</t>
  </si>
  <si>
    <t>Para el mes de septiembre las actividades programadas y finalizadas fueron: 
*Una (1) publicación del Seguimiento al plan de mejoramiento Interno 
*Una (1) publicación del Seguimiento al Plan de Mejoramiento Externo. 
*Tres (3) Informes de seguimiento 
Para el trimestre (julio, agosto, septiembre) se realizó: 
*Tres (3) publicación del Seguimiento al plan de mejoramiento Interno 
*Tres (3) publicación del Seguimiento al Plan de Mejoramiento Externo. 
*Siete (7) Informes de seguimiento 
Lo anterior, dando cumplimiento al 100% de las actividades programadas de Evaluación independiente del Plan Anual de Auditoría.</t>
  </si>
  <si>
    <t>Durante el mes de septiembre se realizó: 
*Treinta y cuatro (34) apoyos a coordinación de respuestas, verificaciones, alertas y articulaciones para  la entrega de las respuestas a solicitudes de la Contraloría de Bogotá. Es importante resaltar que durante este periodo la OCI, apoyó en la coordinación y verificación de la respuesta al Informe Preliminar de auditoría de Desempeño  Código 215.
*Se emitió una (1) alerta temprana en relación con el seguimiento y presentación de la información a cargo de la Entidad a través del sistema dispuesto por la Contraloría de Bogotá D.C. para la rendición de la cuenta fiscal. 
*Se brindó una (1) asesoría para la formulación del plan de mejoramiento en atención al informe final de la Auditoría de Desempeño Código 91 PAD 2022 de la Contraloría de Bogotá D.C., lo cual incluyó la socialización de lineamientos y cronograma para el diligenciamiento y del Formato CB-0402F, así como el seguimiento al trámite de trasmisión del  plan de mejoramiento a través de SIVICOF (cuenta ocasional).
Lo anterior dando cumplimiento con las actividades solicitadas de relación con entes externos de control del Plan Anual de Auditoría.
Para el trimestre (julio, agosto, septiembre) se ejecutaron en total ciento diez y ocho (118) actividades cumpliendo al 100% con lo solicitado.</t>
  </si>
  <si>
    <t>Para el mes de septiembre se acompaño a una (1) audiencia contractual, cumpliendo con las actividad programadas o solicitadas de Enfoque hacia la prevención del Plan Anual de Auditoría.
Para el trimestre (julio, agosto, septiembre):
*Se emitió una (1) alerta preventiva
*Se acompaño a dos (2) audiencias contractuales
Cumpliendo al 100% con las actividades programadas o solicitadas de Enfoque hacia la prevención del Plan Anual de Auditoría.</t>
  </si>
  <si>
    <t>Meta</t>
  </si>
  <si>
    <t>7/10/2022. Debido a que la periodicidad del indicador es semestral, se recomienda que se reporte solamente la parte cualitativa, la parte cuantitativa se debe reportar en diciembre.
8/10/2022. No se generan más  observaciones o recomendaciones respecto al análisis presentado en el seguimiento al indicador de gestión</t>
  </si>
  <si>
    <t>Cumplimiento en período</t>
  </si>
  <si>
    <t>Debido a que el indicador  se creo en abril, su periodicidad es semestral y no se reportaron actividades en abril, mayo y junio, para el reporte con corte a septiembre no se genera gràfica.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</si>
</sst>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0"/>
      <color theme="0"/>
      <name val="Arial"/>
      <family val="2"/>
    </font>
    <font>
      <sz val="9"/>
      <color theme="1"/>
      <name val="Arial"/>
      <family val="2"/>
    </font>
    <font>
      <sz val="12"/>
      <name val="Arial"/>
      <family val="2"/>
    </font>
    <font>
      <sz val="11"/>
      <color theme="1"/>
      <name val="Arial"/>
      <family val="2"/>
    </font>
    <font>
      <b/>
      <sz val="11"/>
      <color theme="1"/>
      <name val="Arial"/>
      <family val="2"/>
    </font>
    <font>
      <sz val="9"/>
      <name val="Arial"/>
      <family val="2"/>
    </font>
    <font>
      <sz val="10"/>
      <color theme="1"/>
      <name val="Arial"/>
      <family val="2"/>
    </font>
    <font>
      <sz val="10"/>
      <name val="Arial"/>
      <family val="2"/>
    </font>
    <font>
      <sz val="11"/>
      <name val="Arial"/>
      <family val="2"/>
    </font>
    <font>
      <b/>
      <sz val="9"/>
      <color theme="1"/>
      <name val="Arial"/>
      <family val="2"/>
    </font>
    <font>
      <sz val="8"/>
      <name val="Calibri"/>
      <family val="2"/>
      <scheme val="minor"/>
    </font>
    <font>
      <sz val="9"/>
      <color theme="0"/>
      <name val="Arial"/>
      <family val="2"/>
    </font>
    <font>
      <sz val="9"/>
      <color rgb="FFFF0000"/>
      <name val="Arial"/>
      <family val="2"/>
    </font>
  </fonts>
  <fills count="14">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00B0F0"/>
        <bgColor indexed="64"/>
      </patternFill>
    </fill>
  </fills>
  <borders count="2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34">
    <xf numFmtId="0" fontId="0" fillId="0" borderId="0" xfId="0"/>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9" fontId="6" fillId="2" borderId="0" xfId="1"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7" fillId="2" borderId="0" xfId="0" applyFont="1" applyFill="1"/>
    <xf numFmtId="0" fontId="8" fillId="0" borderId="0" xfId="0" applyFont="1" applyAlignment="1">
      <alignment horizontal="left" vertical="center"/>
    </xf>
    <xf numFmtId="0" fontId="8" fillId="0" borderId="0" xfId="0" applyFont="1" applyAlignment="1">
      <alignment vertical="center"/>
    </xf>
    <xf numFmtId="0" fontId="0" fillId="0" borderId="0" xfId="0" applyAlignment="1">
      <alignment vertical="center"/>
    </xf>
    <xf numFmtId="0" fontId="8" fillId="0" borderId="0" xfId="0" applyFont="1"/>
    <xf numFmtId="0" fontId="9" fillId="0" borderId="0" xfId="0" applyFont="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8" fillId="0" borderId="0" xfId="0" applyFont="1" applyAlignment="1">
      <alignment vertical="center" wrapText="1"/>
    </xf>
    <xf numFmtId="0" fontId="3" fillId="0" borderId="0" xfId="0" applyFont="1" applyAlignment="1" applyProtection="1">
      <alignment horizontal="center" vertical="center" wrapText="1"/>
      <protection hidden="1"/>
    </xf>
    <xf numFmtId="0" fontId="11" fillId="7" borderId="6" xfId="0" applyFont="1" applyFill="1" applyBorder="1" applyAlignment="1" applyProtection="1">
      <alignment horizontal="center" vertical="center" wrapText="1"/>
      <protection hidden="1"/>
    </xf>
    <xf numFmtId="0" fontId="11" fillId="7" borderId="2" xfId="0" applyFont="1" applyFill="1" applyBorder="1" applyAlignment="1" applyProtection="1">
      <alignment horizontal="center" vertical="center" wrapText="1"/>
      <protection hidden="1"/>
    </xf>
    <xf numFmtId="0" fontId="11" fillId="7" borderId="1" xfId="0" applyFont="1" applyFill="1" applyBorder="1" applyAlignment="1" applyProtection="1">
      <alignment horizontal="center" vertical="center" wrapText="1"/>
      <protection hidden="1"/>
    </xf>
    <xf numFmtId="0" fontId="11" fillId="7" borderId="10" xfId="0" applyFont="1" applyFill="1" applyBorder="1" applyAlignment="1" applyProtection="1">
      <alignment horizontal="center" vertical="center" wrapText="1"/>
      <protection hidden="1"/>
    </xf>
    <xf numFmtId="0" fontId="11" fillId="5" borderId="6"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2" fillId="7" borderId="6" xfId="0" applyFont="1" applyFill="1" applyBorder="1" applyAlignment="1" applyProtection="1">
      <alignment horizontal="center" vertical="center" wrapText="1"/>
      <protection hidden="1"/>
    </xf>
    <xf numFmtId="0" fontId="13" fillId="0" borderId="0" xfId="0" applyFont="1" applyAlignment="1">
      <alignment vertical="center"/>
    </xf>
    <xf numFmtId="0" fontId="6" fillId="0" borderId="0" xfId="0" applyFont="1" applyAlignment="1" applyProtection="1">
      <alignment horizontal="center" vertical="center"/>
      <protection hidden="1"/>
    </xf>
    <xf numFmtId="0" fontId="16" fillId="2" borderId="0" xfId="0" applyFont="1" applyFill="1" applyAlignment="1" applyProtection="1">
      <alignment vertical="center"/>
      <protection hidden="1"/>
    </xf>
    <xf numFmtId="0" fontId="16" fillId="2" borderId="0" xfId="0" applyFont="1" applyFill="1" applyAlignment="1" applyProtection="1">
      <alignment horizontal="left" vertical="center"/>
      <protection hidden="1"/>
    </xf>
    <xf numFmtId="0" fontId="16" fillId="2" borderId="0" xfId="0" applyFont="1" applyFill="1" applyAlignment="1" applyProtection="1">
      <alignment horizontal="center" vertical="center"/>
      <protection hidden="1"/>
    </xf>
    <xf numFmtId="0" fontId="16" fillId="0" borderId="0" xfId="0" applyFont="1" applyAlignment="1" applyProtection="1">
      <alignment horizontal="center" vertical="center"/>
      <protection hidden="1"/>
    </xf>
    <xf numFmtId="9" fontId="16" fillId="2" borderId="0" xfId="1" applyFont="1" applyFill="1" applyAlignment="1" applyProtection="1">
      <alignment horizontal="center" vertical="center"/>
      <protection hidden="1"/>
    </xf>
    <xf numFmtId="3" fontId="16" fillId="2" borderId="0" xfId="0" applyNumberFormat="1" applyFont="1" applyFill="1" applyAlignment="1" applyProtection="1">
      <alignment horizontal="center" vertical="center"/>
      <protection hidden="1"/>
    </xf>
    <xf numFmtId="1" fontId="16" fillId="0" borderId="0" xfId="1" applyNumberFormat="1" applyFont="1" applyFill="1" applyAlignment="1" applyProtection="1">
      <alignment horizontal="center" vertical="center"/>
      <protection hidden="1"/>
    </xf>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10" fillId="2" borderId="0" xfId="0" applyFont="1" applyFill="1" applyAlignment="1" applyProtection="1">
      <alignment horizontal="center" vertical="center"/>
      <protection hidden="1"/>
    </xf>
    <xf numFmtId="0" fontId="10" fillId="0" borderId="6" xfId="0" applyFont="1" applyBorder="1" applyAlignment="1" applyProtection="1">
      <alignment horizontal="center" vertical="center" wrapText="1"/>
      <protection hidden="1"/>
    </xf>
    <xf numFmtId="0" fontId="10" fillId="0" borderId="6" xfId="0" applyFont="1" applyBorder="1" applyAlignment="1" applyProtection="1">
      <alignment horizontal="center" vertical="center"/>
      <protection hidden="1"/>
    </xf>
    <xf numFmtId="14" fontId="10" fillId="0" borderId="6" xfId="0" applyNumberFormat="1" applyFont="1" applyBorder="1" applyAlignment="1" applyProtection="1">
      <alignment horizontal="center" vertical="center" wrapText="1"/>
      <protection hidden="1"/>
    </xf>
    <xf numFmtId="0" fontId="10" fillId="0" borderId="6" xfId="0" applyFont="1" applyBorder="1" applyAlignment="1" applyProtection="1">
      <alignment vertical="center" wrapText="1"/>
      <protection hidden="1"/>
    </xf>
    <xf numFmtId="0" fontId="10" fillId="0" borderId="6" xfId="0" applyFont="1" applyBorder="1" applyAlignment="1" applyProtection="1">
      <alignment horizontal="left" vertical="center" wrapText="1"/>
      <protection hidden="1"/>
    </xf>
    <xf numFmtId="0" fontId="10" fillId="0" borderId="6" xfId="0" applyFont="1" applyBorder="1" applyAlignment="1" applyProtection="1">
      <alignment vertical="center"/>
      <protection hidden="1"/>
    </xf>
    <xf numFmtId="0" fontId="10" fillId="0" borderId="1" xfId="0" applyFont="1" applyBorder="1" applyAlignment="1" applyProtection="1">
      <alignment vertical="center" wrapText="1"/>
      <protection hidden="1"/>
    </xf>
    <xf numFmtId="9" fontId="10" fillId="0" borderId="6" xfId="1" applyFont="1" applyFill="1" applyBorder="1" applyAlignment="1" applyProtection="1">
      <alignment horizontal="center" vertical="center" wrapText="1"/>
      <protection hidden="1"/>
    </xf>
    <xf numFmtId="3" fontId="6" fillId="0" borderId="6" xfId="1" applyNumberFormat="1" applyFont="1" applyFill="1" applyBorder="1" applyAlignment="1" applyProtection="1">
      <alignment horizontal="center" vertical="center" wrapText="1"/>
      <protection hidden="1"/>
    </xf>
    <xf numFmtId="9" fontId="6" fillId="0" borderId="6" xfId="1" applyFont="1" applyFill="1" applyBorder="1" applyAlignment="1" applyProtection="1">
      <alignment horizontal="center" vertical="center" wrapText="1"/>
      <protection hidden="1"/>
    </xf>
    <xf numFmtId="9" fontId="6" fillId="0" borderId="1" xfId="1" applyFont="1" applyFill="1" applyBorder="1" applyAlignment="1" applyProtection="1">
      <alignment horizontal="center" vertical="center" wrapText="1"/>
      <protection hidden="1"/>
    </xf>
    <xf numFmtId="9" fontId="6" fillId="0" borderId="1" xfId="1" applyFont="1" applyFill="1" applyBorder="1" applyAlignment="1" applyProtection="1">
      <alignment horizontal="left" vertical="center" wrapText="1"/>
      <protection hidden="1"/>
    </xf>
    <xf numFmtId="9" fontId="6" fillId="0" borderId="6" xfId="1" applyFont="1" applyFill="1" applyBorder="1" applyAlignment="1" applyProtection="1">
      <alignment horizontal="left" vertical="center" wrapText="1"/>
      <protection hidden="1"/>
    </xf>
    <xf numFmtId="3" fontId="6" fillId="0" borderId="2" xfId="1" applyNumberFormat="1" applyFont="1" applyFill="1" applyBorder="1" applyAlignment="1" applyProtection="1">
      <alignment horizontal="center" vertical="center" wrapText="1"/>
      <protection hidden="1"/>
    </xf>
    <xf numFmtId="9" fontId="10" fillId="0" borderId="1" xfId="1" applyFont="1" applyFill="1" applyBorder="1" applyAlignment="1" applyProtection="1">
      <alignment horizontal="left" vertical="center" wrapText="1"/>
      <protection hidden="1"/>
    </xf>
    <xf numFmtId="3" fontId="10" fillId="0" borderId="6" xfId="1" applyNumberFormat="1" applyFont="1" applyFill="1" applyBorder="1" applyAlignment="1" applyProtection="1">
      <alignment horizontal="center" vertical="center" wrapText="1"/>
      <protection hidden="1"/>
    </xf>
    <xf numFmtId="9" fontId="14" fillId="0" borderId="2" xfId="1" applyFont="1" applyFill="1" applyBorder="1" applyAlignment="1" applyProtection="1">
      <alignment horizontal="left" vertical="center" wrapText="1"/>
      <protection hidden="1"/>
    </xf>
    <xf numFmtId="1" fontId="6" fillId="0" borderId="10" xfId="0" applyNumberFormat="1" applyFont="1" applyBorder="1" applyAlignment="1" applyProtection="1">
      <alignment horizontal="center" vertical="center" wrapText="1"/>
      <protection hidden="1"/>
    </xf>
    <xf numFmtId="9" fontId="6" fillId="0" borderId="10" xfId="1" applyFont="1" applyFill="1" applyBorder="1" applyAlignment="1" applyProtection="1">
      <alignment horizontal="center" vertical="center" wrapText="1"/>
      <protection hidden="1"/>
    </xf>
    <xf numFmtId="9" fontId="10" fillId="0" borderId="6" xfId="1" applyFont="1" applyFill="1" applyBorder="1" applyAlignment="1" applyProtection="1">
      <alignment horizontal="left" vertical="center" wrapText="1"/>
      <protection hidden="1"/>
    </xf>
    <xf numFmtId="9" fontId="16" fillId="5" borderId="0" xfId="1" applyFont="1" applyFill="1" applyAlignment="1" applyProtection="1">
      <alignment horizontal="center" vertical="center"/>
      <protection hidden="1"/>
    </xf>
    <xf numFmtId="0" fontId="16" fillId="5" borderId="0" xfId="0" applyFont="1" applyFill="1" applyAlignment="1" applyProtection="1">
      <alignment horizontal="center" vertical="center"/>
      <protection hidden="1"/>
    </xf>
    <xf numFmtId="0" fontId="10" fillId="2" borderId="6" xfId="0" applyFont="1" applyFill="1" applyBorder="1" applyAlignment="1" applyProtection="1">
      <alignment horizontal="left" vertical="center" wrapText="1"/>
      <protection hidden="1"/>
    </xf>
    <xf numFmtId="9" fontId="6" fillId="2" borderId="6" xfId="1" applyFont="1" applyFill="1" applyBorder="1" applyAlignment="1" applyProtection="1">
      <alignment horizontal="left" vertical="center" wrapText="1"/>
      <protection hidden="1"/>
    </xf>
    <xf numFmtId="0" fontId="10" fillId="2" borderId="6"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center" vertical="center"/>
      <protection hidden="1"/>
    </xf>
    <xf numFmtId="14" fontId="10" fillId="2" borderId="6" xfId="0" applyNumberFormat="1" applyFont="1" applyFill="1" applyBorder="1" applyAlignment="1" applyProtection="1">
      <alignment horizontal="center" vertical="center" wrapText="1"/>
      <protection hidden="1"/>
    </xf>
    <xf numFmtId="0" fontId="10" fillId="2" borderId="6" xfId="0" applyFont="1" applyFill="1" applyBorder="1" applyAlignment="1" applyProtection="1">
      <alignment vertical="center" wrapText="1"/>
      <protection hidden="1"/>
    </xf>
    <xf numFmtId="0" fontId="10" fillId="2" borderId="6" xfId="0" applyFont="1" applyFill="1" applyBorder="1" applyAlignment="1" applyProtection="1">
      <alignment vertical="center"/>
      <protection hidden="1"/>
    </xf>
    <xf numFmtId="0" fontId="10" fillId="2" borderId="1" xfId="0" applyFont="1" applyFill="1" applyBorder="1" applyAlignment="1" applyProtection="1">
      <alignment vertical="center" wrapText="1"/>
      <protection hidden="1"/>
    </xf>
    <xf numFmtId="9" fontId="10" fillId="2" borderId="6" xfId="1" applyFont="1" applyFill="1" applyBorder="1" applyAlignment="1" applyProtection="1">
      <alignment horizontal="center" vertical="center" wrapText="1"/>
      <protection hidden="1"/>
    </xf>
    <xf numFmtId="3" fontId="6" fillId="2" borderId="6" xfId="1" applyNumberFormat="1" applyFont="1" applyFill="1" applyBorder="1" applyAlignment="1" applyProtection="1">
      <alignment horizontal="center" vertical="center" wrapText="1"/>
      <protection hidden="1"/>
    </xf>
    <xf numFmtId="9" fontId="6" fillId="2" borderId="6" xfId="1" applyFont="1" applyFill="1" applyBorder="1" applyAlignment="1" applyProtection="1">
      <alignment horizontal="center" vertical="center" wrapText="1"/>
      <protection hidden="1"/>
    </xf>
    <xf numFmtId="9" fontId="6" fillId="2" borderId="1" xfId="1" applyFont="1" applyFill="1" applyBorder="1" applyAlignment="1" applyProtection="1">
      <alignment horizontal="center" vertical="center" wrapText="1"/>
      <protection hidden="1"/>
    </xf>
    <xf numFmtId="9" fontId="6" fillId="2" borderId="1" xfId="1" applyFont="1" applyFill="1" applyBorder="1" applyAlignment="1" applyProtection="1">
      <alignment horizontal="left" vertical="center" wrapText="1"/>
      <protection hidden="1"/>
    </xf>
    <xf numFmtId="3" fontId="6" fillId="2" borderId="2" xfId="1" applyNumberFormat="1" applyFont="1" applyFill="1" applyBorder="1" applyAlignment="1" applyProtection="1">
      <alignment horizontal="center" vertical="center" wrapText="1"/>
      <protection hidden="1"/>
    </xf>
    <xf numFmtId="9" fontId="10" fillId="2" borderId="6" xfId="1" applyFont="1" applyFill="1" applyBorder="1" applyAlignment="1" applyProtection="1">
      <alignment horizontal="left" vertical="center" wrapText="1"/>
      <protection hidden="1"/>
    </xf>
    <xf numFmtId="3" fontId="10" fillId="2" borderId="6" xfId="1" applyNumberFormat="1" applyFont="1" applyFill="1" applyBorder="1" applyAlignment="1" applyProtection="1">
      <alignment horizontal="center" vertical="center" wrapText="1"/>
      <protection hidden="1"/>
    </xf>
    <xf numFmtId="9" fontId="10" fillId="2" borderId="1" xfId="1" applyFont="1" applyFill="1" applyBorder="1" applyAlignment="1" applyProtection="1">
      <alignment horizontal="left" vertical="center" wrapText="1"/>
      <protection hidden="1"/>
    </xf>
    <xf numFmtId="9" fontId="14" fillId="2" borderId="2" xfId="1" applyFont="1" applyFill="1" applyBorder="1" applyAlignment="1" applyProtection="1">
      <alignment horizontal="left" vertical="center" wrapText="1"/>
      <protection hidden="1"/>
    </xf>
    <xf numFmtId="1" fontId="16" fillId="2" borderId="10" xfId="0" applyNumberFormat="1" applyFont="1" applyFill="1" applyBorder="1" applyAlignment="1" applyProtection="1">
      <alignment horizontal="center" vertical="center" wrapText="1"/>
      <protection hidden="1"/>
    </xf>
    <xf numFmtId="9" fontId="16" fillId="2" borderId="10" xfId="1" applyFont="1" applyFill="1" applyBorder="1" applyAlignment="1" applyProtection="1">
      <alignment horizontal="center" vertical="center" wrapText="1"/>
      <protection hidden="1"/>
    </xf>
    <xf numFmtId="1" fontId="6" fillId="2" borderId="10" xfId="0" applyNumberFormat="1" applyFont="1" applyFill="1" applyBorder="1" applyAlignment="1" applyProtection="1">
      <alignment horizontal="center" vertical="center" wrapText="1"/>
      <protection hidden="1"/>
    </xf>
    <xf numFmtId="3" fontId="17" fillId="0" borderId="2" xfId="1" applyNumberFormat="1" applyFont="1" applyFill="1" applyBorder="1" applyAlignment="1" applyProtection="1">
      <alignment horizontal="center" vertical="center" wrapText="1"/>
      <protection hidden="1"/>
    </xf>
    <xf numFmtId="3" fontId="17" fillId="0" borderId="6" xfId="1" applyNumberFormat="1" applyFont="1" applyFill="1" applyBorder="1" applyAlignment="1" applyProtection="1">
      <alignment horizontal="center" vertical="center" wrapText="1"/>
      <protection hidden="1"/>
    </xf>
    <xf numFmtId="9" fontId="17" fillId="0" borderId="6" xfId="1" applyFont="1" applyFill="1" applyBorder="1" applyAlignment="1" applyProtection="1">
      <alignment horizontal="center" vertical="center" wrapText="1"/>
      <protection hidden="1"/>
    </xf>
    <xf numFmtId="1" fontId="0" fillId="0" borderId="10" xfId="0" applyNumberFormat="1" applyBorder="1"/>
    <xf numFmtId="1" fontId="0" fillId="0" borderId="10" xfId="0" applyNumberFormat="1" applyBorder="1" applyAlignment="1">
      <alignment wrapText="1"/>
    </xf>
    <xf numFmtId="0" fontId="0" fillId="0" borderId="10" xfId="0" applyBorder="1"/>
    <xf numFmtId="9" fontId="0" fillId="0" borderId="10" xfId="0" applyNumberFormat="1" applyBorder="1"/>
    <xf numFmtId="9" fontId="10" fillId="0" borderId="10" xfId="1" applyFont="1" applyFill="1" applyBorder="1" applyAlignment="1" applyProtection="1">
      <alignment horizontal="center" vertical="center" wrapText="1"/>
      <protection hidden="1"/>
    </xf>
    <xf numFmtId="1" fontId="10" fillId="0" borderId="10" xfId="0" applyNumberFormat="1" applyFont="1" applyBorder="1" applyAlignment="1" applyProtection="1">
      <alignment horizontal="center" vertical="center" wrapText="1"/>
      <protection hidden="1"/>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10" fillId="2" borderId="10" xfId="0" applyFont="1" applyFill="1" applyBorder="1" applyAlignment="1">
      <alignment horizontal="center" vertical="center" wrapText="1"/>
    </xf>
    <xf numFmtId="0" fontId="10" fillId="2" borderId="20" xfId="2"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22" xfId="2" applyFont="1" applyFill="1" applyBorder="1" applyAlignment="1">
      <alignment horizontal="left" vertical="center" wrapText="1"/>
    </xf>
    <xf numFmtId="0" fontId="3" fillId="5" borderId="1" xfId="0" applyFont="1" applyFill="1" applyBorder="1" applyAlignment="1" applyProtection="1">
      <alignment horizontal="center" vertical="center" wrapText="1"/>
      <protection hidden="1"/>
    </xf>
    <xf numFmtId="0" fontId="3" fillId="5" borderId="3"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left" vertical="center"/>
      <protection hidden="1"/>
    </xf>
    <xf numFmtId="0" fontId="7" fillId="2" borderId="5"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8" borderId="1"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3" fillId="6" borderId="6"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cellXfs>
  <cellStyles count="3">
    <cellStyle name="Normal" xfId="0" builtinId="0"/>
    <cellStyle name="Normal 18"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Hoja1!$B$3</c:f>
              <c:strCache>
                <c:ptCount val="1"/>
                <c:pt idx="0">
                  <c:v>Cumplimiento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3"/>
              <c:spPr>
                <a:solidFill>
                  <a:srgbClr val="FF0000"/>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extLst>
                <c:ext xmlns:c16="http://schemas.microsoft.com/office/drawing/2014/chart" uri="{C3380CC4-5D6E-409C-BE32-E72D297353CC}">
                  <c16:uniqueId val="{00000001-52A1-47E7-A706-F2EA5BE58ADF}"/>
                </c:ext>
              </c:extLst>
            </c:dLbl>
            <c:spPr>
              <a:solidFill>
                <a:srgbClr val="92D050"/>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name>Tendencia</c:name>
            <c:spPr>
              <a:ln w="19050" cap="rnd">
                <a:solidFill>
                  <a:schemeClr val="bg1">
                    <a:lumMod val="50000"/>
                  </a:schemeClr>
                </a:solidFill>
                <a:prstDash val="sysDot"/>
              </a:ln>
              <a:effectLst/>
            </c:spPr>
            <c:trendlineType val="linear"/>
            <c:dispRSqr val="0"/>
            <c:dispEq val="0"/>
          </c:trendline>
          <c:cat>
            <c:strRef>
              <c:f>Hoja1!$A$4:$A$7</c:f>
              <c:strCache>
                <c:ptCount val="4"/>
                <c:pt idx="0">
                  <c:v>Junio</c:v>
                </c:pt>
                <c:pt idx="1">
                  <c:v>Septiembre</c:v>
                </c:pt>
                <c:pt idx="2">
                  <c:v>Diciembre</c:v>
                </c:pt>
                <c:pt idx="3">
                  <c:v>Vigencia</c:v>
                </c:pt>
              </c:strCache>
            </c:strRef>
          </c:cat>
          <c:val>
            <c:numRef>
              <c:f>Hoja1!$B$4:$B$7</c:f>
              <c:numCache>
                <c:formatCode>0%</c:formatCode>
                <c:ptCount val="4"/>
                <c:pt idx="0">
                  <c:v>1</c:v>
                </c:pt>
                <c:pt idx="1">
                  <c:v>1</c:v>
                </c:pt>
                <c:pt idx="3">
                  <c:v>0.66</c:v>
                </c:pt>
              </c:numCache>
            </c:numRef>
          </c:val>
          <c:smooth val="0"/>
          <c:extLst>
            <c:ext xmlns:c16="http://schemas.microsoft.com/office/drawing/2014/chart" uri="{C3380CC4-5D6E-409C-BE32-E72D297353CC}">
              <c16:uniqueId val="{00000000-3C95-428F-87E2-824A078B7050}"/>
            </c:ext>
          </c:extLst>
        </c:ser>
        <c:dLbls>
          <c:dLblPos val="t"/>
          <c:showLegendKey val="0"/>
          <c:showVal val="1"/>
          <c:showCatName val="0"/>
          <c:showSerName val="0"/>
          <c:showPercent val="0"/>
          <c:showBubbleSize val="0"/>
        </c:dLbls>
        <c:marker val="1"/>
        <c:smooth val="0"/>
        <c:axId val="1621340944"/>
        <c:axId val="1621341488"/>
      </c:lineChart>
      <c:catAx>
        <c:axId val="162134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21341488"/>
        <c:crosses val="autoZero"/>
        <c:auto val="1"/>
        <c:lblAlgn val="ctr"/>
        <c:lblOffset val="100"/>
        <c:noMultiLvlLbl val="0"/>
      </c:catAx>
      <c:valAx>
        <c:axId val="1621341488"/>
        <c:scaling>
          <c:orientation val="minMax"/>
          <c:max val="1.1000000000000001"/>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21340944"/>
        <c:crosses val="autoZero"/>
        <c:crossBetween val="between"/>
        <c:majorUnit val="0.1"/>
        <c:min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7825896762902"/>
          <c:y val="2.5428331875182269E-2"/>
          <c:w val="0.87232174103237092"/>
          <c:h val="0.73577136191309422"/>
        </c:manualLayout>
      </c:layout>
      <c:lineChart>
        <c:grouping val="standard"/>
        <c:varyColors val="0"/>
        <c:ser>
          <c:idx val="0"/>
          <c:order val="0"/>
          <c:tx>
            <c:strRef>
              <c:f>Hoja1!$M$3</c:f>
              <c:strCache>
                <c:ptCount val="1"/>
                <c:pt idx="0">
                  <c:v>Cumplimiento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solidFill>
                <a:schemeClr val="accent6"/>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name>Tendencia</c:name>
            <c:spPr>
              <a:ln w="19050" cap="rnd">
                <a:solidFill>
                  <a:schemeClr val="bg1">
                    <a:lumMod val="50000"/>
                  </a:schemeClr>
                </a:solidFill>
                <a:prstDash val="sysDot"/>
              </a:ln>
              <a:effectLst/>
            </c:spPr>
            <c:trendlineType val="linear"/>
            <c:dispRSqr val="0"/>
            <c:dispEq val="0"/>
          </c:trendline>
          <c:cat>
            <c:strRef>
              <c:f>Hoja1!$L$4:$L$7</c:f>
              <c:strCache>
                <c:ptCount val="4"/>
                <c:pt idx="0">
                  <c:v>Junio</c:v>
                </c:pt>
                <c:pt idx="1">
                  <c:v>Septiembre</c:v>
                </c:pt>
                <c:pt idx="2">
                  <c:v>Diciembre</c:v>
                </c:pt>
                <c:pt idx="3">
                  <c:v>Vigencia</c:v>
                </c:pt>
              </c:strCache>
            </c:strRef>
          </c:cat>
          <c:val>
            <c:numRef>
              <c:f>Hoja1!$M$4:$M$7</c:f>
              <c:numCache>
                <c:formatCode>0%</c:formatCode>
                <c:ptCount val="4"/>
                <c:pt idx="0">
                  <c:v>1</c:v>
                </c:pt>
                <c:pt idx="1">
                  <c:v>1</c:v>
                </c:pt>
                <c:pt idx="3">
                  <c:v>1</c:v>
                </c:pt>
              </c:numCache>
            </c:numRef>
          </c:val>
          <c:smooth val="0"/>
          <c:extLst>
            <c:ext xmlns:c16="http://schemas.microsoft.com/office/drawing/2014/chart" uri="{C3380CC4-5D6E-409C-BE32-E72D297353CC}">
              <c16:uniqueId val="{00000000-49D6-40E1-851D-26FF88E67FCE}"/>
            </c:ext>
          </c:extLst>
        </c:ser>
        <c:dLbls>
          <c:dLblPos val="t"/>
          <c:showLegendKey val="0"/>
          <c:showVal val="1"/>
          <c:showCatName val="0"/>
          <c:showSerName val="0"/>
          <c:showPercent val="0"/>
          <c:showBubbleSize val="0"/>
        </c:dLbls>
        <c:marker val="1"/>
        <c:smooth val="0"/>
        <c:axId val="1621334960"/>
        <c:axId val="1621335504"/>
      </c:lineChart>
      <c:catAx>
        <c:axId val="162133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21335504"/>
        <c:crosses val="autoZero"/>
        <c:auto val="1"/>
        <c:lblAlgn val="ctr"/>
        <c:lblOffset val="100"/>
        <c:noMultiLvlLbl val="0"/>
      </c:catAx>
      <c:valAx>
        <c:axId val="162133550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21334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Hoja1!$M$16</c:f>
              <c:strCache>
                <c:ptCount val="1"/>
                <c:pt idx="0">
                  <c:v>Cumplimiento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solidFill>
                <a:schemeClr val="accent6"/>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name>Tendencia</c:name>
            <c:spPr>
              <a:ln w="19050" cap="rnd">
                <a:solidFill>
                  <a:schemeClr val="bg1">
                    <a:lumMod val="50000"/>
                  </a:schemeClr>
                </a:solidFill>
                <a:prstDash val="sysDot"/>
              </a:ln>
              <a:effectLst/>
            </c:spPr>
            <c:trendlineType val="linear"/>
            <c:dispRSqr val="0"/>
            <c:dispEq val="0"/>
          </c:trendline>
          <c:cat>
            <c:strRef>
              <c:f>Hoja1!$L$17:$L$20</c:f>
              <c:strCache>
                <c:ptCount val="4"/>
                <c:pt idx="0">
                  <c:v>Junio</c:v>
                </c:pt>
                <c:pt idx="1">
                  <c:v>Septiembre</c:v>
                </c:pt>
                <c:pt idx="2">
                  <c:v>Diciembre</c:v>
                </c:pt>
                <c:pt idx="3">
                  <c:v>Vigencia</c:v>
                </c:pt>
              </c:strCache>
            </c:strRef>
          </c:cat>
          <c:val>
            <c:numRef>
              <c:f>Hoja1!$M$17:$M$20</c:f>
              <c:numCache>
                <c:formatCode>0%</c:formatCode>
                <c:ptCount val="4"/>
                <c:pt idx="0">
                  <c:v>1</c:v>
                </c:pt>
                <c:pt idx="1">
                  <c:v>1</c:v>
                </c:pt>
                <c:pt idx="3">
                  <c:v>1</c:v>
                </c:pt>
              </c:numCache>
            </c:numRef>
          </c:val>
          <c:smooth val="0"/>
          <c:extLst>
            <c:ext xmlns:c16="http://schemas.microsoft.com/office/drawing/2014/chart" uri="{C3380CC4-5D6E-409C-BE32-E72D297353CC}">
              <c16:uniqueId val="{00000000-61B7-4433-BED3-2549AF728F30}"/>
            </c:ext>
          </c:extLst>
        </c:ser>
        <c:dLbls>
          <c:dLblPos val="t"/>
          <c:showLegendKey val="0"/>
          <c:showVal val="1"/>
          <c:showCatName val="0"/>
          <c:showSerName val="0"/>
          <c:showPercent val="0"/>
          <c:showBubbleSize val="0"/>
        </c:dLbls>
        <c:marker val="1"/>
        <c:smooth val="0"/>
        <c:axId val="1619877456"/>
        <c:axId val="1619881808"/>
      </c:lineChart>
      <c:catAx>
        <c:axId val="1619877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19881808"/>
        <c:crosses val="autoZero"/>
        <c:auto val="1"/>
        <c:lblAlgn val="ctr"/>
        <c:lblOffset val="100"/>
        <c:noMultiLvlLbl val="0"/>
      </c:catAx>
      <c:valAx>
        <c:axId val="161988180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619877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23811497247052"/>
          <c:y val="6.4358839458556499E-2"/>
          <c:w val="0.86176188502752948"/>
          <c:h val="0.66607482947441354"/>
        </c:manualLayout>
      </c:layout>
      <c:lineChart>
        <c:grouping val="standard"/>
        <c:varyColors val="0"/>
        <c:ser>
          <c:idx val="0"/>
          <c:order val="0"/>
          <c:tx>
            <c:strRef>
              <c:f>Hoja1!$B$25</c:f>
              <c:strCache>
                <c:ptCount val="1"/>
                <c:pt idx="0">
                  <c:v>Cumplimiento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solidFill>
                <a:srgbClr val="92D050"/>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name>Tendencia</c:name>
            <c:spPr>
              <a:ln w="19050" cap="rnd">
                <a:solidFill>
                  <a:schemeClr val="bg1">
                    <a:lumMod val="50000"/>
                  </a:schemeClr>
                </a:solidFill>
                <a:prstDash val="sysDot"/>
              </a:ln>
              <a:effectLst/>
            </c:spPr>
            <c:trendlineType val="linear"/>
            <c:dispRSqr val="0"/>
            <c:dispEq val="0"/>
          </c:trendline>
          <c:cat>
            <c:strRef>
              <c:f>Hoja1!$A$26:$A$28</c:f>
              <c:strCache>
                <c:ptCount val="3"/>
                <c:pt idx="0">
                  <c:v>Junio</c:v>
                </c:pt>
                <c:pt idx="1">
                  <c:v>Diciembre</c:v>
                </c:pt>
                <c:pt idx="2">
                  <c:v>Vigencia</c:v>
                </c:pt>
              </c:strCache>
            </c:strRef>
          </c:cat>
          <c:val>
            <c:numRef>
              <c:f>Hoja1!$B$26:$B$28</c:f>
              <c:numCache>
                <c:formatCode>General</c:formatCode>
                <c:ptCount val="3"/>
                <c:pt idx="0" formatCode="0%">
                  <c:v>1</c:v>
                </c:pt>
                <c:pt idx="2" formatCode="0%">
                  <c:v>1</c:v>
                </c:pt>
              </c:numCache>
            </c:numRef>
          </c:val>
          <c:smooth val="0"/>
          <c:extLst>
            <c:ext xmlns:c16="http://schemas.microsoft.com/office/drawing/2014/chart" uri="{C3380CC4-5D6E-409C-BE32-E72D297353CC}">
              <c16:uniqueId val="{00000000-6198-443B-ADD4-2305A39B7DAA}"/>
            </c:ext>
          </c:extLst>
        </c:ser>
        <c:dLbls>
          <c:dLblPos val="t"/>
          <c:showLegendKey val="0"/>
          <c:showVal val="1"/>
          <c:showCatName val="0"/>
          <c:showSerName val="0"/>
          <c:showPercent val="0"/>
          <c:showBubbleSize val="0"/>
        </c:dLbls>
        <c:marker val="1"/>
        <c:smooth val="0"/>
        <c:axId val="1830358128"/>
        <c:axId val="1830359216"/>
      </c:lineChart>
      <c:catAx>
        <c:axId val="183035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30359216"/>
        <c:crosses val="autoZero"/>
        <c:auto val="1"/>
        <c:lblAlgn val="ctr"/>
        <c:lblOffset val="100"/>
        <c:noMultiLvlLbl val="0"/>
      </c:catAx>
      <c:valAx>
        <c:axId val="183035921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30358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Hoja1!$B$16</c:f>
              <c:strCache>
                <c:ptCount val="1"/>
                <c:pt idx="0">
                  <c:v>Cumplimiento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solidFill>
                <a:srgbClr val="92D050"/>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name>Tendencia</c:name>
            <c:spPr>
              <a:ln w="19050" cap="rnd">
                <a:solidFill>
                  <a:schemeClr val="bg1">
                    <a:lumMod val="50000"/>
                  </a:schemeClr>
                </a:solidFill>
                <a:prstDash val="sysDot"/>
              </a:ln>
              <a:effectLst/>
            </c:spPr>
            <c:trendlineType val="linear"/>
            <c:dispRSqr val="0"/>
            <c:dispEq val="0"/>
          </c:trendline>
          <c:cat>
            <c:strRef>
              <c:f>Hoja1!$A$17:$A$20</c:f>
              <c:strCache>
                <c:ptCount val="4"/>
                <c:pt idx="0">
                  <c:v>Junio</c:v>
                </c:pt>
                <c:pt idx="1">
                  <c:v>Septiembre</c:v>
                </c:pt>
                <c:pt idx="2">
                  <c:v>Diciembre</c:v>
                </c:pt>
                <c:pt idx="3">
                  <c:v>Vigencia</c:v>
                </c:pt>
              </c:strCache>
            </c:strRef>
          </c:cat>
          <c:val>
            <c:numRef>
              <c:f>Hoja1!$B$17:$B$20</c:f>
              <c:numCache>
                <c:formatCode>0%</c:formatCode>
                <c:ptCount val="4"/>
                <c:pt idx="0">
                  <c:v>1</c:v>
                </c:pt>
                <c:pt idx="1">
                  <c:v>1</c:v>
                </c:pt>
                <c:pt idx="3">
                  <c:v>1</c:v>
                </c:pt>
              </c:numCache>
            </c:numRef>
          </c:val>
          <c:smooth val="0"/>
          <c:extLst>
            <c:ext xmlns:c16="http://schemas.microsoft.com/office/drawing/2014/chart" uri="{C3380CC4-5D6E-409C-BE32-E72D297353CC}">
              <c16:uniqueId val="{00000000-6A8C-4735-A5AD-5597157F3F22}"/>
            </c:ext>
          </c:extLst>
        </c:ser>
        <c:dLbls>
          <c:dLblPos val="t"/>
          <c:showLegendKey val="0"/>
          <c:showVal val="1"/>
          <c:showCatName val="0"/>
          <c:showSerName val="0"/>
          <c:showPercent val="0"/>
          <c:showBubbleSize val="0"/>
        </c:dLbls>
        <c:marker val="1"/>
        <c:smooth val="0"/>
        <c:axId val="460075176"/>
        <c:axId val="460079768"/>
      </c:lineChart>
      <c:catAx>
        <c:axId val="460075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0079768"/>
        <c:crosses val="autoZero"/>
        <c:auto val="1"/>
        <c:lblAlgn val="ctr"/>
        <c:lblOffset val="100"/>
        <c:noMultiLvlLbl val="0"/>
      </c:catAx>
      <c:valAx>
        <c:axId val="46007976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0075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2" name="Picture 1" descr="escudo-alc">
          <a:extLst>
            <a:ext uri="{FF2B5EF4-FFF2-40B4-BE49-F238E27FC236}">
              <a16:creationId xmlns:a16="http://schemas.microsoft.com/office/drawing/2014/main" id="{6A172E1D-87A5-46C6-88D3-01414989D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 y="100965"/>
          <a:ext cx="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775607</xdr:colOff>
      <xdr:row>4</xdr:row>
      <xdr:rowOff>31750</xdr:rowOff>
    </xdr:to>
    <xdr:pic>
      <xdr:nvPicPr>
        <xdr:cNvPr id="3" name="Imagen 2" descr="escudo-alc">
          <a:extLst>
            <a:ext uri="{FF2B5EF4-FFF2-40B4-BE49-F238E27FC236}">
              <a16:creationId xmlns:a16="http://schemas.microsoft.com/office/drawing/2014/main" id="{BC8CB433-31EF-45E2-8571-F2091F0648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4456" y="306498"/>
          <a:ext cx="1738258" cy="10043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88</xdr:col>
      <xdr:colOff>476250</xdr:colOff>
      <xdr:row>12</xdr:row>
      <xdr:rowOff>136071</xdr:rowOff>
    </xdr:from>
    <xdr:to>
      <xdr:col>88</xdr:col>
      <xdr:colOff>6218464</xdr:colOff>
      <xdr:row>12</xdr:row>
      <xdr:rowOff>2507621</xdr:rowOff>
    </xdr:to>
    <xdr:pic>
      <xdr:nvPicPr>
        <xdr:cNvPr id="6" name="Imagen 5">
          <a:extLst>
            <a:ext uri="{FF2B5EF4-FFF2-40B4-BE49-F238E27FC236}">
              <a16:creationId xmlns:a16="http://schemas.microsoft.com/office/drawing/2014/main" id="{702624B1-E708-6B50-F616-93DE4B1D459B}"/>
            </a:ext>
          </a:extLst>
        </xdr:cNvPr>
        <xdr:cNvPicPr>
          <a:picLocks noChangeAspect="1"/>
        </xdr:cNvPicPr>
      </xdr:nvPicPr>
      <xdr:blipFill>
        <a:blip xmlns:r="http://schemas.openxmlformats.org/officeDocument/2006/relationships" r:embed="rId3"/>
        <a:stretch>
          <a:fillRect/>
        </a:stretch>
      </xdr:blipFill>
      <xdr:spPr>
        <a:xfrm>
          <a:off x="88092643" y="3551464"/>
          <a:ext cx="5742214" cy="2371550"/>
        </a:xfrm>
        <a:prstGeom prst="rect">
          <a:avLst/>
        </a:prstGeom>
      </xdr:spPr>
    </xdr:pic>
    <xdr:clientData/>
  </xdr:twoCellAnchor>
  <xdr:twoCellAnchor editAs="oneCell">
    <xdr:from>
      <xdr:col>88</xdr:col>
      <xdr:colOff>544285</xdr:colOff>
      <xdr:row>13</xdr:row>
      <xdr:rowOff>95250</xdr:rowOff>
    </xdr:from>
    <xdr:to>
      <xdr:col>88</xdr:col>
      <xdr:colOff>6204857</xdr:colOff>
      <xdr:row>13</xdr:row>
      <xdr:rowOff>2517321</xdr:rowOff>
    </xdr:to>
    <xdr:pic>
      <xdr:nvPicPr>
        <xdr:cNvPr id="8" name="Imagen 7">
          <a:extLst>
            <a:ext uri="{FF2B5EF4-FFF2-40B4-BE49-F238E27FC236}">
              <a16:creationId xmlns:a16="http://schemas.microsoft.com/office/drawing/2014/main" id="{8B494357-E4D6-E08F-5F23-09E5C3FF2989}"/>
            </a:ext>
          </a:extLst>
        </xdr:cNvPr>
        <xdr:cNvPicPr>
          <a:picLocks noChangeAspect="1"/>
        </xdr:cNvPicPr>
      </xdr:nvPicPr>
      <xdr:blipFill>
        <a:blip xmlns:r="http://schemas.openxmlformats.org/officeDocument/2006/relationships" r:embed="rId4"/>
        <a:stretch>
          <a:fillRect/>
        </a:stretch>
      </xdr:blipFill>
      <xdr:spPr>
        <a:xfrm>
          <a:off x="88160678" y="6041571"/>
          <a:ext cx="5660572" cy="2422071"/>
        </a:xfrm>
        <a:prstGeom prst="rect">
          <a:avLst/>
        </a:prstGeom>
      </xdr:spPr>
    </xdr:pic>
    <xdr:clientData/>
  </xdr:twoCellAnchor>
  <xdr:twoCellAnchor editAs="oneCell">
    <xdr:from>
      <xdr:col>88</xdr:col>
      <xdr:colOff>353785</xdr:colOff>
      <xdr:row>15</xdr:row>
      <xdr:rowOff>54430</xdr:rowOff>
    </xdr:from>
    <xdr:to>
      <xdr:col>88</xdr:col>
      <xdr:colOff>6354535</xdr:colOff>
      <xdr:row>15</xdr:row>
      <xdr:rowOff>2095502</xdr:rowOff>
    </xdr:to>
    <xdr:pic>
      <xdr:nvPicPr>
        <xdr:cNvPr id="11" name="Imagen 10">
          <a:extLst>
            <a:ext uri="{FF2B5EF4-FFF2-40B4-BE49-F238E27FC236}">
              <a16:creationId xmlns:a16="http://schemas.microsoft.com/office/drawing/2014/main" id="{F6F1F28D-35A1-9E51-F1C3-65AA04386F1E}"/>
            </a:ext>
          </a:extLst>
        </xdr:cNvPr>
        <xdr:cNvPicPr>
          <a:picLocks noChangeAspect="1"/>
        </xdr:cNvPicPr>
      </xdr:nvPicPr>
      <xdr:blipFill>
        <a:blip xmlns:r="http://schemas.openxmlformats.org/officeDocument/2006/relationships" r:embed="rId5"/>
        <a:stretch>
          <a:fillRect/>
        </a:stretch>
      </xdr:blipFill>
      <xdr:spPr>
        <a:xfrm>
          <a:off x="87970178" y="10953751"/>
          <a:ext cx="6000750" cy="2041072"/>
        </a:xfrm>
        <a:prstGeom prst="rect">
          <a:avLst/>
        </a:prstGeom>
      </xdr:spPr>
    </xdr:pic>
    <xdr:clientData/>
  </xdr:twoCellAnchor>
  <xdr:twoCellAnchor editAs="oneCell">
    <xdr:from>
      <xdr:col>88</xdr:col>
      <xdr:colOff>367393</xdr:colOff>
      <xdr:row>16</xdr:row>
      <xdr:rowOff>68036</xdr:rowOff>
    </xdr:from>
    <xdr:to>
      <xdr:col>88</xdr:col>
      <xdr:colOff>6422571</xdr:colOff>
      <xdr:row>16</xdr:row>
      <xdr:rowOff>2943116</xdr:rowOff>
    </xdr:to>
    <xdr:pic>
      <xdr:nvPicPr>
        <xdr:cNvPr id="14" name="Imagen 13">
          <a:extLst>
            <a:ext uri="{FF2B5EF4-FFF2-40B4-BE49-F238E27FC236}">
              <a16:creationId xmlns:a16="http://schemas.microsoft.com/office/drawing/2014/main" id="{6F38C4A4-FA21-9AD6-BA76-8B6B1D1297C0}"/>
            </a:ext>
          </a:extLst>
        </xdr:cNvPr>
        <xdr:cNvPicPr>
          <a:picLocks noChangeAspect="1"/>
        </xdr:cNvPicPr>
      </xdr:nvPicPr>
      <xdr:blipFill>
        <a:blip xmlns:r="http://schemas.openxmlformats.org/officeDocument/2006/relationships" r:embed="rId6"/>
        <a:stretch>
          <a:fillRect/>
        </a:stretch>
      </xdr:blipFill>
      <xdr:spPr>
        <a:xfrm>
          <a:off x="87983786" y="13103679"/>
          <a:ext cx="6055178" cy="2875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581025</xdr:colOff>
      <xdr:row>0</xdr:row>
      <xdr:rowOff>150283</xdr:rowOff>
    </xdr:from>
    <xdr:to>
      <xdr:col>10</xdr:col>
      <xdr:colOff>666750</xdr:colOff>
      <xdr:row>11</xdr:row>
      <xdr:rowOff>35982</xdr:rowOff>
    </xdr:to>
    <xdr:graphicFrame macro="">
      <xdr:nvGraphicFramePr>
        <xdr:cNvPr id="9" name="Gráfico 8">
          <a:extLst>
            <a:ext uri="{FF2B5EF4-FFF2-40B4-BE49-F238E27FC236}">
              <a16:creationId xmlns:a16="http://schemas.microsoft.com/office/drawing/2014/main" id="{D26BE140-9871-6770-D965-EE3BC96A4B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74083</xdr:colOff>
      <xdr:row>0</xdr:row>
      <xdr:rowOff>95250</xdr:rowOff>
    </xdr:from>
    <xdr:to>
      <xdr:col>21</xdr:col>
      <xdr:colOff>74083</xdr:colOff>
      <xdr:row>12</xdr:row>
      <xdr:rowOff>28575</xdr:rowOff>
    </xdr:to>
    <xdr:graphicFrame macro="">
      <xdr:nvGraphicFramePr>
        <xdr:cNvPr id="10" name="Gráfico 9">
          <a:extLst>
            <a:ext uri="{FF2B5EF4-FFF2-40B4-BE49-F238E27FC236}">
              <a16:creationId xmlns:a16="http://schemas.microsoft.com/office/drawing/2014/main" id="{F2ABB61A-8059-C5CC-8247-C4194BCC91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94721</xdr:colOff>
      <xdr:row>13</xdr:row>
      <xdr:rowOff>116417</xdr:rowOff>
    </xdr:from>
    <xdr:to>
      <xdr:col>21</xdr:col>
      <xdr:colOff>94721</xdr:colOff>
      <xdr:row>27</xdr:row>
      <xdr:rowOff>2117</xdr:rowOff>
    </xdr:to>
    <xdr:graphicFrame macro="">
      <xdr:nvGraphicFramePr>
        <xdr:cNvPr id="11" name="Gráfico 10">
          <a:extLst>
            <a:ext uri="{FF2B5EF4-FFF2-40B4-BE49-F238E27FC236}">
              <a16:creationId xmlns:a16="http://schemas.microsoft.com/office/drawing/2014/main" id="{DBEC2B03-BAB6-D140-0FD0-502446550D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677333</xdr:colOff>
      <xdr:row>22</xdr:row>
      <xdr:rowOff>178858</xdr:rowOff>
    </xdr:from>
    <xdr:to>
      <xdr:col>10</xdr:col>
      <xdr:colOff>328083</xdr:colOff>
      <xdr:row>34</xdr:row>
      <xdr:rowOff>63500</xdr:rowOff>
    </xdr:to>
    <xdr:graphicFrame macro="">
      <xdr:nvGraphicFramePr>
        <xdr:cNvPr id="3" name="Gráfico 2">
          <a:extLst>
            <a:ext uri="{FF2B5EF4-FFF2-40B4-BE49-F238E27FC236}">
              <a16:creationId xmlns:a16="http://schemas.microsoft.com/office/drawing/2014/main" id="{26B05373-9AE8-F66C-0BAF-82D5ED27BF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740832</xdr:colOff>
      <xdr:row>11</xdr:row>
      <xdr:rowOff>63499</xdr:rowOff>
    </xdr:from>
    <xdr:to>
      <xdr:col>10</xdr:col>
      <xdr:colOff>545039</xdr:colOff>
      <xdr:row>22</xdr:row>
      <xdr:rowOff>127000</xdr:rowOff>
    </xdr:to>
    <xdr:graphicFrame macro="">
      <xdr:nvGraphicFramePr>
        <xdr:cNvPr id="4" name="Gráfico 3">
          <a:extLst>
            <a:ext uri="{FF2B5EF4-FFF2-40B4-BE49-F238E27FC236}">
              <a16:creationId xmlns:a16="http://schemas.microsoft.com/office/drawing/2014/main" id="{839C53DE-9EEB-3939-EF34-68E572414A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EI18"/>
  <sheetViews>
    <sheetView showGridLines="0" tabSelected="1" topLeftCell="A5" zoomScale="70" zoomScaleNormal="70" zoomScaleSheetLayoutView="50" workbookViewId="0">
      <pane xSplit="3" ySplit="8" topLeftCell="BX13" activePane="bottomRight" state="frozen"/>
      <selection activeCell="A5" sqref="A5"/>
      <selection pane="topRight" activeCell="D5" sqref="D5"/>
      <selection pane="bottomLeft" activeCell="A13" sqref="A13"/>
      <selection pane="bottomRight" activeCell="AJ15" sqref="AJ15"/>
    </sheetView>
  </sheetViews>
  <sheetFormatPr baseColWidth="10" defaultColWidth="0" defaultRowHeight="0" customHeight="1" zeroHeight="1" x14ac:dyDescent="0.25"/>
  <cols>
    <col min="1" max="1" width="1.85546875" style="8" customWidth="1"/>
    <col min="2" max="2" width="18.42578125" style="9" customWidth="1"/>
    <col min="3" max="3" width="13.7109375" style="9" customWidth="1"/>
    <col min="4" max="4" width="44.140625" style="9" customWidth="1"/>
    <col min="5" max="5" width="13.140625" style="9" customWidth="1"/>
    <col min="6" max="6" width="15" style="5" customWidth="1"/>
    <col min="7" max="7" width="21.42578125" style="5" customWidth="1"/>
    <col min="8" max="8" width="20.140625" style="9" hidden="1" customWidth="1"/>
    <col min="9" max="9" width="19.85546875" style="9" hidden="1" customWidth="1"/>
    <col min="10" max="10" width="15.5703125" style="9" hidden="1" customWidth="1"/>
    <col min="11" max="11" width="18.85546875" style="9" customWidth="1"/>
    <col min="12" max="12" width="22.42578125" style="5" customWidth="1"/>
    <col min="13" max="13" width="45.42578125" style="5" customWidth="1"/>
    <col min="14" max="14" width="17.7109375" style="5" customWidth="1"/>
    <col min="15" max="15" width="26.28515625" style="5" customWidth="1"/>
    <col min="16" max="16" width="11" style="5" customWidth="1"/>
    <col min="17" max="17" width="9.85546875" style="5" customWidth="1"/>
    <col min="18" max="18" width="8" style="5" customWidth="1"/>
    <col min="19" max="19" width="8" style="9" customWidth="1"/>
    <col min="20" max="20" width="10.42578125" style="5" customWidth="1"/>
    <col min="21" max="24" width="12" style="5" customWidth="1"/>
    <col min="25" max="25" width="16.85546875" style="4" customWidth="1"/>
    <col min="26" max="29" width="12" style="5" customWidth="1"/>
    <col min="30" max="30" width="17.42578125" style="5" customWidth="1"/>
    <col min="31" max="34" width="11.7109375" style="5" customWidth="1"/>
    <col min="35" max="35" width="15.85546875" style="5" customWidth="1"/>
    <col min="36" max="38" width="12" style="5" customWidth="1"/>
    <col min="39" max="39" width="37.85546875" style="5" customWidth="1"/>
    <col min="40" max="40" width="24.42578125" style="4" customWidth="1"/>
    <col min="41" max="43" width="12" style="5" customWidth="1"/>
    <col min="44" max="44" width="43.28515625" style="5" customWidth="1"/>
    <col min="45" max="45" width="17.140625" style="5" customWidth="1"/>
    <col min="46" max="48" width="11.7109375" style="44" customWidth="1"/>
    <col min="49" max="49" width="59.7109375" style="31" customWidth="1"/>
    <col min="50" max="50" width="39.140625" style="5" customWidth="1"/>
    <col min="51" max="53" width="11.7109375" style="5" customWidth="1"/>
    <col min="54" max="54" width="62.140625" style="5" customWidth="1"/>
    <col min="55" max="55" width="28.42578125" style="5" customWidth="1"/>
    <col min="56" max="58" width="11.7109375" style="5" customWidth="1"/>
    <col min="59" max="59" width="60.7109375" style="5" customWidth="1"/>
    <col min="60" max="60" width="31.28515625" style="5" customWidth="1"/>
    <col min="61" max="63" width="11.7109375" style="5" customWidth="1"/>
    <col min="64" max="64" width="68.42578125" style="5" customWidth="1"/>
    <col min="65" max="65" width="22.5703125" style="5" customWidth="1"/>
    <col min="66" max="69" width="11.7109375" style="5" customWidth="1"/>
    <col min="70" max="70" width="18.140625" style="5" customWidth="1"/>
    <col min="71" max="74" width="11.7109375" style="5" customWidth="1"/>
    <col min="75" max="75" width="19.5703125" style="5" customWidth="1"/>
    <col min="76" max="79" width="11.7109375" style="5" customWidth="1"/>
    <col min="80" max="80" width="3" style="5" customWidth="1"/>
    <col min="81" max="81" width="7.28515625" style="5" customWidth="1"/>
    <col min="82" max="82" width="4.42578125" style="5" customWidth="1"/>
    <col min="83" max="88" width="18.140625" style="5" customWidth="1"/>
    <col min="89" max="89" width="104" style="5" customWidth="1"/>
    <col min="90" max="90" width="3.28515625" style="5" customWidth="1"/>
    <col min="91" max="139" width="0" style="8" hidden="1" customWidth="1"/>
    <col min="140" max="16384" width="11.42578125" style="8" hidden="1"/>
  </cols>
  <sheetData>
    <row r="1" spans="2:89" s="7" customFormat="1" ht="4.5" customHeight="1" x14ac:dyDescent="0.25">
      <c r="B1" s="6"/>
      <c r="C1" s="6"/>
    </row>
    <row r="2" spans="2:89" s="11" customFormat="1" ht="32.25" customHeight="1" x14ac:dyDescent="0.2">
      <c r="B2" s="97"/>
      <c r="C2" s="98"/>
      <c r="D2" s="103" t="s">
        <v>110</v>
      </c>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4" t="s">
        <v>112</v>
      </c>
      <c r="CA2" s="105"/>
      <c r="CB2" s="105"/>
      <c r="CC2" s="106"/>
      <c r="CD2" s="1"/>
    </row>
    <row r="3" spans="2:89" s="11" customFormat="1" ht="32.25" customHeight="1" x14ac:dyDescent="0.2">
      <c r="B3" s="99"/>
      <c r="C3" s="100"/>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4" t="s">
        <v>113</v>
      </c>
      <c r="CA3" s="105"/>
      <c r="CB3" s="105"/>
      <c r="CC3" s="106"/>
      <c r="CD3" s="1"/>
    </row>
    <row r="4" spans="2:89" s="11" customFormat="1" ht="32.25" customHeight="1" x14ac:dyDescent="0.2">
      <c r="B4" s="99"/>
      <c r="C4" s="100"/>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4" t="s">
        <v>116</v>
      </c>
      <c r="CA4" s="105"/>
      <c r="CB4" s="105"/>
      <c r="CC4" s="106"/>
      <c r="CD4" s="1"/>
    </row>
    <row r="5" spans="2:89" s="11" customFormat="1" ht="32.25" customHeight="1" x14ac:dyDescent="0.2">
      <c r="B5" s="101"/>
      <c r="C5" s="102"/>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4" t="s">
        <v>51</v>
      </c>
      <c r="CA5" s="105"/>
      <c r="CB5" s="105"/>
      <c r="CC5" s="106"/>
      <c r="CD5" s="1"/>
    </row>
    <row r="6" spans="2:89" s="7" customFormat="1" ht="7.5" customHeight="1" x14ac:dyDescent="0.25">
      <c r="B6" s="6"/>
      <c r="C6" s="6"/>
      <c r="CC6" s="1"/>
      <c r="CD6" s="1"/>
    </row>
    <row r="7" spans="2:89" s="7" customFormat="1" ht="15" customHeight="1" x14ac:dyDescent="0.25">
      <c r="B7" s="110" t="s">
        <v>1</v>
      </c>
      <c r="C7" s="111"/>
      <c r="D7" s="10" t="s">
        <v>2</v>
      </c>
      <c r="E7" s="114" t="s">
        <v>12</v>
      </c>
      <c r="F7" s="115"/>
      <c r="G7" s="116">
        <v>2022</v>
      </c>
    </row>
    <row r="8" spans="2:89" s="7" customFormat="1" ht="15" customHeight="1" x14ac:dyDescent="0.25">
      <c r="B8" s="112"/>
      <c r="C8" s="113"/>
      <c r="D8" s="10" t="s">
        <v>3</v>
      </c>
      <c r="E8" s="118" t="s">
        <v>17</v>
      </c>
      <c r="F8" s="119"/>
      <c r="G8" s="117"/>
    </row>
    <row r="9" spans="2:89" s="22" customFormat="1" ht="7.5" customHeight="1" x14ac:dyDescent="0.25"/>
    <row r="10" spans="2:89" s="1" customFormat="1" ht="22.5" customHeight="1" x14ac:dyDescent="0.25">
      <c r="B10" s="120" t="s">
        <v>5</v>
      </c>
      <c r="C10" s="121"/>
      <c r="D10" s="121"/>
      <c r="E10" s="121"/>
      <c r="F10" s="121"/>
      <c r="G10" s="121"/>
      <c r="H10" s="121"/>
      <c r="I10" s="121"/>
      <c r="J10" s="121"/>
      <c r="K10" s="121"/>
      <c r="L10" s="121"/>
      <c r="M10" s="121"/>
      <c r="N10" s="121"/>
      <c r="O10" s="121"/>
      <c r="P10" s="121"/>
      <c r="Q10" s="121"/>
      <c r="R10" s="121"/>
      <c r="S10" s="121"/>
      <c r="T10" s="121"/>
      <c r="U10" s="131" t="s">
        <v>6</v>
      </c>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3"/>
      <c r="CC10" s="2"/>
      <c r="CE10" s="122" t="s">
        <v>99</v>
      </c>
      <c r="CF10" s="123"/>
      <c r="CG10" s="124"/>
      <c r="CH10" s="128" t="s">
        <v>114</v>
      </c>
      <c r="CI10" s="128"/>
      <c r="CJ10" s="128"/>
      <c r="CK10" s="128"/>
    </row>
    <row r="11" spans="2:89" s="2" customFormat="1" ht="19.5" customHeight="1" x14ac:dyDescent="0.25">
      <c r="B11" s="129" t="s">
        <v>98</v>
      </c>
      <c r="C11" s="129"/>
      <c r="D11" s="129"/>
      <c r="E11" s="129" t="s">
        <v>7</v>
      </c>
      <c r="F11" s="129"/>
      <c r="G11" s="129"/>
      <c r="H11" s="129"/>
      <c r="I11" s="129"/>
      <c r="J11" s="129" t="s">
        <v>8</v>
      </c>
      <c r="K11" s="129"/>
      <c r="L11" s="129"/>
      <c r="M11" s="129"/>
      <c r="N11" s="129"/>
      <c r="O11" s="129"/>
      <c r="P11" s="129"/>
      <c r="Q11" s="129"/>
      <c r="R11" s="130" t="s">
        <v>9</v>
      </c>
      <c r="S11" s="130"/>
      <c r="T11" s="130"/>
      <c r="U11" s="107" t="s">
        <v>10</v>
      </c>
      <c r="V11" s="108"/>
      <c r="W11" s="108"/>
      <c r="X11" s="108"/>
      <c r="Y11" s="108"/>
      <c r="Z11" s="107" t="s">
        <v>11</v>
      </c>
      <c r="AA11" s="108"/>
      <c r="AB11" s="108"/>
      <c r="AC11" s="108"/>
      <c r="AD11" s="109"/>
      <c r="AE11" s="108" t="s">
        <v>4</v>
      </c>
      <c r="AF11" s="108"/>
      <c r="AG11" s="108"/>
      <c r="AH11" s="108"/>
      <c r="AI11" s="108"/>
      <c r="AJ11" s="107" t="s">
        <v>12</v>
      </c>
      <c r="AK11" s="108"/>
      <c r="AL11" s="108"/>
      <c r="AM11" s="108"/>
      <c r="AN11" s="109"/>
      <c r="AO11" s="108" t="s">
        <v>13</v>
      </c>
      <c r="AP11" s="108"/>
      <c r="AQ11" s="108"/>
      <c r="AR11" s="108"/>
      <c r="AS11" s="108"/>
      <c r="AT11" s="107" t="s">
        <v>14</v>
      </c>
      <c r="AU11" s="108"/>
      <c r="AV11" s="108"/>
      <c r="AW11" s="108"/>
      <c r="AX11" s="109"/>
      <c r="AY11" s="108" t="s">
        <v>15</v>
      </c>
      <c r="AZ11" s="108"/>
      <c r="BA11" s="108"/>
      <c r="BB11" s="108"/>
      <c r="BC11" s="108"/>
      <c r="BD11" s="107" t="s">
        <v>16</v>
      </c>
      <c r="BE11" s="108"/>
      <c r="BF11" s="108"/>
      <c r="BG11" s="108"/>
      <c r="BH11" s="109"/>
      <c r="BI11" s="108" t="s">
        <v>17</v>
      </c>
      <c r="BJ11" s="108"/>
      <c r="BK11" s="108"/>
      <c r="BL11" s="108"/>
      <c r="BM11" s="108"/>
      <c r="BN11" s="107" t="s">
        <v>18</v>
      </c>
      <c r="BO11" s="108"/>
      <c r="BP11" s="108"/>
      <c r="BQ11" s="108"/>
      <c r="BR11" s="109"/>
      <c r="BS11" s="108" t="s">
        <v>19</v>
      </c>
      <c r="BT11" s="108"/>
      <c r="BU11" s="108"/>
      <c r="BV11" s="108"/>
      <c r="BW11" s="109"/>
      <c r="BX11" s="107" t="s">
        <v>20</v>
      </c>
      <c r="BY11" s="108"/>
      <c r="BZ11" s="108"/>
      <c r="CA11" s="108"/>
      <c r="CB11" s="109"/>
      <c r="CE11" s="125"/>
      <c r="CF11" s="126"/>
      <c r="CG11" s="127"/>
      <c r="CH11" s="128"/>
      <c r="CI11" s="128"/>
      <c r="CJ11" s="128"/>
      <c r="CK11" s="128"/>
    </row>
    <row r="12" spans="2:89" s="3" customFormat="1" ht="48.75" customHeight="1" x14ac:dyDescent="0.25">
      <c r="B12" s="27" t="s">
        <v>21</v>
      </c>
      <c r="C12" s="27" t="s">
        <v>22</v>
      </c>
      <c r="D12" s="27" t="s">
        <v>100</v>
      </c>
      <c r="E12" s="27" t="s">
        <v>23</v>
      </c>
      <c r="F12" s="28" t="s">
        <v>24</v>
      </c>
      <c r="G12" s="27" t="s">
        <v>25</v>
      </c>
      <c r="H12" s="27" t="s">
        <v>26</v>
      </c>
      <c r="I12" s="27" t="s">
        <v>27</v>
      </c>
      <c r="J12" s="27" t="s">
        <v>29</v>
      </c>
      <c r="K12" s="27" t="s">
        <v>28</v>
      </c>
      <c r="L12" s="27" t="s">
        <v>32</v>
      </c>
      <c r="M12" s="27" t="s">
        <v>68</v>
      </c>
      <c r="N12" s="27" t="s">
        <v>31</v>
      </c>
      <c r="O12" s="27" t="s">
        <v>33</v>
      </c>
      <c r="P12" s="27" t="s">
        <v>30</v>
      </c>
      <c r="Q12" s="27" t="s">
        <v>109</v>
      </c>
      <c r="R12" s="27" t="s">
        <v>34</v>
      </c>
      <c r="S12" s="27" t="s">
        <v>35</v>
      </c>
      <c r="T12" s="27" t="s">
        <v>111</v>
      </c>
      <c r="U12" s="29" t="str">
        <f>U11&amp;" ejecutado"</f>
        <v>Enero ejecutado</v>
      </c>
      <c r="V12" s="29" t="str">
        <f>U11&amp;" programado"</f>
        <v>Enero programado</v>
      </c>
      <c r="W12" s="23" t="str">
        <f>U11&amp;" resultado"</f>
        <v>Enero resultado</v>
      </c>
      <c r="X12" s="25" t="str">
        <f>U11&amp;" análisis mensual"</f>
        <v>Enero análisis mensual</v>
      </c>
      <c r="Y12" s="25" t="str">
        <f>U11&amp;" verificación segunda línea de defensa"</f>
        <v>Enero verificación segunda línea de defensa</v>
      </c>
      <c r="Z12" s="23" t="str">
        <f>Z11&amp;" ejecutado"</f>
        <v>Febrero ejecutado</v>
      </c>
      <c r="AA12" s="23" t="str">
        <f>Z11&amp;" programado"</f>
        <v>Febrero programado</v>
      </c>
      <c r="AB12" s="23" t="str">
        <f>Z11&amp;" resultado"</f>
        <v>Febrero resultado</v>
      </c>
      <c r="AC12" s="25" t="str">
        <f>Z11&amp;" análisis mensual"</f>
        <v>Febrero análisis mensual</v>
      </c>
      <c r="AD12" s="25" t="str">
        <f>Z11&amp;" verificación segunda línea de defensa"</f>
        <v>Febrero verificación segunda línea de defensa</v>
      </c>
      <c r="AE12" s="25" t="str">
        <f>AE11&amp;" ejecutado"</f>
        <v>Marzo ejecutado</v>
      </c>
      <c r="AF12" s="23" t="str">
        <f>AE11&amp;" programado"</f>
        <v>Marzo programado</v>
      </c>
      <c r="AG12" s="23" t="str">
        <f>AE11&amp;" resultado"</f>
        <v>Marzo resultado</v>
      </c>
      <c r="AH12" s="25" t="str">
        <f>AE11&amp;" análisis mensual"</f>
        <v>Marzo análisis mensual</v>
      </c>
      <c r="AI12" s="25" t="str">
        <f>AE11&amp;" verificación segunda línea de defensa"</f>
        <v>Marzo verificación segunda línea de defensa</v>
      </c>
      <c r="AJ12" s="23" t="str">
        <f>AJ11&amp;" ejecutado"</f>
        <v>Abril ejecutado</v>
      </c>
      <c r="AK12" s="23" t="str">
        <f>AJ11&amp;" programado"</f>
        <v>Abril programado</v>
      </c>
      <c r="AL12" s="23" t="str">
        <f>AJ11&amp;" resultado"</f>
        <v>Abril resultado</v>
      </c>
      <c r="AM12" s="25" t="str">
        <f>AJ11&amp;" análisis mensual"</f>
        <v>Abril análisis mensual</v>
      </c>
      <c r="AN12" s="23" t="str">
        <f>AJ11&amp;" verificación segunda línea de defensa"</f>
        <v>Abril verificación segunda línea de defensa</v>
      </c>
      <c r="AO12" s="24" t="str">
        <f>AO11&amp;" ejecutado"</f>
        <v>Mayo ejecutado</v>
      </c>
      <c r="AP12" s="23" t="str">
        <f>AO11&amp;" programado"</f>
        <v>Mayo programado</v>
      </c>
      <c r="AQ12" s="23" t="str">
        <f>AO11&amp;" resultado"</f>
        <v>Mayo resultado</v>
      </c>
      <c r="AR12" s="25" t="str">
        <f>AO11&amp;" análisis mensual"</f>
        <v>Mayo análisis mensual</v>
      </c>
      <c r="AS12" s="25" t="str">
        <f>AO11&amp;" verificación segunda línea de defensa"</f>
        <v>Mayo verificación segunda línea de defensa</v>
      </c>
      <c r="AT12" s="23" t="str">
        <f>AT11&amp;" ejecutado"</f>
        <v>Junio ejecutado</v>
      </c>
      <c r="AU12" s="23" t="str">
        <f>AT11&amp;" programado"</f>
        <v>Junio programado</v>
      </c>
      <c r="AV12" s="23" t="str">
        <f>AT11&amp;" resultado"</f>
        <v>Junio resultado</v>
      </c>
      <c r="AW12" s="23" t="str">
        <f>AT11&amp;" análisis mensual"</f>
        <v>Junio análisis mensual</v>
      </c>
      <c r="AX12" s="23" t="str">
        <f>AT11&amp;" verificación segunda línea de defensa"</f>
        <v>Junio verificación segunda línea de defensa</v>
      </c>
      <c r="AY12" s="24" t="str">
        <f>AY11&amp;" ejecutado"</f>
        <v>Julio ejecutado</v>
      </c>
      <c r="AZ12" s="23" t="str">
        <f>AY11&amp;" programado"</f>
        <v>Julio programado</v>
      </c>
      <c r="BA12" s="23" t="str">
        <f>AY11&amp;" resultado"</f>
        <v>Julio resultado</v>
      </c>
      <c r="BB12" s="25" t="str">
        <f>AY11&amp;" análisis mensual"</f>
        <v>Julio análisis mensual</v>
      </c>
      <c r="BC12" s="25" t="str">
        <f>AY11&amp;" verificación segunda línea de defensa"</f>
        <v>Julio verificación segunda línea de defensa</v>
      </c>
      <c r="BD12" s="23" t="str">
        <f>BD11&amp;" ejecutado"</f>
        <v>Agosto ejecutado</v>
      </c>
      <c r="BE12" s="23" t="str">
        <f>BD11&amp;" programado"</f>
        <v>Agosto programado</v>
      </c>
      <c r="BF12" s="23" t="str">
        <f>BD11&amp;" resultado"</f>
        <v>Agosto resultado</v>
      </c>
      <c r="BG12" s="25" t="str">
        <f>BD11&amp;" análisis mensual"</f>
        <v>Agosto análisis mensual</v>
      </c>
      <c r="BH12" s="23" t="str">
        <f>BD11&amp;" verificación segunda línea de defensa"</f>
        <v>Agosto verificación segunda línea de defensa</v>
      </c>
      <c r="BI12" s="24" t="str">
        <f>BI11&amp;" ejecutado"</f>
        <v>Septiembre ejecutado</v>
      </c>
      <c r="BJ12" s="23" t="str">
        <f>BI11&amp;" programado"</f>
        <v>Septiembre programado</v>
      </c>
      <c r="BK12" s="23" t="str">
        <f>BI11&amp;" resultado"</f>
        <v>Septiembre resultado</v>
      </c>
      <c r="BL12" s="25" t="str">
        <f>BI11&amp;" análisis mensual"</f>
        <v>Septiembre análisis mensual</v>
      </c>
      <c r="BM12" s="25" t="str">
        <f>BI11&amp;" verificación segunda línea de defensa"</f>
        <v>Septiembre verificación segunda línea de defensa</v>
      </c>
      <c r="BN12" s="23" t="str">
        <f>BN11&amp;" ejecutado"</f>
        <v>Octubre ejecutado</v>
      </c>
      <c r="BO12" s="23" t="str">
        <f>BN11&amp;" programado"</f>
        <v>Octubre programado</v>
      </c>
      <c r="BP12" s="23" t="str">
        <f>BN11&amp;" resultado"</f>
        <v>Octubre resultado</v>
      </c>
      <c r="BQ12" s="25" t="str">
        <f>BN11&amp;" análisis mensual"</f>
        <v>Octubre análisis mensual</v>
      </c>
      <c r="BR12" s="23" t="str">
        <f>BN11&amp;" verificación segunda línea de defensa"</f>
        <v>Octubre verificación segunda línea de defensa</v>
      </c>
      <c r="BS12" s="24" t="str">
        <f>BS11&amp;" ejecutado"</f>
        <v>Noviembre ejecutado</v>
      </c>
      <c r="BT12" s="23" t="str">
        <f>BS11&amp;" programado"</f>
        <v>Noviembre programado</v>
      </c>
      <c r="BU12" s="23" t="str">
        <f>BS11&amp;" resultado"</f>
        <v>Noviembre resultado</v>
      </c>
      <c r="BV12" s="25" t="str">
        <f>BS11&amp;" análisis mensual"</f>
        <v>Noviembre análisis mensual</v>
      </c>
      <c r="BW12" s="25" t="str">
        <f>BS11&amp;" verificación segunda línea de defensa"</f>
        <v>Noviembre verificación segunda línea de defensa</v>
      </c>
      <c r="BX12" s="23" t="str">
        <f>BX11&amp;" ejecutado"</f>
        <v>Diciembre ejecutado</v>
      </c>
      <c r="BY12" s="23" t="str">
        <f>BX11&amp;" programado"</f>
        <v>Diciembre programado</v>
      </c>
      <c r="BZ12" s="23" t="str">
        <f>BX11&amp;" resultado"</f>
        <v>Diciembre resultado</v>
      </c>
      <c r="CA12" s="25" t="str">
        <f>BX11&amp;" análisis mensual"</f>
        <v>Diciembre análisis mensual</v>
      </c>
      <c r="CB12" s="23" t="str">
        <f>BX11&amp;" verificación segunda línea de defensa"</f>
        <v>Diciembre verificación segunda línea de defensa</v>
      </c>
      <c r="CC12" s="24" t="s">
        <v>92</v>
      </c>
      <c r="CE12" s="26" t="s">
        <v>37</v>
      </c>
      <c r="CF12" s="26" t="s">
        <v>95</v>
      </c>
      <c r="CG12" s="26" t="s">
        <v>96</v>
      </c>
      <c r="CH12" s="26" t="s">
        <v>93</v>
      </c>
      <c r="CI12" s="26" t="s">
        <v>94</v>
      </c>
      <c r="CJ12" s="26" t="s">
        <v>97</v>
      </c>
      <c r="CK12" s="26" t="s">
        <v>115</v>
      </c>
    </row>
    <row r="13" spans="2:89" s="31" customFormat="1" ht="199.5" customHeight="1" x14ac:dyDescent="0.25">
      <c r="B13" s="45" t="s">
        <v>54</v>
      </c>
      <c r="C13" s="45" t="s">
        <v>0</v>
      </c>
      <c r="D13" s="45" t="s">
        <v>103</v>
      </c>
      <c r="E13" s="46" t="s">
        <v>145</v>
      </c>
      <c r="F13" s="47" t="s">
        <v>150</v>
      </c>
      <c r="G13" s="48" t="s">
        <v>122</v>
      </c>
      <c r="H13" s="48" t="s">
        <v>129</v>
      </c>
      <c r="I13" s="48" t="s">
        <v>127</v>
      </c>
      <c r="J13" s="46" t="s">
        <v>42</v>
      </c>
      <c r="K13" s="49" t="s">
        <v>157</v>
      </c>
      <c r="L13" s="49" t="s">
        <v>132</v>
      </c>
      <c r="M13" s="49" t="s">
        <v>142</v>
      </c>
      <c r="N13" s="45" t="s">
        <v>117</v>
      </c>
      <c r="O13" s="49" t="s">
        <v>128</v>
      </c>
      <c r="P13" s="50" t="s">
        <v>39</v>
      </c>
      <c r="Q13" s="51" t="s">
        <v>69</v>
      </c>
      <c r="R13" s="52" t="s">
        <v>118</v>
      </c>
      <c r="S13" s="52" t="s">
        <v>118</v>
      </c>
      <c r="T13" s="52">
        <v>1</v>
      </c>
      <c r="U13" s="53"/>
      <c r="V13" s="53"/>
      <c r="W13" s="54"/>
      <c r="X13" s="55"/>
      <c r="Y13" s="56"/>
      <c r="Z13" s="53"/>
      <c r="AA13" s="53"/>
      <c r="AB13" s="54"/>
      <c r="AC13" s="54"/>
      <c r="AD13" s="57"/>
      <c r="AE13" s="58"/>
      <c r="AF13" s="53"/>
      <c r="AG13" s="54"/>
      <c r="AH13" s="55"/>
      <c r="AI13" s="56"/>
      <c r="AJ13" s="53"/>
      <c r="AK13" s="53"/>
      <c r="AL13" s="54"/>
      <c r="AM13" s="49" t="s">
        <v>165</v>
      </c>
      <c r="AN13" s="57" t="s">
        <v>153</v>
      </c>
      <c r="AO13" s="58"/>
      <c r="AP13" s="53"/>
      <c r="AQ13" s="54"/>
      <c r="AR13" s="59" t="s">
        <v>156</v>
      </c>
      <c r="AS13" s="57" t="s">
        <v>160</v>
      </c>
      <c r="AT13" s="60">
        <v>1</v>
      </c>
      <c r="AU13" s="60">
        <v>1</v>
      </c>
      <c r="AV13" s="52">
        <v>1</v>
      </c>
      <c r="AW13" s="59" t="s">
        <v>185</v>
      </c>
      <c r="AX13" s="57" t="s">
        <v>176</v>
      </c>
      <c r="AY13" s="58"/>
      <c r="AZ13" s="53"/>
      <c r="BA13" s="54"/>
      <c r="BB13" s="59" t="s">
        <v>182</v>
      </c>
      <c r="BC13" s="57" t="s">
        <v>187</v>
      </c>
      <c r="BD13" s="53"/>
      <c r="BE13" s="53"/>
      <c r="BF13" s="54"/>
      <c r="BG13" s="59" t="s">
        <v>188</v>
      </c>
      <c r="BH13" s="57" t="s">
        <v>190</v>
      </c>
      <c r="BI13" s="58">
        <v>1</v>
      </c>
      <c r="BJ13" s="53">
        <v>1</v>
      </c>
      <c r="BK13" s="54">
        <v>1</v>
      </c>
      <c r="BL13" s="59" t="s">
        <v>194</v>
      </c>
      <c r="BM13" s="68" t="s">
        <v>162</v>
      </c>
      <c r="BN13" s="53"/>
      <c r="BO13" s="53"/>
      <c r="BP13" s="54"/>
      <c r="BQ13" s="54"/>
      <c r="BR13" s="57"/>
      <c r="BS13" s="58"/>
      <c r="BT13" s="53"/>
      <c r="BU13" s="54"/>
      <c r="BV13" s="54"/>
      <c r="BW13" s="57"/>
      <c r="BX13" s="53"/>
      <c r="BY13" s="53"/>
      <c r="BZ13" s="54"/>
      <c r="CA13" s="54"/>
      <c r="CB13" s="57"/>
      <c r="CC13" s="61"/>
      <c r="CE13" s="62">
        <f t="shared" ref="CE13:CF14" si="0">+U13+Z13+AE13+AJ13+AO13+AT13+AY13+BD13+BI13+BN13+BS13+BX13</f>
        <v>2</v>
      </c>
      <c r="CF13" s="62">
        <f t="shared" si="0"/>
        <v>2</v>
      </c>
      <c r="CG13" s="63">
        <v>0.66</v>
      </c>
      <c r="CH13" s="63">
        <f>+CG13</f>
        <v>0.66</v>
      </c>
      <c r="CI13" s="63">
        <f>+T13</f>
        <v>1</v>
      </c>
      <c r="CJ13" s="63">
        <f>+CH13/CI13</f>
        <v>0.66</v>
      </c>
      <c r="CK13" s="62"/>
    </row>
    <row r="14" spans="2:89" s="31" customFormat="1" ht="203.25" customHeight="1" x14ac:dyDescent="0.25">
      <c r="B14" s="45" t="s">
        <v>54</v>
      </c>
      <c r="C14" s="45" t="s">
        <v>0</v>
      </c>
      <c r="D14" s="45" t="s">
        <v>103</v>
      </c>
      <c r="E14" s="46" t="s">
        <v>146</v>
      </c>
      <c r="F14" s="47" t="s">
        <v>150</v>
      </c>
      <c r="G14" s="48" t="s">
        <v>120</v>
      </c>
      <c r="H14" s="48" t="s">
        <v>135</v>
      </c>
      <c r="I14" s="48" t="s">
        <v>127</v>
      </c>
      <c r="J14" s="46" t="s">
        <v>42</v>
      </c>
      <c r="K14" s="49" t="s">
        <v>137</v>
      </c>
      <c r="L14" s="49" t="s">
        <v>163</v>
      </c>
      <c r="M14" s="49" t="s">
        <v>143</v>
      </c>
      <c r="N14" s="45" t="s">
        <v>117</v>
      </c>
      <c r="O14" s="67" t="s">
        <v>186</v>
      </c>
      <c r="P14" s="50" t="s">
        <v>39</v>
      </c>
      <c r="Q14" s="51" t="s">
        <v>41</v>
      </c>
      <c r="R14" s="52" t="s">
        <v>118</v>
      </c>
      <c r="S14" s="52" t="s">
        <v>118</v>
      </c>
      <c r="T14" s="52">
        <v>1</v>
      </c>
      <c r="U14" s="53"/>
      <c r="V14" s="53"/>
      <c r="W14" s="54"/>
      <c r="X14" s="55"/>
      <c r="Y14" s="56"/>
      <c r="Z14" s="53"/>
      <c r="AA14" s="53"/>
      <c r="AB14" s="54"/>
      <c r="AC14" s="54"/>
      <c r="AD14" s="57"/>
      <c r="AE14" s="58"/>
      <c r="AF14" s="53"/>
      <c r="AG14" s="54"/>
      <c r="AH14" s="55"/>
      <c r="AI14" s="56"/>
      <c r="AJ14" s="53"/>
      <c r="AK14" s="53"/>
      <c r="AL14" s="54"/>
      <c r="AM14" s="64" t="s">
        <v>151</v>
      </c>
      <c r="AN14" s="57" t="s">
        <v>153</v>
      </c>
      <c r="AO14" s="58"/>
      <c r="AP14" s="53"/>
      <c r="AQ14" s="54"/>
      <c r="AR14" s="64" t="s">
        <v>154</v>
      </c>
      <c r="AS14" s="57" t="s">
        <v>160</v>
      </c>
      <c r="AT14" s="60">
        <v>0</v>
      </c>
      <c r="AU14" s="60">
        <v>0</v>
      </c>
      <c r="AV14" s="52">
        <v>1</v>
      </c>
      <c r="AW14" s="64" t="s">
        <v>169</v>
      </c>
      <c r="AX14" s="57" t="s">
        <v>170</v>
      </c>
      <c r="AY14" s="58"/>
      <c r="AZ14" s="53"/>
      <c r="BA14" s="54"/>
      <c r="BB14" s="59" t="s">
        <v>184</v>
      </c>
      <c r="BC14" s="57" t="s">
        <v>187</v>
      </c>
      <c r="BD14" s="53"/>
      <c r="BE14" s="53"/>
      <c r="BF14" s="54"/>
      <c r="BG14" s="64" t="s">
        <v>195</v>
      </c>
      <c r="BH14" s="57" t="s">
        <v>190</v>
      </c>
      <c r="BI14" s="58">
        <v>3</v>
      </c>
      <c r="BJ14" s="53">
        <v>3</v>
      </c>
      <c r="BK14" s="54">
        <v>1</v>
      </c>
      <c r="BL14" s="64" t="s">
        <v>201</v>
      </c>
      <c r="BM14" s="68" t="s">
        <v>162</v>
      </c>
      <c r="BN14" s="53"/>
      <c r="BO14" s="53"/>
      <c r="BP14" s="54"/>
      <c r="BQ14" s="54"/>
      <c r="BR14" s="57"/>
      <c r="BS14" s="58"/>
      <c r="BT14" s="53"/>
      <c r="BU14" s="54"/>
      <c r="BV14" s="54"/>
      <c r="BW14" s="57"/>
      <c r="BX14" s="53"/>
      <c r="BY14" s="53"/>
      <c r="BZ14" s="54"/>
      <c r="CA14" s="54"/>
      <c r="CB14" s="57"/>
      <c r="CC14" s="61"/>
      <c r="CE14" s="62">
        <f t="shared" si="0"/>
        <v>3</v>
      </c>
      <c r="CF14" s="62">
        <f t="shared" si="0"/>
        <v>3</v>
      </c>
      <c r="CG14" s="95">
        <f t="shared" ref="CG14:CG17" si="1">+CE14/CF14</f>
        <v>1</v>
      </c>
      <c r="CH14" s="95">
        <f t="shared" ref="CH14:CH17" si="2">+CG14</f>
        <v>1</v>
      </c>
      <c r="CI14" s="63">
        <f t="shared" ref="CI14:CI17" si="3">+T14</f>
        <v>1</v>
      </c>
      <c r="CJ14" s="63">
        <f t="shared" ref="CJ14:CJ17" si="4">+CH14/CI14</f>
        <v>1</v>
      </c>
      <c r="CK14" s="62"/>
    </row>
    <row r="15" spans="2:89" s="5" customFormat="1" ht="186.75" customHeight="1" x14ac:dyDescent="0.25">
      <c r="B15" s="69" t="s">
        <v>54</v>
      </c>
      <c r="C15" s="69" t="s">
        <v>0</v>
      </c>
      <c r="D15" s="69" t="s">
        <v>103</v>
      </c>
      <c r="E15" s="70" t="s">
        <v>147</v>
      </c>
      <c r="F15" s="71" t="s">
        <v>150</v>
      </c>
      <c r="G15" s="72" t="s">
        <v>119</v>
      </c>
      <c r="H15" s="72" t="s">
        <v>130</v>
      </c>
      <c r="I15" s="72" t="s">
        <v>127</v>
      </c>
      <c r="J15" s="70" t="s">
        <v>42</v>
      </c>
      <c r="K15" s="67" t="s">
        <v>125</v>
      </c>
      <c r="L15" s="67" t="s">
        <v>139</v>
      </c>
      <c r="M15" s="67" t="s">
        <v>144</v>
      </c>
      <c r="N15" s="69" t="s">
        <v>117</v>
      </c>
      <c r="O15" s="67" t="s">
        <v>123</v>
      </c>
      <c r="P15" s="73" t="s">
        <v>43</v>
      </c>
      <c r="Q15" s="74" t="s">
        <v>41</v>
      </c>
      <c r="R15" s="75" t="s">
        <v>118</v>
      </c>
      <c r="S15" s="75" t="s">
        <v>118</v>
      </c>
      <c r="T15" s="75">
        <v>1</v>
      </c>
      <c r="U15" s="76"/>
      <c r="V15" s="76"/>
      <c r="W15" s="77"/>
      <c r="X15" s="78"/>
      <c r="Y15" s="79"/>
      <c r="Z15" s="76"/>
      <c r="AA15" s="76"/>
      <c r="AB15" s="77"/>
      <c r="AC15" s="77"/>
      <c r="AD15" s="68"/>
      <c r="AE15" s="80"/>
      <c r="AF15" s="76"/>
      <c r="AG15" s="77"/>
      <c r="AH15" s="78"/>
      <c r="AI15" s="79"/>
      <c r="AJ15" s="76"/>
      <c r="AK15" s="76"/>
      <c r="AL15" s="77"/>
      <c r="AM15" s="68" t="s">
        <v>152</v>
      </c>
      <c r="AN15" s="68" t="s">
        <v>153</v>
      </c>
      <c r="AO15" s="80"/>
      <c r="AP15" s="76"/>
      <c r="AQ15" s="77"/>
      <c r="AR15" s="81" t="s">
        <v>155</v>
      </c>
      <c r="AS15" s="68" t="s">
        <v>160</v>
      </c>
      <c r="AT15" s="82">
        <v>0</v>
      </c>
      <c r="AU15" s="82">
        <v>0</v>
      </c>
      <c r="AV15" s="75">
        <v>1</v>
      </c>
      <c r="AW15" s="81" t="s">
        <v>171</v>
      </c>
      <c r="AX15" s="68" t="s">
        <v>162</v>
      </c>
      <c r="AY15" s="80"/>
      <c r="AZ15" s="76"/>
      <c r="BA15" s="77"/>
      <c r="BB15" s="83" t="s">
        <v>183</v>
      </c>
      <c r="BC15" s="68" t="s">
        <v>187</v>
      </c>
      <c r="BD15" s="76"/>
      <c r="BE15" s="76"/>
      <c r="BF15" s="77"/>
      <c r="BG15" s="81" t="s">
        <v>197</v>
      </c>
      <c r="BH15" s="68" t="s">
        <v>190</v>
      </c>
      <c r="BI15" s="88"/>
      <c r="BJ15" s="89"/>
      <c r="BK15" s="90"/>
      <c r="BL15" s="81" t="s">
        <v>198</v>
      </c>
      <c r="BM15" s="57" t="s">
        <v>203</v>
      </c>
      <c r="BN15" s="76"/>
      <c r="BO15" s="76"/>
      <c r="BP15" s="77"/>
      <c r="BQ15" s="77"/>
      <c r="BR15" s="68"/>
      <c r="BS15" s="80"/>
      <c r="BT15" s="76"/>
      <c r="BU15" s="77"/>
      <c r="BV15" s="77"/>
      <c r="BW15" s="68"/>
      <c r="BX15" s="76"/>
      <c r="BY15" s="76"/>
      <c r="BZ15" s="77"/>
      <c r="CA15" s="77"/>
      <c r="CB15" s="68"/>
      <c r="CC15" s="84"/>
      <c r="CE15" s="85">
        <f t="shared" ref="CE15" si="5">+U15+Z15+AE15+AJ15+AO15+AT15+AY15+BD15+BI15+BN15+BS15+BX15</f>
        <v>0</v>
      </c>
      <c r="CF15" s="85">
        <f t="shared" ref="CF15" si="6">+V15+AA15+AF15+AK15+AP15+AU15+AZ15+BE15+BJ15+BO15+BT15+BY15</f>
        <v>0</v>
      </c>
      <c r="CG15" s="86">
        <v>1</v>
      </c>
      <c r="CH15" s="86">
        <f t="shared" si="2"/>
        <v>1</v>
      </c>
      <c r="CI15" s="86">
        <f t="shared" si="3"/>
        <v>1</v>
      </c>
      <c r="CJ15" s="86">
        <f t="shared" si="4"/>
        <v>1</v>
      </c>
      <c r="CK15" s="87" t="s">
        <v>205</v>
      </c>
    </row>
    <row r="16" spans="2:89" s="31" customFormat="1" ht="168" customHeight="1" x14ac:dyDescent="0.25">
      <c r="B16" s="45" t="s">
        <v>54</v>
      </c>
      <c r="C16" s="45" t="s">
        <v>0</v>
      </c>
      <c r="D16" s="45" t="s">
        <v>103</v>
      </c>
      <c r="E16" s="46" t="s">
        <v>148</v>
      </c>
      <c r="F16" s="47" t="s">
        <v>150</v>
      </c>
      <c r="G16" s="48" t="s">
        <v>121</v>
      </c>
      <c r="H16" s="48" t="s">
        <v>136</v>
      </c>
      <c r="I16" s="48" t="s">
        <v>127</v>
      </c>
      <c r="J16" s="46" t="s">
        <v>42</v>
      </c>
      <c r="K16" s="49" t="s">
        <v>133</v>
      </c>
      <c r="L16" s="49" t="s">
        <v>140</v>
      </c>
      <c r="M16" s="49" t="s">
        <v>159</v>
      </c>
      <c r="N16" s="45" t="s">
        <v>117</v>
      </c>
      <c r="O16" s="67" t="s">
        <v>134</v>
      </c>
      <c r="P16" s="50" t="s">
        <v>39</v>
      </c>
      <c r="Q16" s="51" t="s">
        <v>41</v>
      </c>
      <c r="R16" s="52" t="s">
        <v>118</v>
      </c>
      <c r="S16" s="52" t="s">
        <v>118</v>
      </c>
      <c r="T16" s="52">
        <v>1</v>
      </c>
      <c r="U16" s="53"/>
      <c r="V16" s="53"/>
      <c r="W16" s="54"/>
      <c r="X16" s="55"/>
      <c r="Y16" s="56"/>
      <c r="Z16" s="53"/>
      <c r="AA16" s="53"/>
      <c r="AB16" s="54"/>
      <c r="AC16" s="54"/>
      <c r="AD16" s="57"/>
      <c r="AE16" s="58"/>
      <c r="AF16" s="53"/>
      <c r="AG16" s="54"/>
      <c r="AH16" s="55"/>
      <c r="AI16" s="56"/>
      <c r="AJ16" s="53"/>
      <c r="AK16" s="53"/>
      <c r="AL16" s="54"/>
      <c r="AM16" s="48" t="s">
        <v>161</v>
      </c>
      <c r="AN16" s="57" t="s">
        <v>153</v>
      </c>
      <c r="AO16" s="58"/>
      <c r="AP16" s="53"/>
      <c r="AQ16" s="54"/>
      <c r="AR16" s="48" t="s">
        <v>158</v>
      </c>
      <c r="AS16" s="57" t="s">
        <v>160</v>
      </c>
      <c r="AT16" s="60">
        <v>13</v>
      </c>
      <c r="AU16" s="60">
        <v>13</v>
      </c>
      <c r="AV16" s="52">
        <f t="shared" ref="AV16:AV17" si="7">+AT16/AU16</f>
        <v>1</v>
      </c>
      <c r="AW16" s="48" t="s">
        <v>196</v>
      </c>
      <c r="AX16" s="57" t="s">
        <v>177</v>
      </c>
      <c r="AY16" s="58"/>
      <c r="AZ16" s="53"/>
      <c r="BA16" s="54"/>
      <c r="BB16" s="59" t="s">
        <v>191</v>
      </c>
      <c r="BC16" s="57" t="s">
        <v>187</v>
      </c>
      <c r="BD16" s="53"/>
      <c r="BE16" s="53"/>
      <c r="BF16" s="54"/>
      <c r="BG16" s="59" t="s">
        <v>192</v>
      </c>
      <c r="BH16" s="57" t="s">
        <v>190</v>
      </c>
      <c r="BI16" s="58">
        <v>13</v>
      </c>
      <c r="BJ16" s="53">
        <v>13</v>
      </c>
      <c r="BK16" s="54">
        <v>1</v>
      </c>
      <c r="BL16" s="59" t="s">
        <v>199</v>
      </c>
      <c r="BM16" s="68" t="s">
        <v>162</v>
      </c>
      <c r="BN16" s="53"/>
      <c r="BO16" s="53"/>
      <c r="BP16" s="54"/>
      <c r="BQ16" s="54"/>
      <c r="BR16" s="57"/>
      <c r="BS16" s="58"/>
      <c r="BT16" s="53"/>
      <c r="BU16" s="54"/>
      <c r="BV16" s="54"/>
      <c r="BW16" s="57"/>
      <c r="BX16" s="53"/>
      <c r="BY16" s="53"/>
      <c r="BZ16" s="54"/>
      <c r="CA16" s="54"/>
      <c r="CB16" s="57"/>
      <c r="CC16" s="61"/>
      <c r="CE16" s="62">
        <v>13</v>
      </c>
      <c r="CF16" s="96">
        <v>13</v>
      </c>
      <c r="CG16" s="95">
        <f t="shared" si="1"/>
        <v>1</v>
      </c>
      <c r="CH16" s="95">
        <f t="shared" si="2"/>
        <v>1</v>
      </c>
      <c r="CI16" s="95">
        <f t="shared" si="3"/>
        <v>1</v>
      </c>
      <c r="CJ16" s="95">
        <f t="shared" si="4"/>
        <v>1</v>
      </c>
      <c r="CK16" s="62"/>
    </row>
    <row r="17" spans="1:139" s="31" customFormat="1" ht="244.5" customHeight="1" x14ac:dyDescent="0.25">
      <c r="B17" s="45" t="s">
        <v>54</v>
      </c>
      <c r="C17" s="45" t="s">
        <v>0</v>
      </c>
      <c r="D17" s="45" t="s">
        <v>103</v>
      </c>
      <c r="E17" s="46" t="s">
        <v>149</v>
      </c>
      <c r="F17" s="47" t="s">
        <v>150</v>
      </c>
      <c r="G17" s="48" t="s">
        <v>126</v>
      </c>
      <c r="H17" s="48" t="s">
        <v>131</v>
      </c>
      <c r="I17" s="48" t="s">
        <v>127</v>
      </c>
      <c r="J17" s="46" t="s">
        <v>42</v>
      </c>
      <c r="K17" s="49" t="s">
        <v>138</v>
      </c>
      <c r="L17" s="49" t="s">
        <v>141</v>
      </c>
      <c r="M17" s="49" t="s">
        <v>164</v>
      </c>
      <c r="N17" s="45" t="s">
        <v>117</v>
      </c>
      <c r="O17" s="49" t="s">
        <v>124</v>
      </c>
      <c r="P17" s="50" t="s">
        <v>39</v>
      </c>
      <c r="Q17" s="51" t="s">
        <v>41</v>
      </c>
      <c r="R17" s="52" t="s">
        <v>118</v>
      </c>
      <c r="S17" s="52" t="s">
        <v>118</v>
      </c>
      <c r="T17" s="52">
        <v>1</v>
      </c>
      <c r="U17" s="53"/>
      <c r="V17" s="53"/>
      <c r="W17" s="54"/>
      <c r="X17" s="55"/>
      <c r="Y17" s="56"/>
      <c r="Z17" s="53"/>
      <c r="AA17" s="53"/>
      <c r="AB17" s="54"/>
      <c r="AC17" s="54"/>
      <c r="AD17" s="57"/>
      <c r="AE17" s="58"/>
      <c r="AF17" s="53"/>
      <c r="AG17" s="54"/>
      <c r="AH17" s="55"/>
      <c r="AI17" s="56"/>
      <c r="AJ17" s="53"/>
      <c r="AK17" s="53"/>
      <c r="AL17" s="54"/>
      <c r="AM17" s="64" t="s">
        <v>166</v>
      </c>
      <c r="AN17" s="57" t="s">
        <v>153</v>
      </c>
      <c r="AO17" s="58"/>
      <c r="AP17" s="53"/>
      <c r="AQ17" s="54"/>
      <c r="AR17" s="64" t="s">
        <v>167</v>
      </c>
      <c r="AS17" s="57" t="s">
        <v>160</v>
      </c>
      <c r="AT17" s="60">
        <v>136</v>
      </c>
      <c r="AU17" s="60">
        <v>136</v>
      </c>
      <c r="AV17" s="52">
        <f t="shared" si="7"/>
        <v>1</v>
      </c>
      <c r="AW17" s="64" t="s">
        <v>168</v>
      </c>
      <c r="AX17" s="57" t="s">
        <v>175</v>
      </c>
      <c r="AY17" s="58"/>
      <c r="AZ17" s="53"/>
      <c r="BA17" s="54"/>
      <c r="BB17" s="64" t="s">
        <v>193</v>
      </c>
      <c r="BC17" s="57" t="s">
        <v>187</v>
      </c>
      <c r="BD17" s="53"/>
      <c r="BE17" s="53"/>
      <c r="BF17" s="54"/>
      <c r="BG17" s="64" t="s">
        <v>189</v>
      </c>
      <c r="BH17" s="57" t="s">
        <v>190</v>
      </c>
      <c r="BI17" s="58">
        <v>118</v>
      </c>
      <c r="BJ17" s="53">
        <v>118</v>
      </c>
      <c r="BK17" s="54">
        <v>1</v>
      </c>
      <c r="BL17" s="64" t="s">
        <v>200</v>
      </c>
      <c r="BM17" s="68" t="s">
        <v>162</v>
      </c>
      <c r="BN17" s="53"/>
      <c r="BO17" s="53"/>
      <c r="BP17" s="54"/>
      <c r="BQ17" s="54"/>
      <c r="BR17" s="57"/>
      <c r="BS17" s="58"/>
      <c r="BT17" s="53"/>
      <c r="BU17" s="54"/>
      <c r="BV17" s="54"/>
      <c r="BW17" s="57"/>
      <c r="BX17" s="53"/>
      <c r="BY17" s="53"/>
      <c r="BZ17" s="54"/>
      <c r="CA17" s="54"/>
      <c r="CB17" s="57"/>
      <c r="CC17" s="61"/>
      <c r="CE17" s="96">
        <v>118</v>
      </c>
      <c r="CF17" s="96">
        <v>118</v>
      </c>
      <c r="CG17" s="95">
        <f t="shared" si="1"/>
        <v>1</v>
      </c>
      <c r="CH17" s="95">
        <f t="shared" si="2"/>
        <v>1</v>
      </c>
      <c r="CI17" s="95">
        <f t="shared" si="3"/>
        <v>1</v>
      </c>
      <c r="CJ17" s="95">
        <f t="shared" si="4"/>
        <v>1</v>
      </c>
      <c r="CK17" s="62"/>
    </row>
    <row r="18" spans="1:139" s="34" customFormat="1" ht="15" customHeight="1" x14ac:dyDescent="0.25">
      <c r="A18" s="32"/>
      <c r="B18" s="33"/>
      <c r="C18" s="33"/>
      <c r="D18" s="33"/>
      <c r="F18" s="35"/>
      <c r="G18" s="33"/>
      <c r="H18" s="33"/>
      <c r="I18" s="33"/>
      <c r="J18" s="33"/>
      <c r="K18" s="33"/>
      <c r="M18" s="35"/>
      <c r="R18" s="33"/>
      <c r="W18" s="36"/>
      <c r="X18" s="36"/>
      <c r="AB18" s="36"/>
      <c r="AC18" s="36"/>
      <c r="AG18" s="36"/>
      <c r="AH18" s="36"/>
      <c r="AL18" s="36"/>
      <c r="AM18" s="36"/>
      <c r="AQ18" s="36"/>
      <c r="AT18" s="37">
        <f>SUM(AT13:AT17)</f>
        <v>150</v>
      </c>
      <c r="AU18" s="37"/>
      <c r="AV18" s="36"/>
      <c r="AW18" s="38">
        <f>53+2+31+2+46+2</f>
        <v>136</v>
      </c>
      <c r="BA18" s="65"/>
      <c r="BB18" s="36"/>
      <c r="BF18" s="36"/>
      <c r="BG18" s="36"/>
      <c r="BH18" s="35"/>
      <c r="BI18" s="37">
        <f>SUM(BI13:BI17)</f>
        <v>135</v>
      </c>
      <c r="BJ18" s="37">
        <f>SUM(BJ13:BJ17)</f>
        <v>135</v>
      </c>
      <c r="BK18" s="36"/>
      <c r="BL18" s="36"/>
      <c r="BN18" s="66"/>
      <c r="BP18" s="36"/>
      <c r="BQ18" s="36"/>
      <c r="BU18" s="36"/>
      <c r="BV18" s="36"/>
      <c r="BZ18" s="36"/>
      <c r="CA18" s="36"/>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row>
  </sheetData>
  <sheetProtection formatCells="0" formatColumns="0" formatRows="0" sort="0" autoFilter="0" pivotTables="0"/>
  <dataConsolidate/>
  <mergeCells count="30">
    <mergeCell ref="CE10:CG11"/>
    <mergeCell ref="CH10:CK11"/>
    <mergeCell ref="B11:D11"/>
    <mergeCell ref="E11:I11"/>
    <mergeCell ref="J11:Q11"/>
    <mergeCell ref="R11:T11"/>
    <mergeCell ref="U11:Y11"/>
    <mergeCell ref="Z11:AD11"/>
    <mergeCell ref="AE11:AI11"/>
    <mergeCell ref="AJ11:AN11"/>
    <mergeCell ref="U10:CB10"/>
    <mergeCell ref="BS11:BW11"/>
    <mergeCell ref="BX11:CB11"/>
    <mergeCell ref="AO11:AS11"/>
    <mergeCell ref="AT11:AX11"/>
    <mergeCell ref="AY11:BC11"/>
    <mergeCell ref="BD11:BH11"/>
    <mergeCell ref="BI11:BM11"/>
    <mergeCell ref="BN11:BR11"/>
    <mergeCell ref="B7:C8"/>
    <mergeCell ref="E7:F7"/>
    <mergeCell ref="G7:G8"/>
    <mergeCell ref="E8:F8"/>
    <mergeCell ref="B10:T10"/>
    <mergeCell ref="B2:C5"/>
    <mergeCell ref="D2:BY5"/>
    <mergeCell ref="BZ2:CC2"/>
    <mergeCell ref="BZ3:CC3"/>
    <mergeCell ref="BZ4:CC4"/>
    <mergeCell ref="BZ5:CC5"/>
  </mergeCells>
  <phoneticPr fontId="15" type="noConversion"/>
  <dataValidations count="41">
    <dataValidation allowBlank="1" showInputMessage="1" showErrorMessage="1" promptTitle="Gràfica del indicador" prompt="De acuerdo a la periodicidad del indicador graficar su avance y tendencia, comparando lo ejecutado, contra lo programado y su meta, asi como, aisgnar el color y rango segun su resultado (&gt;= a 90%  verde, &gt; 70% y &lt; 90% amarillo y &lt;= 70% rojo)." sqref="CK12" xr:uid="{00000000-0002-0000-0000-000000000000}"/>
    <dataValidation allowBlank="1" showInputMessage="1" showErrorMessage="1" prompt="Seleccionar la tendencia que presentará el indicador en la vigencia:_x000a_* Constante: en cada periodo siempre es el mismo valor._x000a_* Creciente: en cada periodo incrementa su valor._x000a_* Decreciente: en cada período disminuye su valor." sqref="Q12" xr:uid="{00000000-0002-0000-0000-000001000000}"/>
    <dataValidation allowBlank="1" showInputMessage="1" showErrorMessage="1" prompt="Registre las observaciones o recomendaciones de la revisión del seguimiento reportado por el proceso. Se diligencia por parte del equipo del Sistema de Gestión al recibir el reporte del seguimiento." sqref="Y12 AD12 AI12 AN12 AS12 AX12 BC12 BH12 BM12 BR12 BW12 CB12" xr:uid="{00000000-0002-0000-0000-000002000000}"/>
    <dataValidation allowBlank="1" showInputMessage="1" showErrorMessage="1" prompt="Es el producto de dividir el resultado del indicador para la vigencia (columna BV) entre la meta anual del indicador para la vigencia (columna BW)." sqref="CJ12" xr:uid="{00000000-0002-0000-0000-000003000000}"/>
    <dataValidation allowBlank="1" showInputMessage="1" showErrorMessage="1" prompt="Registrar la meta anual formulada para el indicador, es decir, el valor de la columna S." sqref="CI12" xr:uid="{00000000-0002-0000-0000-000004000000}"/>
    <dataValidation allowBlank="1" showInputMessage="1" showErrorMessage="1" prompt="Corresponde al porcentaje de avance acumulado, es decir, es el mismo valor calculado en la columna anterior (BU)._x000a_" sqref="CH12" xr:uid="{00000000-0002-0000-0000-000005000000}"/>
    <dataValidation allowBlank="1" showInputMessage="1" showErrorMessage="1" prompt="Es el producto de dividir el resultado del indicador acumulado (columna BS) entre lo programado del indicador acumulado (columna BT)._x000a_" sqref="CG12" xr:uid="{00000000-0002-0000-0000-000006000000}"/>
    <dataValidation allowBlank="1" showInputMessage="1" showErrorMessage="1" prompt="Corresponde al avance programado acumulado (constante; suma o promedio) o al último reporte de programación (creciente o decreciente) del indicador, según corresponda y de acuerdo a su periodicidad." sqref="CF12" xr:uid="{00000000-0002-0000-0000-000007000000}"/>
    <dataValidation allowBlank="1" showInputMessage="1" showErrorMessage="1" prompt="Corresponde al avance ejecutado acumulado (constante; suma o promedio) o al último reporte de ejecución (creciente o decreciente) del indicador, según corresponda y de acuerdo a su periodicidad." sqref="CE12" xr:uid="{00000000-0002-0000-0000-000008000000}"/>
    <dataValidation allowBlank="1" showInputMessage="1" showErrorMessage="1" prompt="Enunciar los pasos que se deben realizar para obtener las variables que conforman el indicador y calcular su resultado. Así mismo, indicar como se obtiene el avance acumulado del indicador, si se debe sumar, promediar o tomar el último dato cuantitativo." sqref="M12" xr:uid="{00000000-0002-0000-0000-000009000000}"/>
    <dataValidation type="list" allowBlank="1" showInputMessage="1" showErrorMessage="1" sqref="B18:B1048576" xr:uid="{00000000-0002-0000-0000-00000A000000}">
      <formula1>Procesos</formula1>
    </dataValidation>
    <dataValidation type="list" allowBlank="1" showInputMessage="1" showErrorMessage="1" sqref="P19:P1048576" xr:uid="{00000000-0002-0000-0000-00000B000000}">
      <formula1>TipoInd</formula1>
    </dataValidation>
    <dataValidation type="list" allowBlank="1" showInputMessage="1" showErrorMessage="1" sqref="C19:C1048576" xr:uid="{00000000-0002-0000-0000-00000C000000}">
      <formula1>Subsistema</formula1>
    </dataValidation>
    <dataValidation allowBlank="1" showInputMessage="1" showErrorMessage="1" prompt="Formúlese según las características y programación del indicador." sqref="CE10 CH10" xr:uid="{00000000-0002-0000-0000-00000D000000}"/>
    <dataValidation type="list" allowBlank="1" showInputMessage="1" showErrorMessage="1" sqref="D18 E19:E1048576" xr:uid="{00000000-0002-0000-0000-00000E000000}">
      <formula1>ObjEstratégico</formula1>
    </dataValidation>
    <dataValidation type="list" allowBlank="1" showInputMessage="1" showErrorMessage="1" sqref="C18 D19:D1048576" xr:uid="{00000000-0002-0000-0000-00000F000000}">
      <formula1>ProyectoInv</formula1>
    </dataValidation>
    <dataValidation type="list" allowBlank="1" showInputMessage="1" showErrorMessage="1" sqref="P18 M19:N1048576" xr:uid="{00000000-0002-0000-0000-000010000000}">
      <formula1>periodicidad</formula1>
    </dataValidation>
    <dataValidation type="list" allowBlank="1" showInputMessage="1" showErrorMessage="1" sqref="E7:E8" xr:uid="{00000000-0002-0000-0000-000011000000}">
      <formula1>Meses</formula1>
    </dataValidation>
    <dataValidation allowBlank="1" showInputMessage="1" showErrorMessage="1" prompt="Corresponde a los logros obtenidos durante el periodo de medición así como la identificación de las situaciones que conllevaron al incumplimiento de las metas propuestas." sqref="BQ12 BV12 X12 AC12 AH12 AM12 AR12 AW12 BB12 BG12 BL12 CA12" xr:uid="{00000000-0002-0000-0000-000012000000}"/>
    <dataValidation allowBlank="1" showInputMessage="1" showErrorMessage="1" prompt="Corresponde a la operación matemática de la fórmula del indicador y que reflejará el resultado del indicador para el periodo de medición." sqref="AB12 W12 BU12 AQ12 AL12 AG12 AV12 BA12 BF12 BK12 BP12 BZ12" xr:uid="{00000000-0002-0000-0000-000013000000}"/>
    <dataValidation allowBlank="1" showInputMessage="1" showErrorMessage="1" prompt="Corresponde a los resultados planificados para el periodo de medición. Todos los indicadores de gestión deben incluir programación." sqref="AF12 AA12 V12 AU12 AP12 AK12 AZ12 BE12 BJ12 BO12 BT12 BY12" xr:uid="{00000000-0002-0000-0000-000014000000}"/>
    <dataValidation allowBlank="1" showInputMessage="1" showErrorMessage="1" prompt="Corresponde a los resultados obtenidos en el periodo de medición." sqref="U12 AE12 Z12 AJ12 AT12 AO12 AY12 BD12 BI12 BN12 BS12 BX12" xr:uid="{00000000-0002-0000-0000-000015000000}"/>
    <dataValidation allowBlank="1" showInputMessage="1" showErrorMessage="1" prompt="Es el resultado del indicador que se pretende alcanzar durante la vigencia, se debe tener como referencia la unidad de medida formulada para el indicador." sqref="T12" xr:uid="{00000000-0002-0000-0000-000016000000}"/>
    <dataValidation allowBlank="1" showInputMessage="1" showErrorMessage="1" prompt="Debe coincidir con la unidad de medida del indicador para poder ser comparables." sqref="S12" xr:uid="{00000000-0002-0000-0000-000017000000}"/>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R12" xr:uid="{00000000-0002-0000-0000-000018000000}"/>
    <dataValidation allowBlank="1" showInputMessage="1" showErrorMessage="1" prompt="Es el elemento que soporta la medición del indicador, estos pueden ser; documento, base de datos, entre otros. " sqref="O12" xr:uid="{00000000-0002-0000-0000-000019000000}"/>
    <dataValidation allowBlank="1" showInputMessage="1" showErrorMessage="1" prompt="Corresponde a la información a partir de la cual se obtienen los datos para el cálculo del indicador." sqref="L12" xr:uid="{00000000-0002-0000-0000-00001A000000}"/>
    <dataValidation allowBlank="1" showInputMessage="1" showErrorMessage="1" prompt="Relacionar la medida en la cual se obtiene el resultado del indicador, la cual para el presente formato se estandariza en &quot;Porcentaje&quot;." sqref="N12" xr:uid="{00000000-0002-0000-0000-00001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P12" xr:uid="{00000000-0002-0000-0000-00001C000000}"/>
    <dataValidation allowBlank="1" showInputMessage="1" showErrorMessage="1" prompt="Hace referencia a la clasificación del indicador._x000a__x000a_De la lista desplegable seleccione una de las siguientes opciones: eficacia, eficiencia o efectividad." sqref="J12" xr:uid="{00000000-0002-0000-0000-00001D000000}"/>
    <dataValidation allowBlank="1" showInputMessage="1" showErrorMessage="1" prompt="Corresponde a la ecuación matemática que relaciona las variables del indicador (numerador/denominador)." sqref="K12" xr:uid="{00000000-0002-0000-0000-00001E000000}"/>
    <dataValidation allowBlank="1" showInputMessage="1" showErrorMessage="1" prompt="Corresponde al aspecto clave de cuyo resultado depende el logro de la meta propuesta para el indicador." sqref="I12" xr:uid="{00000000-0002-0000-0000-00001F000000}"/>
    <dataValidation allowBlank="1" showInputMessage="1" showErrorMessage="1" prompt="Describe al fin para el cual se formuló el indicador." sqref="H12" xr:uid="{00000000-0002-0000-0000-000020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21000000}"/>
    <dataValidation allowBlank="1" showInputMessage="1" showErrorMessage="1" prompt="Hace referencia a la fecha de expedición de la circular mediante la cual se solicita la creación o actualización del indicador de gestión." sqref="F12" xr:uid="{00000000-0002-0000-0000-000022000000}"/>
    <dataValidation allowBlank="1" showInputMessage="1" showErrorMessage="1" prompt="Se refiere al código consecutivo que es asignado por la Subdirección de Diseño, Evaluación y Sistematización – Equipo del Sistema Integrado de Gestión." sqref="E12" xr:uid="{00000000-0002-0000-0000-00002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24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25000000}"/>
    <dataValidation allowBlank="1" showInputMessage="1" showErrorMessage="1" prompt="Indicar el proceso institucional al cuál está asociado el indicador de gestión._x000a__x000a_De la lista despegable  seleccione el proceso." sqref="B12" xr:uid="{00000000-0002-0000-0000-000026000000}"/>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00000000-0002-0000-0000-000027000000}"/>
    <dataValidation type="list" allowBlank="1" showInputMessage="1" showErrorMessage="1" sqref="T18 Q18:Q1048576" xr:uid="{00000000-0002-0000-0000-000028000000}">
      <formula1>TipoMeta</formula1>
    </dataValidation>
  </dataValidations>
  <pageMargins left="0.7" right="0.7" top="0.75" bottom="0.75" header="0.3" footer="0.3"/>
  <pageSetup scale="38" orientation="landscape" horizontalDpi="4294967295" verticalDpi="4294967295" r:id="rId1"/>
  <colBreaks count="3" manualBreakCount="3">
    <brk id="15" max="17" man="1"/>
    <brk id="48" max="17" man="1"/>
    <brk id="81"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29000000}">
          <x14:formula1>
            <xm:f>'Listas desplegables'!$D$2:$D$20</xm:f>
          </x14:formula1>
          <xm:sqref>C13:C17</xm:sqref>
        </x14:dataValidation>
        <x14:dataValidation type="list" allowBlank="1" showInputMessage="1" showErrorMessage="1" errorTitle="Error" error="Seleccione un valor de la lista desplegable" xr:uid="{00000000-0002-0000-0000-00002A000000}">
          <x14:formula1>
            <xm:f>'Listas desplegables'!$H$2:$H$5</xm:f>
          </x14:formula1>
          <xm:sqref>Q13:Q17</xm:sqref>
        </x14:dataValidation>
        <x14:dataValidation type="list" allowBlank="1" showInputMessage="1" showErrorMessage="1" xr:uid="{00000000-0002-0000-0000-00002B000000}">
          <x14:formula1>
            <xm:f>'Listas desplegables'!$G$2:$G$6</xm:f>
          </x14:formula1>
          <xm:sqref>P13:P17</xm:sqref>
        </x14:dataValidation>
        <x14:dataValidation type="list" allowBlank="1" showInputMessage="1" showErrorMessage="1" xr:uid="{00000000-0002-0000-0000-00002C000000}">
          <x14:formula1>
            <xm:f>'Listas desplegables'!$F$2:$F$4</xm:f>
          </x14:formula1>
          <xm:sqref>J13:J17</xm:sqref>
        </x14:dataValidation>
        <x14:dataValidation type="list" allowBlank="1" showInputMessage="1" showErrorMessage="1" xr:uid="{00000000-0002-0000-0000-00002D000000}">
          <x14:formula1>
            <xm:f>'Listas desplegables'!$B$2:$B$13</xm:f>
          </x14:formula1>
          <xm:sqref>G7:G8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28"/>
  <sheetViews>
    <sheetView zoomScale="90" zoomScaleNormal="90" workbookViewId="0">
      <selection activeCell="O23" sqref="O23"/>
    </sheetView>
  </sheetViews>
  <sheetFormatPr baseColWidth="10" defaultRowHeight="15" x14ac:dyDescent="0.25"/>
  <cols>
    <col min="2" max="3" width="14.140625" customWidth="1"/>
    <col min="11" max="11" width="11.42578125" customWidth="1"/>
  </cols>
  <sheetData>
    <row r="2" spans="1:15" x14ac:dyDescent="0.25">
      <c r="A2" s="39" t="s">
        <v>173</v>
      </c>
      <c r="L2" s="42" t="s">
        <v>174</v>
      </c>
    </row>
    <row r="3" spans="1:15" ht="45" x14ac:dyDescent="0.25">
      <c r="A3" s="91"/>
      <c r="B3" s="91" t="s">
        <v>172</v>
      </c>
      <c r="C3" s="92" t="s">
        <v>204</v>
      </c>
      <c r="D3" s="93" t="s">
        <v>202</v>
      </c>
      <c r="L3" s="93"/>
      <c r="M3" s="93" t="s">
        <v>172</v>
      </c>
      <c r="N3" s="92" t="s">
        <v>204</v>
      </c>
      <c r="O3" s="93" t="s">
        <v>202</v>
      </c>
    </row>
    <row r="4" spans="1:15" x14ac:dyDescent="0.25">
      <c r="A4" s="91" t="s">
        <v>14</v>
      </c>
      <c r="B4" s="94">
        <f>C4/D4</f>
        <v>1</v>
      </c>
      <c r="C4" s="94">
        <v>1</v>
      </c>
      <c r="D4" s="94">
        <v>1</v>
      </c>
      <c r="L4" s="91" t="s">
        <v>14</v>
      </c>
      <c r="M4" s="94">
        <f>N4/O4</f>
        <v>1</v>
      </c>
      <c r="N4" s="94">
        <v>1</v>
      </c>
      <c r="O4" s="94">
        <v>1</v>
      </c>
    </row>
    <row r="5" spans="1:15" x14ac:dyDescent="0.25">
      <c r="A5" s="91" t="s">
        <v>17</v>
      </c>
      <c r="B5" s="94">
        <f>C5/D5</f>
        <v>1</v>
      </c>
      <c r="C5" s="94">
        <v>1</v>
      </c>
      <c r="D5" s="94">
        <v>1</v>
      </c>
      <c r="L5" s="91" t="s">
        <v>17</v>
      </c>
      <c r="M5" s="94">
        <f>N5/O5</f>
        <v>1</v>
      </c>
      <c r="N5" s="94">
        <v>1</v>
      </c>
      <c r="O5" s="94">
        <v>1</v>
      </c>
    </row>
    <row r="6" spans="1:15" x14ac:dyDescent="0.25">
      <c r="A6" s="91" t="s">
        <v>20</v>
      </c>
      <c r="B6" s="94"/>
      <c r="C6" s="94"/>
      <c r="D6" s="93"/>
      <c r="L6" s="91" t="s">
        <v>20</v>
      </c>
      <c r="M6" s="93"/>
      <c r="N6" s="93"/>
      <c r="O6" s="93"/>
    </row>
    <row r="7" spans="1:15" x14ac:dyDescent="0.25">
      <c r="A7" s="91" t="s">
        <v>178</v>
      </c>
      <c r="B7" s="94">
        <v>0.66</v>
      </c>
      <c r="C7" s="94"/>
      <c r="D7" s="93"/>
      <c r="L7" s="91" t="s">
        <v>178</v>
      </c>
      <c r="M7" s="94">
        <v>1</v>
      </c>
      <c r="N7" s="93"/>
      <c r="O7" s="93"/>
    </row>
    <row r="15" spans="1:15" x14ac:dyDescent="0.25">
      <c r="A15" s="40" t="s">
        <v>179</v>
      </c>
      <c r="L15" s="43" t="s">
        <v>181</v>
      </c>
    </row>
    <row r="16" spans="1:15" ht="45" x14ac:dyDescent="0.25">
      <c r="A16" s="93"/>
      <c r="B16" s="93" t="s">
        <v>172</v>
      </c>
      <c r="C16" s="92" t="s">
        <v>204</v>
      </c>
      <c r="D16" s="93" t="s">
        <v>202</v>
      </c>
      <c r="L16" s="93"/>
      <c r="M16" s="93" t="s">
        <v>172</v>
      </c>
      <c r="N16" s="92" t="s">
        <v>204</v>
      </c>
      <c r="O16" s="93" t="s">
        <v>202</v>
      </c>
    </row>
    <row r="17" spans="1:15" x14ac:dyDescent="0.25">
      <c r="A17" s="91" t="s">
        <v>14</v>
      </c>
      <c r="B17" s="94">
        <f>C17/D17</f>
        <v>1</v>
      </c>
      <c r="C17" s="94">
        <v>1</v>
      </c>
      <c r="D17" s="94">
        <v>1</v>
      </c>
      <c r="L17" s="91" t="s">
        <v>14</v>
      </c>
      <c r="M17" s="94">
        <f>N17/O17</f>
        <v>1</v>
      </c>
      <c r="N17" s="94">
        <v>1</v>
      </c>
      <c r="O17" s="94">
        <v>1</v>
      </c>
    </row>
    <row r="18" spans="1:15" x14ac:dyDescent="0.25">
      <c r="A18" s="91" t="s">
        <v>17</v>
      </c>
      <c r="B18" s="94">
        <f>C18/D18</f>
        <v>1</v>
      </c>
      <c r="C18" s="94">
        <v>1</v>
      </c>
      <c r="D18" s="94">
        <v>1</v>
      </c>
      <c r="L18" s="91" t="s">
        <v>17</v>
      </c>
      <c r="M18" s="94">
        <f>N18/O18</f>
        <v>1</v>
      </c>
      <c r="N18" s="94">
        <v>1</v>
      </c>
      <c r="O18" s="94">
        <v>1</v>
      </c>
    </row>
    <row r="19" spans="1:15" x14ac:dyDescent="0.25">
      <c r="A19" s="91" t="s">
        <v>20</v>
      </c>
      <c r="B19" s="93"/>
      <c r="C19" s="93"/>
      <c r="D19" s="93"/>
      <c r="L19" s="91" t="s">
        <v>20</v>
      </c>
      <c r="M19" s="93"/>
      <c r="N19" s="93"/>
      <c r="O19" s="93"/>
    </row>
    <row r="20" spans="1:15" x14ac:dyDescent="0.25">
      <c r="A20" s="91" t="s">
        <v>178</v>
      </c>
      <c r="B20" s="94">
        <v>1</v>
      </c>
      <c r="C20" s="94"/>
      <c r="D20" s="93"/>
      <c r="L20" s="91" t="s">
        <v>178</v>
      </c>
      <c r="M20" s="94">
        <v>1</v>
      </c>
      <c r="N20" s="93"/>
      <c r="O20" s="93"/>
    </row>
    <row r="24" spans="1:15" x14ac:dyDescent="0.25">
      <c r="A24" s="41" t="s">
        <v>180</v>
      </c>
    </row>
    <row r="25" spans="1:15" ht="30" x14ac:dyDescent="0.25">
      <c r="A25" s="93"/>
      <c r="B25" s="93" t="s">
        <v>172</v>
      </c>
      <c r="C25" s="92" t="s">
        <v>204</v>
      </c>
      <c r="D25" s="93" t="s">
        <v>202</v>
      </c>
    </row>
    <row r="26" spans="1:15" x14ac:dyDescent="0.25">
      <c r="A26" s="91" t="s">
        <v>14</v>
      </c>
      <c r="B26" s="94">
        <f>C26/D26</f>
        <v>1</v>
      </c>
      <c r="C26" s="94">
        <v>1</v>
      </c>
      <c r="D26" s="94">
        <v>1</v>
      </c>
    </row>
    <row r="27" spans="1:15" x14ac:dyDescent="0.25">
      <c r="A27" s="91" t="s">
        <v>20</v>
      </c>
      <c r="B27" s="93"/>
      <c r="C27" s="93"/>
      <c r="D27" s="93"/>
    </row>
    <row r="28" spans="1:15" x14ac:dyDescent="0.25">
      <c r="A28" s="91" t="s">
        <v>178</v>
      </c>
      <c r="B28" s="94">
        <v>1</v>
      </c>
      <c r="C28" s="94"/>
      <c r="D28" s="93"/>
    </row>
  </sheetData>
  <phoneticPr fontId="15"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H76"/>
  <sheetViews>
    <sheetView zoomScale="80" zoomScaleNormal="80" workbookViewId="0">
      <selection activeCell="E3" sqref="E3"/>
    </sheetView>
  </sheetViews>
  <sheetFormatPr baseColWidth="10" defaultColWidth="11.42578125" defaultRowHeight="14.25" x14ac:dyDescent="0.2"/>
  <cols>
    <col min="1" max="1" width="10.42578125" style="15" customWidth="1"/>
    <col min="2" max="2" width="7.140625" style="15" bestFit="1" customWidth="1"/>
    <col min="3" max="3" width="47.28515625" style="15" customWidth="1"/>
    <col min="4" max="4" width="60.28515625" style="15" customWidth="1"/>
    <col min="5" max="5" width="86.7109375" style="15" customWidth="1"/>
    <col min="6" max="6" width="11.7109375" style="15" customWidth="1"/>
    <col min="7" max="7" width="15.42578125" style="15" customWidth="1"/>
    <col min="8" max="8" width="15.140625" style="15" customWidth="1"/>
    <col min="9" max="16384" width="11.42578125" style="15"/>
  </cols>
  <sheetData>
    <row r="1" spans="1:8" s="16" customFormat="1" ht="53.25" customHeight="1" x14ac:dyDescent="0.25">
      <c r="A1" s="17" t="s">
        <v>50</v>
      </c>
      <c r="B1" s="19" t="s">
        <v>44</v>
      </c>
      <c r="C1" s="17" t="s">
        <v>52</v>
      </c>
      <c r="D1" s="20" t="s">
        <v>45</v>
      </c>
      <c r="E1" s="17" t="s">
        <v>66</v>
      </c>
      <c r="F1" s="20" t="s">
        <v>29</v>
      </c>
      <c r="G1" s="18" t="s">
        <v>30</v>
      </c>
      <c r="H1" s="20" t="s">
        <v>36</v>
      </c>
    </row>
    <row r="2" spans="1:8" s="13" customFormat="1" ht="85.5" x14ac:dyDescent="0.25">
      <c r="A2" s="12" t="s">
        <v>10</v>
      </c>
      <c r="B2" s="12">
        <v>2019</v>
      </c>
      <c r="C2" s="13" t="s">
        <v>53</v>
      </c>
      <c r="D2" s="21" t="s">
        <v>71</v>
      </c>
      <c r="E2" s="21" t="s">
        <v>104</v>
      </c>
      <c r="F2" s="13" t="s">
        <v>42</v>
      </c>
      <c r="G2" s="21" t="s">
        <v>46</v>
      </c>
      <c r="H2" s="21" t="s">
        <v>69</v>
      </c>
    </row>
    <row r="3" spans="1:8" s="13" customFormat="1" ht="62.25" customHeight="1" x14ac:dyDescent="0.25">
      <c r="A3" s="12" t="s">
        <v>11</v>
      </c>
      <c r="B3" s="12">
        <v>2020</v>
      </c>
      <c r="C3" s="13" t="s">
        <v>54</v>
      </c>
      <c r="D3" s="21" t="s">
        <v>72</v>
      </c>
      <c r="E3" s="21" t="s">
        <v>101</v>
      </c>
      <c r="F3" s="13" t="s">
        <v>38</v>
      </c>
      <c r="G3" s="13" t="s">
        <v>67</v>
      </c>
      <c r="H3" s="21" t="s">
        <v>41</v>
      </c>
    </row>
    <row r="4" spans="1:8" s="13" customFormat="1" ht="51" customHeight="1" x14ac:dyDescent="0.25">
      <c r="A4" s="12" t="s">
        <v>4</v>
      </c>
      <c r="B4" s="12">
        <v>2021</v>
      </c>
      <c r="C4" s="13" t="s">
        <v>55</v>
      </c>
      <c r="D4" s="21" t="s">
        <v>73</v>
      </c>
      <c r="E4" s="21" t="s">
        <v>102</v>
      </c>
      <c r="F4" s="13" t="s">
        <v>40</v>
      </c>
      <c r="G4" s="21" t="s">
        <v>39</v>
      </c>
      <c r="H4" s="21" t="s">
        <v>70</v>
      </c>
    </row>
    <row r="5" spans="1:8" s="13" customFormat="1" ht="73.5" customHeight="1" x14ac:dyDescent="0.25">
      <c r="A5" s="12" t="s">
        <v>12</v>
      </c>
      <c r="B5" s="12">
        <v>2022</v>
      </c>
      <c r="C5" s="30" t="s">
        <v>56</v>
      </c>
      <c r="D5" s="21" t="s">
        <v>74</v>
      </c>
      <c r="E5" s="21" t="s">
        <v>103</v>
      </c>
      <c r="G5" s="21" t="s">
        <v>43</v>
      </c>
      <c r="H5" s="21"/>
    </row>
    <row r="6" spans="1:8" s="13" customFormat="1" ht="57" x14ac:dyDescent="0.25">
      <c r="A6" s="12" t="s">
        <v>13</v>
      </c>
      <c r="B6" s="12">
        <v>2023</v>
      </c>
      <c r="C6" s="30" t="s">
        <v>108</v>
      </c>
      <c r="D6" s="21" t="s">
        <v>75</v>
      </c>
      <c r="E6" s="21" t="s">
        <v>105</v>
      </c>
      <c r="G6" s="21" t="s">
        <v>47</v>
      </c>
      <c r="H6" s="14"/>
    </row>
    <row r="7" spans="1:8" s="13" customFormat="1" ht="57" x14ac:dyDescent="0.25">
      <c r="A7" s="12" t="s">
        <v>14</v>
      </c>
      <c r="B7" s="12">
        <v>2024</v>
      </c>
      <c r="C7" s="30" t="s">
        <v>89</v>
      </c>
      <c r="D7" s="21" t="s">
        <v>76</v>
      </c>
      <c r="E7" s="21" t="s">
        <v>106</v>
      </c>
      <c r="G7" s="14"/>
    </row>
    <row r="8" spans="1:8" s="13" customFormat="1" ht="28.5" x14ac:dyDescent="0.25">
      <c r="A8" s="12" t="s">
        <v>15</v>
      </c>
      <c r="B8" s="12">
        <v>2025</v>
      </c>
      <c r="C8" s="30" t="s">
        <v>57</v>
      </c>
      <c r="D8" s="21" t="s">
        <v>77</v>
      </c>
      <c r="G8" s="14"/>
    </row>
    <row r="9" spans="1:8" s="13" customFormat="1" ht="28.5" x14ac:dyDescent="0.25">
      <c r="A9" s="12" t="s">
        <v>16</v>
      </c>
      <c r="B9" s="12">
        <v>2026</v>
      </c>
      <c r="C9" s="30" t="s">
        <v>58</v>
      </c>
      <c r="D9" s="21" t="s">
        <v>78</v>
      </c>
      <c r="G9" s="14"/>
    </row>
    <row r="10" spans="1:8" s="13" customFormat="1" ht="15" x14ac:dyDescent="0.25">
      <c r="A10" s="12" t="s">
        <v>17</v>
      </c>
      <c r="B10" s="12">
        <v>2027</v>
      </c>
      <c r="C10" s="30" t="s">
        <v>59</v>
      </c>
      <c r="D10" s="21" t="s">
        <v>79</v>
      </c>
      <c r="G10" s="14"/>
    </row>
    <row r="11" spans="1:8" s="13" customFormat="1" ht="28.5" x14ac:dyDescent="0.25">
      <c r="A11" s="12" t="s">
        <v>18</v>
      </c>
      <c r="B11" s="12">
        <v>2028</v>
      </c>
      <c r="C11" s="30" t="s">
        <v>60</v>
      </c>
      <c r="D11" s="21" t="s">
        <v>80</v>
      </c>
    </row>
    <row r="12" spans="1:8" s="13" customFormat="1" ht="28.5" x14ac:dyDescent="0.25">
      <c r="A12" s="12" t="s">
        <v>19</v>
      </c>
      <c r="B12" s="12">
        <v>2029</v>
      </c>
      <c r="C12" s="30" t="s">
        <v>49</v>
      </c>
      <c r="D12" s="21" t="s">
        <v>81</v>
      </c>
    </row>
    <row r="13" spans="1:8" s="13" customFormat="1" ht="42.75" x14ac:dyDescent="0.25">
      <c r="A13" s="12" t="s">
        <v>20</v>
      </c>
      <c r="B13" s="12">
        <v>2030</v>
      </c>
      <c r="C13" s="13" t="s">
        <v>90</v>
      </c>
      <c r="D13" s="21" t="s">
        <v>82</v>
      </c>
      <c r="E13" s="21"/>
    </row>
    <row r="14" spans="1:8" s="13" customFormat="1" ht="28.5" x14ac:dyDescent="0.25">
      <c r="A14" s="12"/>
      <c r="B14" s="12">
        <v>2031</v>
      </c>
      <c r="C14" s="13" t="s">
        <v>61</v>
      </c>
      <c r="D14" s="21" t="s">
        <v>83</v>
      </c>
    </row>
    <row r="15" spans="1:8" s="13" customFormat="1" x14ac:dyDescent="0.25">
      <c r="A15" s="12"/>
      <c r="B15" s="12">
        <v>2032</v>
      </c>
      <c r="C15" s="13" t="s">
        <v>48</v>
      </c>
      <c r="D15" s="21" t="s">
        <v>84</v>
      </c>
    </row>
    <row r="16" spans="1:8" s="13" customFormat="1" ht="42.75" x14ac:dyDescent="0.25">
      <c r="A16" s="12"/>
      <c r="B16" s="12">
        <v>2033</v>
      </c>
      <c r="C16" s="13" t="s">
        <v>62</v>
      </c>
      <c r="D16" s="21" t="s">
        <v>85</v>
      </c>
    </row>
    <row r="17" spans="1:4" s="13" customFormat="1" ht="28.5" x14ac:dyDescent="0.25">
      <c r="A17" s="12"/>
      <c r="B17" s="12">
        <v>2034</v>
      </c>
      <c r="C17" s="13" t="s">
        <v>63</v>
      </c>
      <c r="D17" s="21" t="s">
        <v>86</v>
      </c>
    </row>
    <row r="18" spans="1:4" s="13" customFormat="1" ht="28.5" x14ac:dyDescent="0.25">
      <c r="A18" s="12"/>
      <c r="B18" s="12">
        <v>2035</v>
      </c>
      <c r="C18" s="13" t="s">
        <v>64</v>
      </c>
      <c r="D18" s="21" t="s">
        <v>87</v>
      </c>
    </row>
    <row r="19" spans="1:4" s="13" customFormat="1" ht="42.75" x14ac:dyDescent="0.25">
      <c r="A19" s="12"/>
      <c r="C19" s="13" t="s">
        <v>91</v>
      </c>
      <c r="D19" s="21" t="s">
        <v>88</v>
      </c>
    </row>
    <row r="20" spans="1:4" s="13" customFormat="1" ht="18" customHeight="1" x14ac:dyDescent="0.25">
      <c r="C20" s="30" t="s">
        <v>107</v>
      </c>
      <c r="D20" s="13" t="s">
        <v>0</v>
      </c>
    </row>
    <row r="21" spans="1:4" s="13" customFormat="1" ht="18" customHeight="1" x14ac:dyDescent="0.25">
      <c r="C21" s="13" t="s">
        <v>65</v>
      </c>
      <c r="D21" s="21"/>
    </row>
    <row r="22" spans="1:4" x14ac:dyDescent="0.2">
      <c r="D22" s="21"/>
    </row>
    <row r="23" spans="1:4" x14ac:dyDescent="0.2">
      <c r="D23" s="21"/>
    </row>
    <row r="24" spans="1:4" x14ac:dyDescent="0.2">
      <c r="D24" s="21"/>
    </row>
    <row r="25" spans="1:4" x14ac:dyDescent="0.2">
      <c r="D25" s="21"/>
    </row>
    <row r="26" spans="1:4" x14ac:dyDescent="0.2">
      <c r="D26" s="21"/>
    </row>
    <row r="27" spans="1:4" x14ac:dyDescent="0.2">
      <c r="D27" s="21"/>
    </row>
    <row r="28" spans="1:4" x14ac:dyDescent="0.2">
      <c r="D28" s="21"/>
    </row>
    <row r="29" spans="1:4" x14ac:dyDescent="0.2">
      <c r="D29" s="21"/>
    </row>
    <row r="30" spans="1:4" x14ac:dyDescent="0.2">
      <c r="D30" s="21"/>
    </row>
    <row r="31" spans="1:4" x14ac:dyDescent="0.2">
      <c r="D31" s="21"/>
    </row>
    <row r="32" spans="1:4" x14ac:dyDescent="0.2">
      <c r="D32" s="21"/>
    </row>
    <row r="33" spans="4:4" x14ac:dyDescent="0.2">
      <c r="D33" s="21"/>
    </row>
    <row r="34" spans="4:4" x14ac:dyDescent="0.2">
      <c r="D34" s="21"/>
    </row>
    <row r="35" spans="4:4" x14ac:dyDescent="0.2">
      <c r="D35" s="21"/>
    </row>
    <row r="36" spans="4:4" x14ac:dyDescent="0.2">
      <c r="D36" s="21"/>
    </row>
    <row r="37" spans="4:4" x14ac:dyDescent="0.2">
      <c r="D37" s="21"/>
    </row>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row r="65" spans="4:4" x14ac:dyDescent="0.2">
      <c r="D65" s="21"/>
    </row>
    <row r="66" spans="4:4" x14ac:dyDescent="0.2">
      <c r="D66" s="21"/>
    </row>
    <row r="67" spans="4:4" x14ac:dyDescent="0.2">
      <c r="D67" s="21"/>
    </row>
    <row r="68" spans="4:4" x14ac:dyDescent="0.2">
      <c r="D68" s="21"/>
    </row>
    <row r="69" spans="4:4" x14ac:dyDescent="0.2">
      <c r="D69" s="21"/>
    </row>
    <row r="70" spans="4:4" x14ac:dyDescent="0.2">
      <c r="D70" s="21"/>
    </row>
    <row r="71" spans="4:4" x14ac:dyDescent="0.2">
      <c r="D71" s="21"/>
    </row>
    <row r="72" spans="4:4" x14ac:dyDescent="0.2">
      <c r="D72" s="21"/>
    </row>
    <row r="73" spans="4:4" x14ac:dyDescent="0.2">
      <c r="D73" s="21"/>
    </row>
    <row r="74" spans="4:4" x14ac:dyDescent="0.2">
      <c r="D74" s="21"/>
    </row>
    <row r="75" spans="4:4" x14ac:dyDescent="0.2">
      <c r="D75" s="21"/>
    </row>
    <row r="76" spans="4:4" x14ac:dyDescent="0.2">
      <c r="D76" s="21"/>
    </row>
  </sheetData>
  <sortState xmlns:xlrd2="http://schemas.microsoft.com/office/spreadsheetml/2017/richdata2" ref="C2:C21">
    <sortCondition ref="C2:C21"/>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INDICADORES GESTION 2022 sep</vt:lpstr>
      <vt:lpstr>Hoja1</vt:lpstr>
      <vt:lpstr>Listas desplegables</vt:lpstr>
      <vt:lpstr>Años</vt:lpstr>
      <vt:lpstr>'INDICADORES GESTION 2022 sep'!Área_de_impresión</vt:lpstr>
      <vt:lpstr>Meses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hp</cp:lastModifiedBy>
  <cp:revision/>
  <cp:lastPrinted>2022-08-09T19:30:59Z</cp:lastPrinted>
  <dcterms:created xsi:type="dcterms:W3CDTF">2018-02-23T18:02:25Z</dcterms:created>
  <dcterms:modified xsi:type="dcterms:W3CDTF">2022-10-20T17:31:17Z</dcterms:modified>
</cp:coreProperties>
</file>