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930" tabRatio="625"/>
  </bookViews>
  <sheets>
    <sheet name="Eval_controles" sheetId="20" r:id="rId1"/>
    <sheet name="parametros" sheetId="21" state="hidden" r:id="rId2"/>
    <sheet name="Anexo" sheetId="22" r:id="rId3"/>
  </sheets>
  <externalReferences>
    <externalReference r:id="rId4"/>
    <externalReference r:id="rId5"/>
  </externalReferences>
  <definedNames>
    <definedName name="_xlnm._FilterDatabase" localSheetId="0" hidden="1">Eval_controles!#REF!</definedName>
    <definedName name="_xlnm.Print_Area" localSheetId="0">Eval_controles!$A$18:$S$29</definedName>
    <definedName name="PROCESO" localSheetId="1">parametros!$B$4:$B$23</definedName>
    <definedName name="_xlnm.Print_Titles" localSheetId="0">Eval_controles!$2:$5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9" i="20" l="1"/>
  <c r="O39" i="20"/>
  <c r="Q39" i="20" l="1"/>
  <c r="O26" i="20" l="1"/>
  <c r="M26" i="20"/>
  <c r="O40" i="20" l="1"/>
  <c r="M40" i="20"/>
  <c r="O43" i="20"/>
  <c r="O41" i="20"/>
  <c r="M41" i="20"/>
  <c r="M43" i="20"/>
  <c r="O42" i="20"/>
  <c r="M42" i="20"/>
  <c r="O27" i="20" l="1"/>
  <c r="O15" i="20"/>
  <c r="K24" i="21" l="1"/>
  <c r="K25" i="21"/>
  <c r="K26" i="21"/>
  <c r="K27" i="21"/>
  <c r="K28" i="21"/>
  <c r="K29" i="21"/>
  <c r="K30" i="21"/>
  <c r="K31" i="21"/>
  <c r="K23" i="21"/>
  <c r="Q26" i="20" l="1"/>
  <c r="P26" i="20"/>
  <c r="Q40" i="20"/>
  <c r="P40" i="20"/>
  <c r="Q27" i="20"/>
  <c r="P27" i="20"/>
  <c r="O12" i="21"/>
  <c r="Q42" i="20"/>
  <c r="P42" i="20"/>
  <c r="P41" i="20"/>
  <c r="Q43" i="20"/>
  <c r="P43" i="20"/>
  <c r="Q41" i="20"/>
  <c r="M15" i="20" l="1"/>
  <c r="Q15" i="20" l="1"/>
  <c r="P15" i="20"/>
</calcChain>
</file>

<file path=xl/comments1.xml><?xml version="1.0" encoding="utf-8"?>
<comments xmlns="http://schemas.openxmlformats.org/spreadsheetml/2006/main">
  <authors>
    <author>usuario pc</author>
  </authors>
  <commentList>
    <comment ref="N11" authorId="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t>
        </r>
      </text>
    </comment>
    <comment ref="Q11" authorId="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"Anexo" en la tabla denominada CALIFICACIÓN DE LA SOLIDEZ DEL CONJUNTO DE CONTROLES. Según el resultado se determina la solidez del conjunto de controles (fuerte, moderado o débil).</t>
        </r>
      </text>
    </comment>
    <comment ref="N23" authorId="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t>
        </r>
      </text>
    </comment>
    <comment ref="Q23" authorId="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 ref="N36" authorId="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t>
        </r>
      </text>
    </comment>
    <comment ref="Q36" authorId="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List>
</comments>
</file>

<file path=xl/sharedStrings.xml><?xml version="1.0" encoding="utf-8"?>
<sst xmlns="http://schemas.openxmlformats.org/spreadsheetml/2006/main" count="275" uniqueCount="141">
  <si>
    <t>PROCESO GESTIÓN DEL SISTEMA INTEGRADO - SIG
FORMATO EVALUACIÓN DEL DISEÑO Y EJECUCIÓN DE ACTIVIDADES DE CONTROL</t>
  </si>
  <si>
    <t>Código:</t>
  </si>
  <si>
    <t>FOR-GS-005</t>
  </si>
  <si>
    <t>Versión:</t>
  </si>
  <si>
    <t>Fecha:</t>
  </si>
  <si>
    <t>Memo I2020000319 - 08/01/2020</t>
  </si>
  <si>
    <t>Página:</t>
  </si>
  <si>
    <t>1 de 2</t>
  </si>
  <si>
    <r>
      <t xml:space="preserve">A continuación se presenta la evaluación realizada por la </t>
    </r>
    <r>
      <rPr>
        <b/>
        <sz val="11"/>
        <color theme="1"/>
        <rFont val="Arial"/>
        <family val="2"/>
      </rPr>
      <t xml:space="preserve">primera línea de defensa </t>
    </r>
    <r>
      <rPr>
        <sz val="11"/>
        <color theme="1"/>
        <rFont val="Arial"/>
        <family val="2"/>
      </rPr>
      <t>como responsable del diseño y ejecución de los controles establecidos para la mitigación de los riesgos.</t>
    </r>
  </si>
  <si>
    <t>Fecha de elaboración:</t>
  </si>
  <si>
    <t>Nombres y apellidos del gestor de proceso</t>
  </si>
  <si>
    <t>PROCESO</t>
  </si>
  <si>
    <t>RIESGO</t>
  </si>
  <si>
    <t>CAUSA</t>
  </si>
  <si>
    <t>CONTROL</t>
  </si>
  <si>
    <t>CRITERIOS DE EVALUACIÓN DEL DISEÑO DEL CONTROL</t>
  </si>
  <si>
    <t>RANGO DE CALIFICACIÓN DEL DISEÑO DEL CONTROL</t>
  </si>
  <si>
    <t>CRITERIOS DE EVALUACIÓN DE LA EJECUCIÓN DEL CONTROL</t>
  </si>
  <si>
    <t>RANGO DE CALIFICACIÓN DE LA EJECUCIÓN DEL CONTROL</t>
  </si>
  <si>
    <t>¿DEBE ESTABLECER ACCIONES PARA FORTALECER EL CONTROL?</t>
  </si>
  <si>
    <t>CALIFICACIÓN DE LA SOLIDEZ DE LOS CONTROLES</t>
  </si>
  <si>
    <t>1. Responsable</t>
  </si>
  <si>
    <t>2. Periocidad</t>
  </si>
  <si>
    <t>3. Propósito</t>
  </si>
  <si>
    <t>4. ¿Cómo se realiza la actividad de control?</t>
  </si>
  <si>
    <t>5. ¿Qué pasa con las observaciones o desviaciones?</t>
  </si>
  <si>
    <t>6. Evidencia de la ejecución del control</t>
  </si>
  <si>
    <t>¿Cómo se está ejecutando el control?</t>
  </si>
  <si>
    <t>Rango de califiación de la ejecución</t>
  </si>
  <si>
    <r>
      <t xml:space="preserve">¿Existe un responsable </t>
    </r>
    <r>
      <rPr>
        <b/>
        <i/>
        <sz val="10"/>
        <rFont val="Arial"/>
        <family val="2"/>
      </rPr>
      <t>asignado</t>
    </r>
    <r>
      <rPr>
        <b/>
        <sz val="10"/>
        <rFont val="Arial"/>
        <family val="2"/>
      </rPr>
      <t xml:space="preserve"> a la ejecución
del control?</t>
    </r>
  </si>
  <si>
    <r>
      <t xml:space="preserve">¿El responsable tiene la </t>
    </r>
    <r>
      <rPr>
        <b/>
        <i/>
        <sz val="10"/>
        <rFont val="Arial"/>
        <family val="2"/>
      </rPr>
      <t>adecuada</t>
    </r>
    <r>
      <rPr>
        <b/>
        <sz val="10"/>
        <rFont val="Arial"/>
        <family val="2"/>
      </rPr>
      <t xml:space="preserve"> autoridad y
asignación de funciones u obligaciones para la ejecución del control?</t>
    </r>
  </si>
  <si>
    <r>
      <t xml:space="preserve">¿La </t>
    </r>
    <r>
      <rPr>
        <b/>
        <i/>
        <sz val="10"/>
        <rFont val="Arial"/>
        <family val="2"/>
      </rPr>
      <t>oportunidad</t>
    </r>
    <r>
      <rPr>
        <b/>
        <sz val="10"/>
        <rFont val="Arial"/>
        <family val="2"/>
      </rPr>
      <t xml:space="preserve"> en que se ejecuta el control ayuda a prevenir la mitigación del riesgo o a detectar su materialización de manera
adecuada?</t>
    </r>
  </si>
  <si>
    <r>
      <t xml:space="preserve">¿La actividad que se desarrolla en el control realmente busca por si sola </t>
    </r>
    <r>
      <rPr>
        <b/>
        <i/>
        <sz val="10"/>
        <rFont val="Arial"/>
        <family val="2"/>
      </rPr>
      <t>prevenir</t>
    </r>
    <r>
      <rPr>
        <b/>
        <sz val="10"/>
        <rFont val="Arial"/>
        <family val="2"/>
      </rPr>
      <t xml:space="preserve"> o </t>
    </r>
    <r>
      <rPr>
        <b/>
        <i/>
        <sz val="10"/>
        <rFont val="Arial"/>
        <family val="2"/>
      </rPr>
      <t>detectar</t>
    </r>
    <r>
      <rPr>
        <b/>
        <sz val="10"/>
        <rFont val="Arial"/>
        <family val="2"/>
      </rPr>
      <t xml:space="preserve"> las causas que pueden dar origen al riesgo?</t>
    </r>
  </si>
  <si>
    <t>¿La fuente de información que se utiliza en el desarrollo del control es información confiable que permita mitigar el riesgo?</t>
  </si>
  <si>
    <t>¿ Las observaciones, desviaciones o diferencias identificadas como resultados de la ejecución del control, son investigadas y resueltas de manera oportuna?</t>
  </si>
  <si>
    <r>
      <t xml:space="preserve">La </t>
    </r>
    <r>
      <rPr>
        <b/>
        <i/>
        <sz val="10"/>
        <rFont val="Arial"/>
        <family val="2"/>
      </rPr>
      <t>evidencia</t>
    </r>
    <r>
      <rPr>
        <b/>
        <sz val="10"/>
        <rFont val="Arial"/>
        <family val="2"/>
      </rPr>
      <t xml:space="preserve"> de la ejecución del control, que le permita a un tercero confirmar su ejecución, se conserva de manera…</t>
    </r>
  </si>
  <si>
    <t>Auditoría y control</t>
  </si>
  <si>
    <t>Debido a la carencia del talento humano</t>
  </si>
  <si>
    <t>Asignado</t>
  </si>
  <si>
    <t>Adecuado</t>
  </si>
  <si>
    <t>Oportuna</t>
  </si>
  <si>
    <t>Prevenir</t>
  </si>
  <si>
    <t>Confiable</t>
  </si>
  <si>
    <t>Se investigan y resuelven oportunamente</t>
  </si>
  <si>
    <t>Completa</t>
  </si>
  <si>
    <t>Fuerte</t>
  </si>
  <si>
    <t>El control se ejecuta de manera consistente por parte del responsable.</t>
  </si>
  <si>
    <t>No</t>
  </si>
  <si>
    <r>
      <t xml:space="preserve">A continuación se presenta el análisis realizado por la </t>
    </r>
    <r>
      <rPr>
        <b/>
        <sz val="11"/>
        <color theme="1"/>
        <rFont val="Arial"/>
        <family val="2"/>
      </rPr>
      <t xml:space="preserve">segunda línea de defensa </t>
    </r>
    <r>
      <rPr>
        <sz val="11"/>
        <color theme="1"/>
        <rFont val="Arial"/>
        <family val="2"/>
      </rPr>
      <t>como responsable de revisar el adecuado diseño y ejecución de los controles que se han establecido por parte de la primera línea de defensa, con el fin de determinar las recomendaciones para el fortalecimiento de los mismos.</t>
    </r>
  </si>
  <si>
    <t>Nombres y apellidos responsable de monitoreo</t>
  </si>
  <si>
    <t>OBSERVACIONES AL DISEÑO DEL CONTROL</t>
  </si>
  <si>
    <t>OBSERVACIONES A LA EJECUCIÓN DEL CONTROL</t>
  </si>
  <si>
    <t xml:space="preserve">Puede generar incumplimiento del Plan Anual de Auditoria aprobado por el Comité Institucional de Coordinación del Sistema de Control Interno. </t>
  </si>
  <si>
    <r>
      <t xml:space="preserve">A continuación se presenta la evaluación realizada por la </t>
    </r>
    <r>
      <rPr>
        <b/>
        <sz val="11"/>
        <color theme="1"/>
        <rFont val="Arial"/>
        <family val="2"/>
      </rPr>
      <t xml:space="preserve">tercera línea de defensa </t>
    </r>
    <r>
      <rPr>
        <sz val="11"/>
        <color theme="1"/>
        <rFont val="Arial"/>
        <family val="2"/>
      </rPr>
      <t>como responsable de evaluar el  diseño y ejecución de los controles que se han establecido por parte de la primera línea de defensa y que se han revisado por la segunda línea de defensa, con el fin de presentar un informe de evaluación a la gestión de riesgos institucional.</t>
    </r>
  </si>
  <si>
    <t>Nombres y apellidos responsable de la evaluación</t>
  </si>
  <si>
    <t>PARAMETROS</t>
  </si>
  <si>
    <t>CRITERIOS DE EVALUACIÓN</t>
  </si>
  <si>
    <t>Asignación del responsable</t>
  </si>
  <si>
    <t>Segregación y autoridad del responsable</t>
  </si>
  <si>
    <t>Periodicidad</t>
  </si>
  <si>
    <t>Propósito</t>
  </si>
  <si>
    <t>¿Cómo se realiza la actividad del control?</t>
  </si>
  <si>
    <t>¿Qué pasa con las observaciones o desviaciones?</t>
  </si>
  <si>
    <t>Evidencia de la ejecución del control</t>
  </si>
  <si>
    <t>Atención a la ciudadanía</t>
  </si>
  <si>
    <t>No asignado</t>
  </si>
  <si>
    <t>Inadecuado</t>
  </si>
  <si>
    <t>Inoportuna</t>
  </si>
  <si>
    <t>Detectar</t>
  </si>
  <si>
    <t>No confiable</t>
  </si>
  <si>
    <t>No se investigan y resuelven oportunamente</t>
  </si>
  <si>
    <t>Incompleta</t>
  </si>
  <si>
    <t>Comunicación estratégica</t>
  </si>
  <si>
    <t>No es un control</t>
  </si>
  <si>
    <t>No existe</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</si>
  <si>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</si>
  <si>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</si>
  <si>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</si>
  <si>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</si>
  <si>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</si>
  <si>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</si>
  <si>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</si>
  <si>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conocimiento</t>
  </si>
  <si>
    <t>RANGO DE CALIFICACIÓN DEL DISEÑO</t>
  </si>
  <si>
    <t>RESULTADO - PESO EN LA EVALUACIÓN DEL DISEÑO DEL CONTROL</t>
  </si>
  <si>
    <t>Min</t>
  </si>
  <si>
    <t>Max</t>
  </si>
  <si>
    <t>RESULTADO
- PESO DE LA EJECUCIÓN DEL CONTROL -</t>
  </si>
  <si>
    <t>Gestión del sistema integrado</t>
  </si>
  <si>
    <t>Calificación entre 96 y 100</t>
  </si>
  <si>
    <t>Gestión financiera</t>
  </si>
  <si>
    <t>Moderado</t>
  </si>
  <si>
    <t>Calificación entre 86 y 95</t>
  </si>
  <si>
    <t>El control se ejecuta algunas veces por parte del responsable.</t>
  </si>
  <si>
    <t>Gestión jurídica</t>
  </si>
  <si>
    <t>Débil</t>
  </si>
  <si>
    <t>Calificación entre 0 y 85</t>
  </si>
  <si>
    <t>El control no se ejecuta por parte del responsable.</t>
  </si>
  <si>
    <t>Gestión logística</t>
  </si>
  <si>
    <t>Inspección, vigilancia y control</t>
  </si>
  <si>
    <t>Planeación estratégica</t>
  </si>
  <si>
    <t>ANÁLISIS</t>
  </si>
  <si>
    <t>Prestación de los servicios sociales para la inclusión social</t>
  </si>
  <si>
    <t>PESO DEL DISEÑO DE CADA CONTROL</t>
  </si>
  <si>
    <t>PESO DE LA EJECUCIÓN DE CADA CONTROL</t>
  </si>
  <si>
    <r>
      <t xml:space="preserve">SOLIDEZ INDIVIDUAL DE CADA CONTROL
</t>
    </r>
    <r>
      <rPr>
        <b/>
        <sz val="11"/>
        <color theme="1"/>
        <rFont val="Calibri"/>
        <family val="2"/>
        <scheme val="minor"/>
      </rPr>
      <t>FUERTE: 100
MODERADO: 50
DÉBIL: 0</t>
    </r>
  </si>
  <si>
    <r>
      <t xml:space="preserve">DEBE ESTABLECER ACCIONES PARA FORTALECER EL CONTROL
</t>
    </r>
    <r>
      <rPr>
        <b/>
        <sz val="11"/>
        <color theme="1"/>
        <rFont val="Calibri"/>
        <family val="2"/>
        <scheme val="minor"/>
      </rPr>
      <t>SI / NO</t>
    </r>
  </si>
  <si>
    <t>Tecnologías de la información</t>
  </si>
  <si>
    <t>fuerte:
calificación entre 96 y 100"</t>
  </si>
  <si>
    <t>Fuerte (siempre se ejecuta)</t>
  </si>
  <si>
    <t>fuerte + fuerte = fuerte</t>
  </si>
  <si>
    <t>Moderado (algunas veces)</t>
  </si>
  <si>
    <t>fuerte + moderado = moderado</t>
  </si>
  <si>
    <t>Sí</t>
  </si>
  <si>
    <t>Debil (no se ejecuta)</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</si>
  <si>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</si>
  <si>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</si>
  <si>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</si>
  <si>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</si>
  <si>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</si>
  <si>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</si>
  <si>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</si>
  <si>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</si>
  <si>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</si>
  <si>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PROCESO GESTIÓN DEL SITEMA INTEGRADO - SIG
FORMATO ANÁLISIS Y EVALUACIÓN DEL DISEÑO DE LOS CONTROLES PARA LA MITIGACIÓN DEL RIESGO</t>
  </si>
  <si>
    <t>Memo I2019022551 - 29/04/2019</t>
  </si>
  <si>
    <t>2 de 2</t>
  </si>
  <si>
    <t>CALIFICACIÓN DE LA SOLIDEZ DEL CONJUNTO DE CONTROLES</t>
  </si>
  <si>
    <t>El promedio de la solidez individual de cada control al sumarlos y ponderarlos es igual a 100.</t>
  </si>
  <si>
    <t>El promedio de la solidez individual de cada control
al sumarlos y ponderarlos está entre 50 y 99.</t>
  </si>
  <si>
    <t>El promedio de la solidez individual de cada control
al sumarlos y ponderarlos es menor a 50.</t>
  </si>
  <si>
    <r>
      <rPr>
        <b/>
        <sz val="11"/>
        <color theme="1"/>
        <rFont val="Calibri"/>
        <family val="2"/>
        <scheme val="minor"/>
      </rPr>
      <t xml:space="preserve">Importante: </t>
    </r>
    <r>
      <rPr>
        <sz val="11"/>
        <color theme="1"/>
        <rFont val="Calibri"/>
        <family val="2"/>
        <scheme val="minor"/>
      </rPr>
      <t>La solidez del conjunto de controles se obtiene calculando el promedio aritmético simple de los controles por cada riesgo.</t>
    </r>
  </si>
  <si>
    <t xml:space="preserve">Karinfer Yelitza Olivera Donato </t>
  </si>
  <si>
    <t>Trimestralmente, el Jefe de la Oficina de Control Interno informa al Comité Institucional de Coordinación del Sistema de Control Interno CICSCI sobre los posibles incumplimientos del mismo por falta de personal o alta carga laboral para la ejecución del Plan Anual de Auditoría, a través de las sesiones ordinarias de dicha instancia, en caso de que se encuentren retrasos o posibles incumplimientos en la ejecución del Plan Anual de Auditoría, se fijan las decisiones por parte de la Alta Dirección para dar cumplimiento, dejando la trazabilidad en las actas del CICSCI con compromisos y responsables.</t>
  </si>
  <si>
    <t>Criterio 1: no aplica
Criterio 2: no aplica
Criterio 3: no aplica
Criterio 4: no aplica
Criterio 5: no aplica
Criterio 6: no aplica</t>
  </si>
  <si>
    <t>Sofy Lorena Arenas Vera</t>
  </si>
  <si>
    <t>Sin observaciones</t>
  </si>
  <si>
    <t>Debido a la carencia del talento humano.</t>
  </si>
  <si>
    <t>Criterio 1: sin observaciones.
Criterio 2: sin observaciones.
Criterio 3: sin observaciones.
Criterio 4: sin observaciones.
Criterio 5: sin observaciones.
Criterio 6: sin observaciones.</t>
  </si>
  <si>
    <t>De acuerdo con las evidencias aportadas por la Subdirección de Diseño, Evaluación y Sistematización en calidad de segunda línea de defensa, así como analizada la sección C. Monitoreo y revisión del formato mapa y plan de tratamiento de riesgos (FOR-GS-004) con corte a 30/06/2021, no se generan observaciones a la ejecución del control, por parte de la tercera línea de defensa.</t>
  </si>
  <si>
    <t>Diana Marcela Bautista Vargas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</si>
</sst>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1"/>
      <color theme="1"/>
      <name val="Arial"/>
      <family val="2"/>
    </font>
    <font>
      <sz val="10"/>
      <color theme="4" tint="-0.249977111117893"/>
      <name val="Arial"/>
      <family val="2"/>
    </font>
    <font>
      <i/>
      <sz val="10"/>
      <color theme="4" tint="-0.249977111117893"/>
      <name val="Arial"/>
      <family val="2"/>
    </font>
    <font>
      <sz val="10"/>
      <name val="Arial"/>
      <family val="2"/>
    </font>
    <font>
      <u/>
      <sz val="10"/>
      <color indexed="12"/>
      <name val="Arial"/>
      <family val="2"/>
    </font>
    <font>
      <i/>
      <sz val="11"/>
      <color theme="4" tint="-0.249977111117893"/>
      <name val="Arial"/>
      <family val="2"/>
    </font>
    <font>
      <b/>
      <sz val="11"/>
      <color theme="4" tint="-0.249977111117893"/>
      <name val="Arial"/>
      <family val="2"/>
    </font>
    <font>
      <b/>
      <sz val="11"/>
      <color theme="1"/>
      <name val="Calibri"/>
      <family val="2"/>
      <scheme val="minor"/>
    </font>
    <font>
      <sz val="10"/>
      <color theme="1"/>
      <name val="Calibri"/>
      <family val="2"/>
      <scheme val="minor"/>
    </font>
    <font>
      <sz val="8"/>
      <color indexed="81"/>
      <name val="Arial"/>
      <family val="2"/>
    </font>
    <font>
      <sz val="12"/>
      <name val="Arial"/>
      <family val="2"/>
    </font>
    <font>
      <sz val="11"/>
      <name val="Arial"/>
      <family val="2"/>
    </font>
    <font>
      <sz val="11"/>
      <color theme="1"/>
      <name val="Arial"/>
      <family val="2"/>
    </font>
    <font>
      <b/>
      <i/>
      <sz val="1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0" fontId="1" fillId="0" borderId="0"/>
    <xf numFmtId="0" fontId="8" fillId="0" borderId="0"/>
    <xf numFmtId="0" fontId="9" fillId="0" borderId="0" applyNumberFormat="0" applyFill="0" applyBorder="0" applyAlignment="0" applyProtection="0">
      <alignment vertical="top"/>
      <protection locked="0"/>
    </xf>
    <xf numFmtId="0" fontId="1" fillId="0" borderId="0"/>
  </cellStyleXfs>
  <cellXfs count="113">
    <xf numFmtId="0" fontId="0" fillId="0" borderId="0" xfId="0"/>
    <xf numFmtId="0" fontId="1"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2" fillId="2" borderId="0" xfId="0" applyFont="1" applyFill="1" applyAlignment="1">
      <alignment horizontal="center" wrapText="1"/>
    </xf>
    <xf numFmtId="0" fontId="1" fillId="2" borderId="0" xfId="0" applyFont="1" applyFill="1" applyAlignment="1">
      <alignment horizontal="left" wrapText="1"/>
    </xf>
    <xf numFmtId="0" fontId="6" fillId="2" borderId="0" xfId="0" applyFont="1" applyFill="1" applyBorder="1" applyAlignment="1">
      <alignment horizontal="center" wrapText="1"/>
    </xf>
    <xf numFmtId="0" fontId="1" fillId="2" borderId="0" xfId="0" applyFont="1" applyFill="1" applyBorder="1" applyAlignment="1">
      <alignment horizontal="left" wrapText="1"/>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horizontal="left"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0" applyFont="1"/>
    <xf numFmtId="0" fontId="0" fillId="0" borderId="0" xfId="0" applyAlignment="1">
      <alignment vertical="center"/>
    </xf>
    <xf numFmtId="0" fontId="0" fillId="0" borderId="1" xfId="0" applyBorder="1" applyAlignment="1">
      <alignment vertical="center"/>
    </xf>
    <xf numFmtId="0" fontId="13"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1"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12" fillId="3" borderId="0" xfId="0" applyFont="1" applyFill="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center" wrapText="1"/>
    </xf>
    <xf numFmtId="0" fontId="0" fillId="0" borderId="0" xfId="0" applyBorder="1"/>
    <xf numFmtId="0" fontId="0" fillId="4" borderId="1" xfId="0" applyFill="1" applyBorder="1" applyAlignment="1">
      <alignment horizontal="center" vertical="center" wrapText="1"/>
    </xf>
    <xf numFmtId="0" fontId="0" fillId="0" borderId="1" xfId="0" applyBorder="1" applyAlignment="1">
      <alignment horizontal="left" vertical="center"/>
    </xf>
    <xf numFmtId="0" fontId="4" fillId="2" borderId="1" xfId="1"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xf>
    <xf numFmtId="0" fontId="12" fillId="3" borderId="0" xfId="0" applyFont="1" applyFill="1" applyBorder="1" applyAlignment="1">
      <alignment horizontal="center" vertical="center"/>
    </xf>
    <xf numFmtId="0" fontId="0" fillId="4" borderId="0" xfId="0"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12" fillId="0" borderId="0" xfId="0" applyFont="1" applyFill="1" applyBorder="1" applyAlignment="1"/>
    <xf numFmtId="0" fontId="0" fillId="4" borderId="1" xfId="0" applyFill="1" applyBorder="1" applyAlignment="1">
      <alignment horizontal="centerContinuous" vertical="center" wrapText="1"/>
    </xf>
    <xf numFmtId="0" fontId="0" fillId="0" borderId="2" xfId="0" applyBorder="1" applyAlignment="1">
      <alignment vertical="center"/>
    </xf>
    <xf numFmtId="0" fontId="0" fillId="4" borderId="5" xfId="0" applyFill="1" applyBorder="1" applyAlignment="1">
      <alignment horizontal="centerContinuous"/>
    </xf>
    <xf numFmtId="0" fontId="0" fillId="3" borderId="0" xfId="0" applyFill="1" applyBorder="1" applyAlignment="1">
      <alignment horizontal="right" vertical="center" wrapText="1"/>
    </xf>
    <xf numFmtId="0" fontId="4"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right" vertical="center" wrapText="1"/>
      <protection locked="0"/>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2" fillId="2" borderId="1" xfId="0" applyFont="1" applyFill="1" applyBorder="1" applyAlignment="1">
      <alignment wrapText="1"/>
    </xf>
    <xf numFmtId="0" fontId="1" fillId="2" borderId="1" xfId="0" applyFont="1" applyFill="1" applyBorder="1" applyAlignment="1" applyProtection="1">
      <alignment horizontal="left" vertical="center" wrapText="1"/>
      <protection locked="0"/>
    </xf>
    <xf numFmtId="14" fontId="1"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 fillId="2" borderId="0" xfId="0" applyNumberFormat="1" applyFont="1" applyFill="1" applyBorder="1" applyAlignment="1">
      <alignment horizontal="right" vertical="center" wrapText="1"/>
    </xf>
    <xf numFmtId="0" fontId="1" fillId="2" borderId="1"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2" fillId="3" borderId="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vertical="center" wrapText="1"/>
      <protection locked="0"/>
    </xf>
    <xf numFmtId="0" fontId="2"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hidden="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0" xfId="0" applyNumberFormat="1" applyFont="1" applyFill="1" applyBorder="1" applyAlignment="1">
      <alignment horizontal="right" vertical="center" wrapText="1"/>
    </xf>
    <xf numFmtId="0" fontId="1" fillId="2" borderId="11" xfId="0"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2" xfId="0" applyFont="1" applyFill="1" applyBorder="1" applyAlignment="1">
      <alignment horizontal="center"/>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5" xfId="0"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2" fillId="3" borderId="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6" borderId="1" xfId="0" applyFill="1" applyBorder="1" applyAlignment="1">
      <alignment horizontal="center" vertical="center"/>
    </xf>
    <xf numFmtId="0" fontId="0" fillId="4" borderId="1" xfId="0"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wrapText="1"/>
    </xf>
  </cellXfs>
  <cellStyles count="5">
    <cellStyle name="Hipervínculo 2" xfId="3"/>
    <cellStyle name="Normal" xfId="0" builtinId="0"/>
    <cellStyle name="Normal 2" xfId="1"/>
    <cellStyle name="Normal 3" xfId="2"/>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71073</xdr:colOff>
      <xdr:row>1</xdr:row>
      <xdr:rowOff>103452</xdr:rowOff>
    </xdr:from>
    <xdr:to>
      <xdr:col>1</xdr:col>
      <xdr:colOff>1759322</xdr:colOff>
      <xdr:row>4</xdr:row>
      <xdr:rowOff>168089</xdr:rowOff>
    </xdr:to>
    <xdr:pic>
      <xdr:nvPicPr>
        <xdr:cNvPr id="3" name="Imagen 2" descr="escudo-alc">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4" y="170687"/>
          <a:ext cx="1688249" cy="1084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64350</xdr:colOff>
      <xdr:row>1</xdr:row>
      <xdr:rowOff>197301</xdr:rowOff>
    </xdr:from>
    <xdr:to>
      <xdr:col>1</xdr:col>
      <xdr:colOff>1171984</xdr:colOff>
      <xdr:row>4</xdr:row>
      <xdr:rowOff>104775</xdr:rowOff>
    </xdr:to>
    <xdr:pic>
      <xdr:nvPicPr>
        <xdr:cNvPr id="2" name="Imagen 1" descr="escudo-alc">
          <a:extLst>
            <a:ext uri="{FF2B5EF4-FFF2-40B4-BE49-F238E27FC236}">
              <a16:creationId xmlns="" xmlns:a16="http://schemas.microsoft.com/office/drawing/2014/main" id="{89C11749-3E5C-4C56-B405-0F5289635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25" y="340176"/>
          <a:ext cx="1107634" cy="82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descargas\Evaluacion_controles_Auditoria%20y%20Contr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Andr&#233;s%20cuarentena/Evaluaci&#243;n%20a%20la%20gesti&#243;n%20de%20riesgos/I%20semestre%202021/Evaluaci&#243;n%20de%20controles/Gesti&#243;n/Evaluacion_controles_Auditoria%20y%20Contr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_controles"/>
      <sheetName val="parametros"/>
      <sheetName val="Anexo"/>
    </sheetNames>
    <sheetDataSet>
      <sheetData sheetId="0"/>
      <sheetData sheetId="1">
        <row r="16">
          <cell r="L16" t="str">
            <v>El control se ejecuta de manera consistente por parte del responsable.</v>
          </cell>
          <cell r="M16" t="str">
            <v>Fuerte</v>
          </cell>
        </row>
        <row r="17">
          <cell r="L17" t="str">
            <v>El control se ejecuta algunas veces por parte del responsable.</v>
          </cell>
          <cell r="M17" t="str">
            <v>Moderado</v>
          </cell>
        </row>
        <row r="18">
          <cell r="L18" t="str">
            <v>El control no se ejecuta por parte del responsable.</v>
          </cell>
          <cell r="M18" t="str">
            <v>Débil</v>
          </cell>
        </row>
        <row r="23">
          <cell r="K23" t="str">
            <v>FuerteFuerte</v>
          </cell>
          <cell r="L23">
            <v>100</v>
          </cell>
          <cell r="M23" t="str">
            <v>No</v>
          </cell>
        </row>
        <row r="24">
          <cell r="K24" t="str">
            <v>FuerteModerado</v>
          </cell>
          <cell r="L24">
            <v>100</v>
          </cell>
          <cell r="M24" t="str">
            <v>Sí</v>
          </cell>
        </row>
        <row r="25">
          <cell r="K25" t="str">
            <v>FuerteDébil</v>
          </cell>
          <cell r="L25">
            <v>100</v>
          </cell>
          <cell r="M25" t="str">
            <v>Sí</v>
          </cell>
        </row>
        <row r="26">
          <cell r="K26" t="str">
            <v>ModeradoFuerte</v>
          </cell>
          <cell r="L26">
            <v>50</v>
          </cell>
          <cell r="M26" t="str">
            <v>Sí</v>
          </cell>
        </row>
        <row r="27">
          <cell r="K27" t="str">
            <v>ModeradoModerado</v>
          </cell>
          <cell r="L27">
            <v>50</v>
          </cell>
          <cell r="M27" t="str">
            <v>Sí</v>
          </cell>
        </row>
        <row r="28">
          <cell r="K28" t="str">
            <v>ModeradoDébil</v>
          </cell>
          <cell r="L28">
            <v>50</v>
          </cell>
          <cell r="M28" t="str">
            <v>Sí</v>
          </cell>
        </row>
        <row r="29">
          <cell r="K29" t="str">
            <v>DébilFuerte</v>
          </cell>
          <cell r="L29">
            <v>0</v>
          </cell>
          <cell r="M29" t="str">
            <v>Sí</v>
          </cell>
        </row>
        <row r="30">
          <cell r="K30" t="str">
            <v>DébilModerado</v>
          </cell>
          <cell r="L30">
            <v>0</v>
          </cell>
          <cell r="M30" t="str">
            <v>Sí</v>
          </cell>
        </row>
        <row r="31">
          <cell r="K31" t="str">
            <v>DébilDébil</v>
          </cell>
          <cell r="L31">
            <v>0</v>
          </cell>
          <cell r="M31" t="str">
            <v>Sí</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4"/>
  <sheetViews>
    <sheetView tabSelected="1" zoomScaleNormal="100" zoomScaleSheetLayoutView="70" zoomScalePageLayoutView="25" workbookViewId="0">
      <selection activeCell="K62" sqref="K62"/>
    </sheetView>
  </sheetViews>
  <sheetFormatPr baseColWidth="10" defaultColWidth="2.85546875" defaultRowHeight="12.75" x14ac:dyDescent="0.2"/>
  <cols>
    <col min="1" max="1" width="1.140625" style="2" customWidth="1"/>
    <col min="2" max="2" width="27.5703125" style="5" customWidth="1"/>
    <col min="3" max="3" width="25.85546875" style="6" customWidth="1"/>
    <col min="4" max="4" width="17.5703125" style="6" customWidth="1"/>
    <col min="5" max="5" width="37.5703125" style="3" customWidth="1"/>
    <col min="6" max="6" width="14" style="1" customWidth="1"/>
    <col min="7" max="7" width="16.85546875" style="3" customWidth="1"/>
    <col min="8" max="8" width="20" style="3" customWidth="1"/>
    <col min="9" max="9" width="18.7109375" style="6" customWidth="1"/>
    <col min="10" max="10" width="18.7109375" style="2" customWidth="1"/>
    <col min="11" max="11" width="20.140625" style="2" customWidth="1"/>
    <col min="12" max="12" width="18.7109375" style="2" customWidth="1"/>
    <col min="13" max="13" width="16" style="2" customWidth="1"/>
    <col min="14" max="14" width="26.42578125" style="2" customWidth="1"/>
    <col min="15" max="15" width="14.7109375" style="2" customWidth="1"/>
    <col min="16" max="16" width="13.42578125" style="2" customWidth="1"/>
    <col min="17" max="17" width="14.7109375" style="2" customWidth="1"/>
    <col min="18" max="19" width="33.28515625" style="2" customWidth="1"/>
    <col min="20" max="16384" width="2.85546875" style="2"/>
  </cols>
  <sheetData>
    <row r="1" spans="1:19" ht="5.25" customHeight="1" x14ac:dyDescent="0.25"/>
    <row r="2" spans="1:19" ht="25.5" customHeight="1" x14ac:dyDescent="0.2">
      <c r="B2" s="92"/>
      <c r="C2" s="78" t="s">
        <v>0</v>
      </c>
      <c r="D2" s="78"/>
      <c r="E2" s="78"/>
      <c r="F2" s="78"/>
      <c r="G2" s="78"/>
      <c r="H2" s="78"/>
      <c r="I2" s="78"/>
      <c r="J2" s="78"/>
      <c r="K2" s="78"/>
      <c r="L2" s="78"/>
      <c r="M2" s="78"/>
      <c r="N2" s="78"/>
      <c r="O2" s="78"/>
      <c r="P2" s="78"/>
      <c r="Q2" s="78"/>
      <c r="R2" s="58" t="s">
        <v>1</v>
      </c>
      <c r="S2" s="58" t="s">
        <v>2</v>
      </c>
    </row>
    <row r="3" spans="1:19" ht="25.5" customHeight="1" x14ac:dyDescent="0.2">
      <c r="B3" s="93"/>
      <c r="C3" s="78"/>
      <c r="D3" s="78"/>
      <c r="E3" s="78"/>
      <c r="F3" s="78"/>
      <c r="G3" s="78"/>
      <c r="H3" s="78"/>
      <c r="I3" s="78"/>
      <c r="J3" s="78"/>
      <c r="K3" s="78"/>
      <c r="L3" s="78"/>
      <c r="M3" s="78"/>
      <c r="N3" s="78"/>
      <c r="O3" s="78"/>
      <c r="P3" s="78"/>
      <c r="Q3" s="78"/>
      <c r="R3" s="58" t="s">
        <v>3</v>
      </c>
      <c r="S3" s="58">
        <v>1</v>
      </c>
    </row>
    <row r="4" spans="1:19" ht="29.25" customHeight="1" x14ac:dyDescent="0.2">
      <c r="B4" s="93"/>
      <c r="C4" s="78"/>
      <c r="D4" s="78"/>
      <c r="E4" s="78"/>
      <c r="F4" s="78"/>
      <c r="G4" s="78"/>
      <c r="H4" s="78"/>
      <c r="I4" s="78"/>
      <c r="J4" s="78"/>
      <c r="K4" s="78"/>
      <c r="L4" s="78"/>
      <c r="M4" s="78"/>
      <c r="N4" s="78"/>
      <c r="O4" s="78"/>
      <c r="P4" s="78"/>
      <c r="Q4" s="78"/>
      <c r="R4" s="58" t="s">
        <v>4</v>
      </c>
      <c r="S4" s="58" t="s">
        <v>5</v>
      </c>
    </row>
    <row r="5" spans="1:19" ht="25.5" customHeight="1" x14ac:dyDescent="0.2">
      <c r="B5" s="94"/>
      <c r="C5" s="78"/>
      <c r="D5" s="78"/>
      <c r="E5" s="78"/>
      <c r="F5" s="78"/>
      <c r="G5" s="78"/>
      <c r="H5" s="78"/>
      <c r="I5" s="78"/>
      <c r="J5" s="78"/>
      <c r="K5" s="78"/>
      <c r="L5" s="78"/>
      <c r="M5" s="78"/>
      <c r="N5" s="78"/>
      <c r="O5" s="78"/>
      <c r="P5" s="78"/>
      <c r="Q5" s="78"/>
      <c r="R5" s="58" t="s">
        <v>6</v>
      </c>
      <c r="S5" s="58" t="s">
        <v>7</v>
      </c>
    </row>
    <row r="6" spans="1:19" ht="12" customHeight="1" x14ac:dyDescent="0.25">
      <c r="B6" s="2"/>
      <c r="C6" s="11"/>
      <c r="D6" s="11"/>
      <c r="E6" s="11"/>
      <c r="F6" s="11"/>
      <c r="G6" s="11"/>
      <c r="H6" s="11"/>
      <c r="I6" s="8"/>
    </row>
    <row r="7" spans="1:19" ht="15" customHeight="1" x14ac:dyDescent="0.2">
      <c r="B7" s="79" t="s">
        <v>8</v>
      </c>
      <c r="C7" s="79"/>
      <c r="D7" s="79"/>
      <c r="E7" s="79"/>
      <c r="F7" s="79"/>
      <c r="G7" s="79"/>
      <c r="H7" s="79"/>
      <c r="I7" s="79"/>
      <c r="J7" s="79"/>
      <c r="K7" s="79"/>
      <c r="L7" s="79"/>
      <c r="M7" s="79"/>
      <c r="N7" s="79"/>
      <c r="O7" s="79"/>
      <c r="P7" s="79"/>
      <c r="Q7" s="79"/>
      <c r="R7" s="79"/>
      <c r="S7" s="79"/>
    </row>
    <row r="8" spans="1:19" ht="12.95" x14ac:dyDescent="0.3">
      <c r="B8" s="12"/>
      <c r="C8" s="9"/>
      <c r="D8" s="9"/>
      <c r="E8" s="4"/>
      <c r="G8" s="4"/>
      <c r="H8" s="7"/>
      <c r="I8" s="8"/>
    </row>
    <row r="9" spans="1:19" ht="13.9" customHeight="1" x14ac:dyDescent="0.2">
      <c r="A9" s="14"/>
      <c r="B9" s="53" t="s">
        <v>9</v>
      </c>
      <c r="C9" s="62">
        <v>44221</v>
      </c>
      <c r="D9" s="51"/>
      <c r="E9" s="50"/>
      <c r="F9" s="83" t="s">
        <v>10</v>
      </c>
      <c r="G9" s="83"/>
      <c r="H9" s="83"/>
      <c r="I9" s="91" t="s">
        <v>132</v>
      </c>
      <c r="J9" s="91"/>
      <c r="K9" s="91"/>
      <c r="L9" s="51"/>
      <c r="M9" s="52"/>
      <c r="N9" s="52"/>
      <c r="O9" s="52"/>
      <c r="P9" s="52"/>
      <c r="Q9" s="52"/>
    </row>
    <row r="10" spans="1:19" ht="12.95" x14ac:dyDescent="0.3">
      <c r="B10" s="12"/>
      <c r="C10" s="9"/>
      <c r="D10" s="9"/>
      <c r="E10" s="4"/>
      <c r="G10" s="4"/>
      <c r="H10" s="7"/>
      <c r="I10" s="8"/>
    </row>
    <row r="11" spans="1:19" s="10" customFormat="1" ht="47.25" customHeight="1" x14ac:dyDescent="0.25">
      <c r="B11" s="78" t="s">
        <v>11</v>
      </c>
      <c r="C11" s="78" t="s">
        <v>12</v>
      </c>
      <c r="D11" s="80" t="s">
        <v>13</v>
      </c>
      <c r="E11" s="78" t="s">
        <v>14</v>
      </c>
      <c r="F11" s="78" t="s">
        <v>15</v>
      </c>
      <c r="G11" s="78"/>
      <c r="H11" s="78"/>
      <c r="I11" s="78"/>
      <c r="J11" s="78"/>
      <c r="K11" s="78"/>
      <c r="L11" s="78"/>
      <c r="M11" s="85" t="s">
        <v>16</v>
      </c>
      <c r="N11" s="57" t="s">
        <v>17</v>
      </c>
      <c r="O11" s="85" t="s">
        <v>18</v>
      </c>
      <c r="P11" s="86" t="s">
        <v>19</v>
      </c>
      <c r="Q11" s="86" t="s">
        <v>20</v>
      </c>
    </row>
    <row r="12" spans="1:19" s="10" customFormat="1" ht="44.25" customHeight="1" x14ac:dyDescent="0.25">
      <c r="B12" s="78"/>
      <c r="C12" s="78"/>
      <c r="D12" s="81"/>
      <c r="E12" s="78"/>
      <c r="F12" s="87" t="s">
        <v>21</v>
      </c>
      <c r="G12" s="88"/>
      <c r="H12" s="54" t="s">
        <v>22</v>
      </c>
      <c r="I12" s="54" t="s">
        <v>23</v>
      </c>
      <c r="J12" s="54" t="s">
        <v>24</v>
      </c>
      <c r="K12" s="54" t="s">
        <v>25</v>
      </c>
      <c r="L12" s="54" t="s">
        <v>26</v>
      </c>
      <c r="M12" s="85"/>
      <c r="N12" s="89" t="s">
        <v>27</v>
      </c>
      <c r="O12" s="85" t="s">
        <v>28</v>
      </c>
      <c r="P12" s="86"/>
      <c r="Q12" s="86"/>
    </row>
    <row r="13" spans="1:19" s="10" customFormat="1" ht="147.75" customHeight="1" x14ac:dyDescent="0.25">
      <c r="B13" s="78"/>
      <c r="C13" s="78"/>
      <c r="D13" s="82"/>
      <c r="E13" s="78"/>
      <c r="F13" s="63" t="s">
        <v>29</v>
      </c>
      <c r="G13" s="63" t="s">
        <v>30</v>
      </c>
      <c r="H13" s="63" t="s">
        <v>31</v>
      </c>
      <c r="I13" s="33" t="s">
        <v>32</v>
      </c>
      <c r="J13" s="63" t="s">
        <v>33</v>
      </c>
      <c r="K13" s="63" t="s">
        <v>34</v>
      </c>
      <c r="L13" s="63" t="s">
        <v>35</v>
      </c>
      <c r="M13" s="85"/>
      <c r="N13" s="90"/>
      <c r="O13" s="85"/>
      <c r="P13" s="86"/>
      <c r="Q13" s="86"/>
    </row>
    <row r="14" spans="1:19" s="13" customFormat="1" ht="225" customHeight="1" x14ac:dyDescent="0.25">
      <c r="B14" s="65" t="s">
        <v>36</v>
      </c>
      <c r="C14" s="61" t="s">
        <v>52</v>
      </c>
      <c r="D14" s="61" t="s">
        <v>37</v>
      </c>
      <c r="E14" s="61" t="s">
        <v>133</v>
      </c>
      <c r="F14" s="65" t="s">
        <v>38</v>
      </c>
      <c r="G14" s="65" t="s">
        <v>39</v>
      </c>
      <c r="H14" s="65" t="s">
        <v>40</v>
      </c>
      <c r="I14" s="65" t="s">
        <v>41</v>
      </c>
      <c r="J14" s="65" t="s">
        <v>42</v>
      </c>
      <c r="K14" s="65" t="s">
        <v>43</v>
      </c>
      <c r="L14" s="65" t="s">
        <v>44</v>
      </c>
      <c r="M14" s="49" t="s">
        <v>45</v>
      </c>
      <c r="N14" s="55" t="s">
        <v>46</v>
      </c>
      <c r="O14" s="49" t="s">
        <v>45</v>
      </c>
      <c r="P14" s="49" t="s">
        <v>47</v>
      </c>
      <c r="Q14" s="49">
        <v>100</v>
      </c>
    </row>
    <row r="15" spans="1:19" s="13" customFormat="1" ht="14.25" x14ac:dyDescent="0.25">
      <c r="B15" s="65"/>
      <c r="C15" s="65"/>
      <c r="D15" s="65"/>
      <c r="E15" s="65"/>
      <c r="F15" s="65"/>
      <c r="G15" s="65"/>
      <c r="H15" s="65"/>
      <c r="I15" s="65"/>
      <c r="J15" s="65"/>
      <c r="K15" s="65"/>
      <c r="L15" s="65"/>
      <c r="M15" s="49" t="str">
        <f>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")&lt;=parametros!$J$18,parametros!$F$18,
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")&lt;=parametros!$J$17,parametros!$F$17,
IF(_xlfn.IFNA(
VLOOKUP(Eval_controles!F15,parametros!F$5:G$6,2,FALSE)
+VLOOKUP(Eval_controles!G15,parametros!H$5:I$6,2,FALSE)
+VLOOKUP(Eval_controles!H15,parametros!J$5:K$6,2,FALSE)
+VLOOKUP(Eval_controles!I15,parametros!L$5:M$7,2,FALSE)
+VLOOKUP(Eval_controles!J15,parametros!N$5:O$6,2,FALSE)
+VLOOKUP(Eval_controles!K15,parametros!P$5:Q$6,2,FALSE)
+VLOOKUP(Eval_controles!L15,parametros!R$5:S$7,2,FALSE)," - ")&lt;=parametros!$J$16,parametros!$F$16," - "
)))</f>
        <v xml:space="preserve"> - </v>
      </c>
      <c r="N15" s="55"/>
      <c r="O15" s="49" t="str">
        <f>_xlfn.IFNA(VLOOKUP(N15,parametros!$L$16:$M$18,2,FALSE)," - ")</f>
        <v xml:space="preserve"> - </v>
      </c>
      <c r="P15" s="49" t="str">
        <f>_xlfn.IFNA(VLOOKUP(CONCATENATE(M15,O15),parametros!K$23:M$31,3,FALSE)," - ")</f>
        <v xml:space="preserve"> - </v>
      </c>
      <c r="Q15" s="49" t="str">
        <f>_xlfn.IFNA(VLOOKUP(CONCATENATE(M15,O15),parametros!$K$23:$L$31,2,FALSE)," - ")</f>
        <v xml:space="preserve"> - </v>
      </c>
    </row>
    <row r="16" spans="1:19" ht="15" x14ac:dyDescent="0.2">
      <c r="A16" s="14"/>
      <c r="B16" s="50"/>
      <c r="C16" s="50"/>
      <c r="D16" s="50"/>
      <c r="E16" s="50"/>
      <c r="F16" s="51"/>
      <c r="G16" s="51"/>
      <c r="H16" s="51"/>
      <c r="I16" s="51"/>
      <c r="J16" s="51"/>
      <c r="K16" s="51"/>
      <c r="L16" s="51"/>
      <c r="M16" s="52"/>
      <c r="N16" s="52"/>
      <c r="O16" s="52"/>
      <c r="P16" s="52"/>
      <c r="Q16" s="52"/>
    </row>
    <row r="17" spans="1:19" ht="4.5" customHeight="1" x14ac:dyDescent="0.2">
      <c r="A17" s="14"/>
      <c r="B17" s="53"/>
      <c r="C17" s="51"/>
      <c r="D17" s="51"/>
      <c r="E17" s="50"/>
      <c r="F17" s="64"/>
      <c r="G17" s="64"/>
      <c r="H17" s="64"/>
      <c r="I17" s="51"/>
      <c r="J17" s="51"/>
      <c r="K17" s="51"/>
      <c r="L17" s="51"/>
      <c r="M17" s="52"/>
      <c r="N17" s="52"/>
      <c r="O17" s="52"/>
      <c r="P17" s="52"/>
      <c r="Q17" s="52"/>
    </row>
    <row r="18" spans="1:19" ht="6.75" customHeight="1" x14ac:dyDescent="0.2">
      <c r="A18" s="14"/>
      <c r="B18" s="50"/>
      <c r="C18" s="50"/>
      <c r="D18" s="50"/>
      <c r="E18" s="50"/>
      <c r="F18" s="51"/>
      <c r="G18" s="51"/>
      <c r="H18" s="51"/>
      <c r="I18" s="51"/>
      <c r="J18" s="51"/>
      <c r="K18" s="51"/>
      <c r="L18" s="51"/>
      <c r="M18" s="52"/>
      <c r="N18" s="52"/>
      <c r="O18" s="52"/>
      <c r="P18" s="52"/>
      <c r="Q18" s="52"/>
    </row>
    <row r="19" spans="1:19" ht="16.5" customHeight="1" x14ac:dyDescent="0.2">
      <c r="A19" s="14"/>
      <c r="B19" s="79" t="s">
        <v>48</v>
      </c>
      <c r="C19" s="79"/>
      <c r="D19" s="79"/>
      <c r="E19" s="79"/>
      <c r="F19" s="79"/>
      <c r="G19" s="79"/>
      <c r="H19" s="79"/>
      <c r="I19" s="79"/>
      <c r="J19" s="79"/>
      <c r="K19" s="79"/>
      <c r="L19" s="79"/>
      <c r="M19" s="79"/>
      <c r="N19" s="79"/>
      <c r="O19" s="79"/>
      <c r="P19" s="79"/>
      <c r="Q19" s="79"/>
      <c r="R19" s="79"/>
      <c r="S19" s="79"/>
    </row>
    <row r="20" spans="1:19" ht="15" x14ac:dyDescent="0.2">
      <c r="A20" s="14"/>
      <c r="B20" s="12"/>
      <c r="C20" s="9"/>
      <c r="D20" s="9"/>
      <c r="E20" s="4"/>
      <c r="F20" s="64"/>
      <c r="G20" s="64"/>
      <c r="H20" s="64"/>
      <c r="I20" s="8"/>
    </row>
    <row r="21" spans="1:19" ht="15" x14ac:dyDescent="0.2">
      <c r="A21" s="14"/>
      <c r="B21" s="53" t="s">
        <v>9</v>
      </c>
      <c r="C21" s="62">
        <v>44295</v>
      </c>
      <c r="D21" s="51"/>
      <c r="E21" s="50"/>
      <c r="F21" s="83" t="s">
        <v>49</v>
      </c>
      <c r="G21" s="83"/>
      <c r="H21" s="83"/>
      <c r="I21" s="91" t="s">
        <v>135</v>
      </c>
      <c r="J21" s="91"/>
      <c r="K21" s="91"/>
      <c r="L21" s="51"/>
      <c r="M21" s="52"/>
      <c r="N21" s="52"/>
      <c r="O21" s="52"/>
      <c r="P21" s="52"/>
      <c r="Q21" s="52"/>
    </row>
    <row r="22" spans="1:19" ht="15" x14ac:dyDescent="0.2">
      <c r="A22" s="14"/>
      <c r="B22" s="12"/>
      <c r="C22" s="9"/>
      <c r="D22" s="9"/>
      <c r="E22" s="4"/>
      <c r="F22" s="84"/>
      <c r="G22" s="84"/>
      <c r="H22" s="84"/>
      <c r="I22" s="8"/>
    </row>
    <row r="23" spans="1:19" ht="42.75" customHeight="1" x14ac:dyDescent="0.2">
      <c r="A23" s="14"/>
      <c r="B23" s="78" t="s">
        <v>11</v>
      </c>
      <c r="C23" s="78" t="s">
        <v>12</v>
      </c>
      <c r="D23" s="80" t="s">
        <v>13</v>
      </c>
      <c r="E23" s="78" t="s">
        <v>14</v>
      </c>
      <c r="F23" s="78" t="s">
        <v>15</v>
      </c>
      <c r="G23" s="78"/>
      <c r="H23" s="78"/>
      <c r="I23" s="78"/>
      <c r="J23" s="78"/>
      <c r="K23" s="78"/>
      <c r="L23" s="78"/>
      <c r="M23" s="85" t="s">
        <v>16</v>
      </c>
      <c r="N23" s="57" t="s">
        <v>17</v>
      </c>
      <c r="O23" s="85" t="s">
        <v>18</v>
      </c>
      <c r="P23" s="86" t="s">
        <v>19</v>
      </c>
      <c r="Q23" s="86" t="s">
        <v>20</v>
      </c>
      <c r="R23" s="77" t="s">
        <v>50</v>
      </c>
      <c r="S23" s="77" t="s">
        <v>51</v>
      </c>
    </row>
    <row r="24" spans="1:19" ht="55.5" customHeight="1" x14ac:dyDescent="0.2">
      <c r="A24" s="10"/>
      <c r="B24" s="78"/>
      <c r="C24" s="78"/>
      <c r="D24" s="81"/>
      <c r="E24" s="78"/>
      <c r="F24" s="87" t="s">
        <v>21</v>
      </c>
      <c r="G24" s="88"/>
      <c r="H24" s="54" t="s">
        <v>22</v>
      </c>
      <c r="I24" s="54" t="s">
        <v>23</v>
      </c>
      <c r="J24" s="54" t="s">
        <v>24</v>
      </c>
      <c r="K24" s="54" t="s">
        <v>25</v>
      </c>
      <c r="L24" s="54" t="s">
        <v>26</v>
      </c>
      <c r="M24" s="85"/>
      <c r="N24" s="89" t="s">
        <v>27</v>
      </c>
      <c r="O24" s="85" t="s">
        <v>28</v>
      </c>
      <c r="P24" s="86"/>
      <c r="Q24" s="86"/>
      <c r="R24" s="77"/>
      <c r="S24" s="77"/>
    </row>
    <row r="25" spans="1:19" ht="153" customHeight="1" x14ac:dyDescent="0.2">
      <c r="A25" s="10"/>
      <c r="B25" s="78"/>
      <c r="C25" s="78"/>
      <c r="D25" s="82"/>
      <c r="E25" s="78"/>
      <c r="F25" s="63" t="s">
        <v>29</v>
      </c>
      <c r="G25" s="63" t="s">
        <v>30</v>
      </c>
      <c r="H25" s="63" t="s">
        <v>31</v>
      </c>
      <c r="I25" s="33" t="s">
        <v>32</v>
      </c>
      <c r="J25" s="63" t="s">
        <v>33</v>
      </c>
      <c r="K25" s="63" t="s">
        <v>34</v>
      </c>
      <c r="L25" s="63" t="s">
        <v>35</v>
      </c>
      <c r="M25" s="85"/>
      <c r="N25" s="90"/>
      <c r="O25" s="85"/>
      <c r="P25" s="86"/>
      <c r="Q25" s="86"/>
      <c r="R25" s="77"/>
      <c r="S25" s="77"/>
    </row>
    <row r="26" spans="1:19" ht="200.25" customHeight="1" x14ac:dyDescent="0.2">
      <c r="A26" s="10"/>
      <c r="B26" s="70" t="s">
        <v>36</v>
      </c>
      <c r="C26" s="61" t="s">
        <v>52</v>
      </c>
      <c r="D26" s="61" t="s">
        <v>37</v>
      </c>
      <c r="E26" s="71" t="s">
        <v>133</v>
      </c>
      <c r="F26" s="65" t="s">
        <v>38</v>
      </c>
      <c r="G26" s="65" t="s">
        <v>39</v>
      </c>
      <c r="H26" s="65" t="s">
        <v>40</v>
      </c>
      <c r="I26" s="65" t="s">
        <v>41</v>
      </c>
      <c r="J26" s="65" t="s">
        <v>42</v>
      </c>
      <c r="K26" s="65" t="s">
        <v>43</v>
      </c>
      <c r="L26" s="65" t="s">
        <v>44</v>
      </c>
      <c r="M26" s="49" t="str">
        <f>IF(_xlfn.IFNA(
VLOOKUP(Eval_controles!F26,parametros!F$5:G$6,2,FALSE)
+VLOOKUP(Eval_controles!G26,parametros!H$5:I$6,2,FALSE)
+VLOOKUP(Eval_controles!H26,parametros!J$5:K$6,2,FALSE)
+VLOOKUP(Eval_controles!I26,parametros!L$5:M$7,2,FALSE)
+VLOOKUP(Eval_controles!J26,parametros!N$5:O$6,2,FALSE)
+VLOOKUP(Eval_controles!K26,parametros!P$5:Q$6,2,FALSE)
+VLOOKUP(Eval_controles!L26,parametros!R$5:S$7,2,FALSE)," - ")&lt;=parametros!$J$18,parametros!$F$18,
IF(_xlfn.IFNA(
VLOOKUP(Eval_controles!F26,parametros!F$5:G$6,2,FALSE)
+VLOOKUP(Eval_controles!G26,parametros!H$5:I$6,2,FALSE)
+VLOOKUP(Eval_controles!H26,parametros!J$5:K$6,2,FALSE)
+VLOOKUP(Eval_controles!I26,parametros!L$5:M$7,2,FALSE)
+VLOOKUP(Eval_controles!J26,parametros!N$5:O$6,2,FALSE)
+VLOOKUP(Eval_controles!K26,parametros!P$5:Q$6,2,FALSE)
+VLOOKUP(Eval_controles!L26,parametros!R$5:S$7,2,FALSE)," - ")&lt;=parametros!$J$17,parametros!$F$17,
IF(_xlfn.IFNA(
VLOOKUP(Eval_controles!F26,parametros!F$5:G$6,2,FALSE)
+VLOOKUP(Eval_controles!G26,parametros!H$5:I$6,2,FALSE)
+VLOOKUP(Eval_controles!H26,parametros!J$5:K$6,2,FALSE)
+VLOOKUP(Eval_controles!I26,parametros!L$5:M$7,2,FALSE)
+VLOOKUP(Eval_controles!J26,parametros!N$5:O$6,2,FALSE)
+VLOOKUP(Eval_controles!K26,parametros!P$5:Q$6,2,FALSE)
+VLOOKUP(Eval_controles!L26,parametros!R$5:S$7,2,FALSE)," - ")&lt;=parametros!$J$16,parametros!$F$16," - "
)))</f>
        <v>Fuerte</v>
      </c>
      <c r="N26" s="55" t="s">
        <v>46</v>
      </c>
      <c r="O26" s="49" t="str">
        <f>_xlfn.IFNA(VLOOKUP(N26,parametros!$L$16:$M$18,2,FALSE)," - ")</f>
        <v>Fuerte</v>
      </c>
      <c r="P26" s="49" t="str">
        <f>_xlfn.IFNA(VLOOKUP(CONCATENATE(M26,O26),parametros!K$23:M$31,3,FALSE)," - ")</f>
        <v>No</v>
      </c>
      <c r="Q26" s="49">
        <f>_xlfn.IFNA(VLOOKUP(CONCATENATE(M26,O26),parametros!$K$23:$L$31,2,FALSE)," - ")</f>
        <v>100</v>
      </c>
      <c r="R26" s="73" t="s">
        <v>134</v>
      </c>
      <c r="S26" s="72" t="s">
        <v>136</v>
      </c>
    </row>
    <row r="27" spans="1:19" x14ac:dyDescent="0.2">
      <c r="B27" s="65"/>
      <c r="C27" s="65"/>
      <c r="D27" s="65"/>
      <c r="E27" s="65"/>
      <c r="F27" s="65"/>
      <c r="G27" s="65"/>
      <c r="H27" s="65"/>
      <c r="I27" s="65"/>
      <c r="J27" s="65"/>
      <c r="K27" s="65"/>
      <c r="L27" s="65"/>
      <c r="M27" s="49"/>
      <c r="N27" s="55"/>
      <c r="O27" s="49" t="str">
        <f>_xlfn.IFNA(VLOOKUP(N27,parametros!$L$16:$M$18,2,FALSE)," - ")</f>
        <v xml:space="preserve"> - </v>
      </c>
      <c r="P27" s="49" t="str">
        <f>_xlfn.IFNA(VLOOKUP(CONCATENATE(M27,O27),parametros!K$23:M$31,3,FALSE)," - ")</f>
        <v xml:space="preserve"> - </v>
      </c>
      <c r="Q27" s="49" t="str">
        <f>_xlfn.IFNA(VLOOKUP(CONCATENATE(M27,O27),parametros!$K$23:$L$31,2,FALSE)," - ")</f>
        <v xml:space="preserve"> - </v>
      </c>
      <c r="R27" s="60"/>
      <c r="S27" s="60"/>
    </row>
    <row r="28" spans="1:19" x14ac:dyDescent="0.2">
      <c r="B28" s="50"/>
      <c r="C28" s="50"/>
      <c r="D28" s="50"/>
      <c r="E28" s="50"/>
      <c r="F28" s="51"/>
      <c r="G28" s="51"/>
      <c r="H28" s="51"/>
      <c r="I28" s="51"/>
      <c r="J28" s="51"/>
      <c r="K28" s="51"/>
      <c r="L28" s="51"/>
      <c r="M28" s="52"/>
      <c r="N28" s="56"/>
      <c r="O28" s="52"/>
      <c r="P28" s="52"/>
      <c r="Q28" s="52"/>
    </row>
    <row r="29" spans="1:19" ht="5.25" customHeight="1" x14ac:dyDescent="0.2"/>
    <row r="31" spans="1:19" ht="6.75" customHeight="1" x14ac:dyDescent="0.2">
      <c r="A31" s="14"/>
      <c r="B31" s="50"/>
      <c r="C31" s="50"/>
      <c r="D31" s="50"/>
      <c r="E31" s="50"/>
      <c r="F31" s="51"/>
      <c r="G31" s="51"/>
      <c r="H31" s="51"/>
      <c r="I31" s="51"/>
      <c r="J31" s="51"/>
      <c r="K31" s="51"/>
      <c r="L31" s="51"/>
      <c r="M31" s="52"/>
      <c r="N31" s="52"/>
      <c r="O31" s="52"/>
      <c r="P31" s="52"/>
      <c r="Q31" s="52"/>
    </row>
    <row r="32" spans="1:19" ht="16.5" customHeight="1" x14ac:dyDescent="0.2">
      <c r="A32" s="14"/>
      <c r="B32" s="79" t="s">
        <v>53</v>
      </c>
      <c r="C32" s="79"/>
      <c r="D32" s="79"/>
      <c r="E32" s="79"/>
      <c r="F32" s="79"/>
      <c r="G32" s="79"/>
      <c r="H32" s="79"/>
      <c r="I32" s="79"/>
      <c r="J32" s="79"/>
      <c r="K32" s="79"/>
      <c r="L32" s="79"/>
      <c r="M32" s="79"/>
      <c r="N32" s="79"/>
      <c r="O32" s="79"/>
      <c r="P32" s="79"/>
      <c r="Q32" s="79"/>
      <c r="R32" s="79"/>
      <c r="S32" s="79"/>
    </row>
    <row r="33" spans="1:19" ht="15" x14ac:dyDescent="0.2">
      <c r="A33" s="14"/>
      <c r="B33" s="12"/>
      <c r="C33" s="9"/>
      <c r="D33" s="9"/>
      <c r="E33" s="4"/>
      <c r="F33" s="64"/>
      <c r="G33" s="64"/>
      <c r="H33" s="64"/>
      <c r="I33" s="8"/>
    </row>
    <row r="34" spans="1:19" ht="15" x14ac:dyDescent="0.2">
      <c r="A34" s="14"/>
      <c r="B34" s="53" t="s">
        <v>9</v>
      </c>
      <c r="C34" s="62">
        <v>44425</v>
      </c>
      <c r="D34" s="51"/>
      <c r="E34" s="50"/>
      <c r="F34" s="83" t="s">
        <v>54</v>
      </c>
      <c r="G34" s="83"/>
      <c r="H34" s="83"/>
      <c r="I34" s="91" t="s">
        <v>140</v>
      </c>
      <c r="J34" s="91"/>
      <c r="K34" s="91"/>
      <c r="L34" s="51"/>
      <c r="M34" s="52"/>
      <c r="N34" s="52"/>
      <c r="O34" s="52"/>
      <c r="P34" s="52"/>
      <c r="Q34" s="52"/>
    </row>
    <row r="35" spans="1:19" ht="15" x14ac:dyDescent="0.2">
      <c r="A35" s="14"/>
      <c r="B35" s="12"/>
      <c r="C35" s="9"/>
      <c r="D35" s="9"/>
      <c r="E35" s="4"/>
      <c r="F35" s="84"/>
      <c r="G35" s="84"/>
      <c r="H35" s="84"/>
      <c r="I35" s="8"/>
    </row>
    <row r="36" spans="1:19" ht="42.75" customHeight="1" x14ac:dyDescent="0.2">
      <c r="A36" s="14"/>
      <c r="B36" s="78" t="s">
        <v>11</v>
      </c>
      <c r="C36" s="78" t="s">
        <v>12</v>
      </c>
      <c r="D36" s="80" t="s">
        <v>13</v>
      </c>
      <c r="E36" s="78" t="s">
        <v>14</v>
      </c>
      <c r="F36" s="78" t="s">
        <v>15</v>
      </c>
      <c r="G36" s="78"/>
      <c r="H36" s="78"/>
      <c r="I36" s="78"/>
      <c r="J36" s="78"/>
      <c r="K36" s="78"/>
      <c r="L36" s="78"/>
      <c r="M36" s="85" t="s">
        <v>16</v>
      </c>
      <c r="N36" s="57" t="s">
        <v>17</v>
      </c>
      <c r="O36" s="85" t="s">
        <v>18</v>
      </c>
      <c r="P36" s="86" t="s">
        <v>19</v>
      </c>
      <c r="Q36" s="86" t="s">
        <v>20</v>
      </c>
      <c r="R36" s="77" t="s">
        <v>50</v>
      </c>
      <c r="S36" s="77" t="s">
        <v>51</v>
      </c>
    </row>
    <row r="37" spans="1:19" ht="55.5" customHeight="1" x14ac:dyDescent="0.2">
      <c r="A37" s="10"/>
      <c r="B37" s="78"/>
      <c r="C37" s="78"/>
      <c r="D37" s="81"/>
      <c r="E37" s="78"/>
      <c r="F37" s="87" t="s">
        <v>21</v>
      </c>
      <c r="G37" s="88"/>
      <c r="H37" s="54" t="s">
        <v>22</v>
      </c>
      <c r="I37" s="54" t="s">
        <v>23</v>
      </c>
      <c r="J37" s="54" t="s">
        <v>24</v>
      </c>
      <c r="K37" s="54" t="s">
        <v>25</v>
      </c>
      <c r="L37" s="54" t="s">
        <v>26</v>
      </c>
      <c r="M37" s="85"/>
      <c r="N37" s="89" t="s">
        <v>27</v>
      </c>
      <c r="O37" s="85" t="s">
        <v>28</v>
      </c>
      <c r="P37" s="86"/>
      <c r="Q37" s="86"/>
      <c r="R37" s="77"/>
      <c r="S37" s="77"/>
    </row>
    <row r="38" spans="1:19" ht="153" customHeight="1" x14ac:dyDescent="0.2">
      <c r="A38" s="10"/>
      <c r="B38" s="78"/>
      <c r="C38" s="78"/>
      <c r="D38" s="82"/>
      <c r="E38" s="78"/>
      <c r="F38" s="63" t="s">
        <v>29</v>
      </c>
      <c r="G38" s="63" t="s">
        <v>30</v>
      </c>
      <c r="H38" s="63" t="s">
        <v>31</v>
      </c>
      <c r="I38" s="33" t="s">
        <v>32</v>
      </c>
      <c r="J38" s="63" t="s">
        <v>33</v>
      </c>
      <c r="K38" s="63" t="s">
        <v>34</v>
      </c>
      <c r="L38" s="63" t="s">
        <v>35</v>
      </c>
      <c r="M38" s="85"/>
      <c r="N38" s="90"/>
      <c r="O38" s="85"/>
      <c r="P38" s="86"/>
      <c r="Q38" s="86"/>
      <c r="R38" s="77"/>
      <c r="S38" s="77"/>
    </row>
    <row r="39" spans="1:19" ht="202.5" customHeight="1" x14ac:dyDescent="0.2">
      <c r="A39" s="10"/>
      <c r="B39" s="75" t="s">
        <v>36</v>
      </c>
      <c r="C39" s="74" t="s">
        <v>52</v>
      </c>
      <c r="D39" s="74" t="s">
        <v>137</v>
      </c>
      <c r="E39" s="71" t="s">
        <v>133</v>
      </c>
      <c r="F39" s="74" t="s">
        <v>38</v>
      </c>
      <c r="G39" s="74" t="s">
        <v>39</v>
      </c>
      <c r="H39" s="74" t="s">
        <v>40</v>
      </c>
      <c r="I39" s="74" t="s">
        <v>41</v>
      </c>
      <c r="J39" s="74" t="s">
        <v>42</v>
      </c>
      <c r="K39" s="74" t="s">
        <v>43</v>
      </c>
      <c r="L39" s="74" t="s">
        <v>44</v>
      </c>
      <c r="M39" s="76" t="s">
        <v>45</v>
      </c>
      <c r="N39" s="55" t="s">
        <v>46</v>
      </c>
      <c r="O39" s="49" t="str">
        <f>_xlfn.IFNA(VLOOKUP(N39,[1]parametros!$L$16:$M$18,2,FALSE)," - ")</f>
        <v>Fuerte</v>
      </c>
      <c r="P39" s="49" t="str">
        <f>_xlfn.IFNA(VLOOKUP(CONCATENATE(M39,O39),[1]parametros!K$23:M$31,3,FALSE)," - ")</f>
        <v>No</v>
      </c>
      <c r="Q39" s="49">
        <f>_xlfn.IFNA(VLOOKUP(CONCATENATE(M39,O39),[1]parametros!$K$23:$L$31,2,FALSE)," - ")</f>
        <v>100</v>
      </c>
      <c r="R39" s="72" t="s">
        <v>138</v>
      </c>
      <c r="S39" s="72" t="s">
        <v>139</v>
      </c>
    </row>
    <row r="40" spans="1:19" x14ac:dyDescent="0.2">
      <c r="B40" s="65"/>
      <c r="C40" s="65"/>
      <c r="D40" s="65"/>
      <c r="E40" s="65"/>
      <c r="F40" s="65"/>
      <c r="G40" s="65"/>
      <c r="H40" s="65"/>
      <c r="I40" s="65"/>
      <c r="J40" s="65"/>
      <c r="K40" s="65"/>
      <c r="L40" s="65"/>
      <c r="M40" s="49" t="str">
        <f>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")&lt;=parametros!$J$18,parametros!$F$18,
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")&lt;=parametros!$J$17,parametros!$F$17,
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")&lt;=parametros!$J$16,parametros!$F$16," - "
)))</f>
        <v xml:space="preserve"> - </v>
      </c>
      <c r="N40" s="55"/>
      <c r="O40" s="49" t="str">
        <f>_xlfn.IFNA(VLOOKUP(N40,parametros!$L$16:$M$18,2,FALSE)," - ")</f>
        <v xml:space="preserve"> - </v>
      </c>
      <c r="P40" s="49" t="str">
        <f>_xlfn.IFNA(VLOOKUP(CONCATENATE(M40,O40),parametros!K$23:M$31,3,FALSE)," - ")</f>
        <v xml:space="preserve"> - </v>
      </c>
      <c r="Q40" s="49" t="str">
        <f>_xlfn.IFNA(VLOOKUP(CONCATENATE(M40,O40),parametros!$K$23:$L$31,2,FALSE)," - ")</f>
        <v xml:space="preserve"> - </v>
      </c>
      <c r="R40" s="60"/>
      <c r="S40" s="60"/>
    </row>
    <row r="41" spans="1:19" ht="14.25" hidden="1" x14ac:dyDescent="0.2">
      <c r="A41" s="13"/>
      <c r="B41" s="65"/>
      <c r="C41" s="65"/>
      <c r="D41" s="65"/>
      <c r="E41" s="65"/>
      <c r="F41" s="65"/>
      <c r="G41" s="65"/>
      <c r="H41" s="65"/>
      <c r="I41" s="65"/>
      <c r="J41" s="65"/>
      <c r="K41" s="65"/>
      <c r="L41" s="65"/>
      <c r="M41" s="49" t="e">
        <f ca="1">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")&lt;=parametros!$J$18,parametros!$F$18,
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")&lt;=parametros!$J$17,parametros!$F$17,
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")&lt;=parametros!$J$16,parametros!$F$16," - "
)))</f>
        <v>#NAME?</v>
      </c>
      <c r="N41" s="55"/>
      <c r="O41" s="49" t="e">
        <f ca="1">_xlfn.IFNA(VLOOKUP(N41,parametros!$L$16:$M$18,2,FALSE)," - ")</f>
        <v>#NAME?</v>
      </c>
      <c r="P41" s="49" t="e">
        <f ca="1">_xlfn.IFNA(VLOOKUP(CONCATENATE(M41,O41),parametros!K$23:M$31,3,FALSE)," - ")</f>
        <v>#NAME?</v>
      </c>
      <c r="Q41" s="49" t="e">
        <f ca="1">_xlfn.IFNA(VLOOKUP(CONCATENATE(M41,O41),parametros!$K$23:$L$31,2,FALSE)," - ")</f>
        <v>#NAME?</v>
      </c>
      <c r="R41" s="60"/>
      <c r="S41" s="60"/>
    </row>
    <row r="42" spans="1:19" ht="15" hidden="1" x14ac:dyDescent="0.2">
      <c r="A42" s="14"/>
      <c r="B42" s="48"/>
      <c r="C42" s="48"/>
      <c r="D42" s="48"/>
      <c r="E42" s="48"/>
      <c r="F42" s="65"/>
      <c r="G42" s="65"/>
      <c r="H42" s="65"/>
      <c r="I42" s="65"/>
      <c r="J42" s="65"/>
      <c r="K42" s="65"/>
      <c r="L42" s="65"/>
      <c r="M42" s="49" t="e">
        <f ca="1">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")&lt;=parametros!$J$18,parametros!$F$18,
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")&lt;=parametros!$J$17,parametros!$F$17,
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")&lt;=parametros!$J$16,parametros!$F$16," - "
)))</f>
        <v>#NAME?</v>
      </c>
      <c r="N42" s="55"/>
      <c r="O42" s="49" t="e">
        <f ca="1">_xlfn.IFNA(VLOOKUP(N42,parametros!$L$16:$M$18,2,FALSE)," - ")</f>
        <v>#NAME?</v>
      </c>
      <c r="P42" s="49" t="e">
        <f ca="1">_xlfn.IFNA(VLOOKUP(CONCATENATE(M42,O42),parametros!K$23:M$31,3,FALSE)," - ")</f>
        <v>#NAME?</v>
      </c>
      <c r="Q42" s="49" t="e">
        <f ca="1">_xlfn.IFNA(VLOOKUP(CONCATENATE(M42,O42),parametros!$K$23:$L$31,2,FALSE)," - ")</f>
        <v>#NAME?</v>
      </c>
      <c r="R42" s="60"/>
      <c r="S42" s="60"/>
    </row>
    <row r="43" spans="1:19" hidden="1" x14ac:dyDescent="0.2">
      <c r="B43" s="48"/>
      <c r="C43" s="48"/>
      <c r="D43" s="48"/>
      <c r="E43" s="48"/>
      <c r="F43" s="65"/>
      <c r="G43" s="65"/>
      <c r="H43" s="65"/>
      <c r="I43" s="65"/>
      <c r="J43" s="65"/>
      <c r="K43" s="65"/>
      <c r="L43" s="65"/>
      <c r="M43" s="49" t="e">
        <f ca="1">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")&lt;=parametros!$J$18,parametros!$F$18,
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")&lt;=parametros!$J$17,parametros!$F$17,
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")&lt;=parametros!$J$16,parametros!$F$16," - "
)))</f>
        <v>#NAME?</v>
      </c>
      <c r="N43" s="55"/>
      <c r="O43" s="49" t="e">
        <f ca="1">_xlfn.IFNA(VLOOKUP(N43,parametros!$L$16:$M$18,2,FALSE)," - ")</f>
        <v>#NAME?</v>
      </c>
      <c r="P43" s="49" t="e">
        <f ca="1">_xlfn.IFNA(VLOOKUP(CONCATENATE(M43,O43),parametros!K$23:M$31,3,FALSE)," - ")</f>
        <v>#NAME?</v>
      </c>
      <c r="Q43" s="49" t="e">
        <f ca="1">_xlfn.IFNA(VLOOKUP(CONCATENATE(M43,O43),parametros!$K$23:$L$31,2,FALSE)," - ")</f>
        <v>#NAME?</v>
      </c>
      <c r="R43" s="60"/>
      <c r="S43" s="60"/>
    </row>
    <row r="44" spans="1:19" x14ac:dyDescent="0.2">
      <c r="B44" s="50"/>
      <c r="C44" s="50"/>
      <c r="D44" s="50"/>
      <c r="E44" s="50"/>
      <c r="F44" s="51"/>
      <c r="G44" s="51"/>
      <c r="H44" s="51"/>
      <c r="I44" s="51"/>
      <c r="J44" s="51"/>
      <c r="K44" s="51"/>
      <c r="L44" s="51"/>
      <c r="M44" s="52"/>
      <c r="N44" s="56"/>
      <c r="O44" s="52"/>
      <c r="P44" s="52"/>
      <c r="Q44" s="52"/>
    </row>
  </sheetData>
  <mergeCells count="50">
    <mergeCell ref="I21:K21"/>
    <mergeCell ref="B11:B13"/>
    <mergeCell ref="B2:B5"/>
    <mergeCell ref="Q11:Q13"/>
    <mergeCell ref="S36:S38"/>
    <mergeCell ref="S23:S25"/>
    <mergeCell ref="F34:H34"/>
    <mergeCell ref="I34:K34"/>
    <mergeCell ref="F35:H35"/>
    <mergeCell ref="B36:B38"/>
    <mergeCell ref="C36:C38"/>
    <mergeCell ref="D36:D38"/>
    <mergeCell ref="E36:E38"/>
    <mergeCell ref="F36:L36"/>
    <mergeCell ref="M36:M38"/>
    <mergeCell ref="O36:O38"/>
    <mergeCell ref="N37:N38"/>
    <mergeCell ref="O23:O25"/>
    <mergeCell ref="Q23:Q25"/>
    <mergeCell ref="F24:G24"/>
    <mergeCell ref="N24:N25"/>
    <mergeCell ref="M23:M25"/>
    <mergeCell ref="P23:P25"/>
    <mergeCell ref="F23:L23"/>
    <mergeCell ref="P36:P38"/>
    <mergeCell ref="Q36:Q38"/>
    <mergeCell ref="F37:G37"/>
    <mergeCell ref="C11:C13"/>
    <mergeCell ref="D11:D13"/>
    <mergeCell ref="F12:G12"/>
    <mergeCell ref="N12:N13"/>
    <mergeCell ref="F9:H9"/>
    <mergeCell ref="M11:M13"/>
    <mergeCell ref="I9:K9"/>
    <mergeCell ref="R23:R25"/>
    <mergeCell ref="R36:R38"/>
    <mergeCell ref="C2:Q5"/>
    <mergeCell ref="B7:S7"/>
    <mergeCell ref="B19:S19"/>
    <mergeCell ref="B32:S32"/>
    <mergeCell ref="B23:B25"/>
    <mergeCell ref="C23:C25"/>
    <mergeCell ref="D23:D25"/>
    <mergeCell ref="E23:E25"/>
    <mergeCell ref="F21:H21"/>
    <mergeCell ref="F22:H22"/>
    <mergeCell ref="O11:O13"/>
    <mergeCell ref="P11:P13"/>
    <mergeCell ref="F11:L11"/>
    <mergeCell ref="E11:E13"/>
  </mergeCells>
  <dataValidations count="15">
    <dataValidation allowBlank="1" showInputMessage="1" showErrorMessage="1" prompt="Indicar el riesgo identificado en el formato Mapa y plan de tratamiento de riesgos (FOR-GS-004)." sqref="C11:C13 C23:C25 C36:C38"/>
    <dataValidation allowBlank="1" showInputMessage="1" showErrorMessage="1" prompt="Indicar la causa del riesgo identificado en el formato Mapa y plan de tratamiento de riesgos (FOR-GS-004)." sqref="D11:D13 D23:D25 D36:D38"/>
    <dataValidation allowBlank="1" showInputMessage="1" showErrorMessage="1" prompt="Indicar el control registrado en el formato Mapa y plan de tratamiento de riesgos (FOR-GS-004)." sqref="E11:E13 E23:E25 E36:E38"/>
    <dataValidation allowBlank="1" showInputMessage="1" showErrorMessage="1" prompt="Seleccione la respuesta de la lista desplegable." sqref="F13:L13 F25:L25 F38:L38"/>
    <dataValidation allowBlank="1" showInputMessage="1" showErrorMessage="1" prompt="Este campo se genera automáticamente._x000a_Corresponde al resultado de la suma de las variables seleccionadas en los criterios de evaluación." sqref="M11:M13 M23:M25 M36:M38"/>
    <dataValidation allowBlank="1" showInputMessage="1" showErrorMessage="1" prompt="Seleccione de la lista desplegable la forma en la cual se viene ejecutando el control definido." sqref="N12:N13 N24:N25 N37:N38"/>
    <dataValidation allowBlank="1" showInputMessage="1" showErrorMessage="1" prompt="Son las variables asignadas para evaluar el diseño del control del riesgo." sqref="F11:L11 F23:L23 F36:L36"/>
    <dataValidation allowBlank="1" showInputMessage="1" showErrorMessage="1" prompt="Este campo se genera automáticamente._x000a_Si el resultado de las calificaciones del control, o el promedio en el diseño de los controles, está por debajo de 96%, se debe establecer un plan de acción que permita tener un control o controles bien diseñados." sqref="O11:O13 O23:O25 O36:O38"/>
    <dataValidation allowBlank="1" showInputMessage="1" showErrorMessage="1" prompt="Este resultado se genera automáticamente al combinar los niveles de calificación del diseño y la ejecución del control._x000a_A partir del resultado, se deberán registrar las acciones en el formato Mapa y plan de tratamiento de riesgos (FOR-GS-004)." sqref="P11:P13 P23:P25 P36:P38"/>
    <dataValidation allowBlank="1" showInputMessage="1" showErrorMessage="1" prompt="Este resultado se genera automáticamente al combinar los criterios de evaluación del diseño del control (M9) con  el rango de calificación de la ejecución del control (O9). " sqref="Q23:Q25"/>
    <dataValidation allowBlank="1" showInputMessage="1" showErrorMessage="1" prompt="Registre las conclusiones u observaciones respecto al diseño de la actividad de control de acuerdo con cada uno de los seis criterios revisados, cuando aplique." sqref="R23:R25"/>
    <dataValidation allowBlank="1" showInputMessage="1" showErrorMessage="1" prompt="Registre las conclusiones u observaciones respecto a la ejecución de la actividad de control, a partir de los resultados reportados por el proceso en el Formato Mapa y plan de tratamiento de riesgos (FOR-GS-004) sección C." sqref="S23:S25"/>
    <dataValidation allowBlank="1" showInputMessage="1" showErrorMessage="1" prompt="Registre las conclusiones u observaciones respecto al diseño de la actividad de control de acuerdo con cada uno de los seis criterios evaluados, cuando aplique." sqref="R36:R38"/>
    <dataValidation allowBlank="1" showInputMessage="1" showErrorMessage="1" prompt="Registre las conclusiones u observaciones respecto a la evaluación de la ejecución de la actividad de control, a partir de los resultados reportados por el proceso en el Formato Mapa y plan de tratamiento de riesgos (FOR-GS-004) sección C." sqref="S36:S38"/>
    <dataValidation allowBlank="1" showInputMessage="1" showErrorMessage="1" prompt="Registre el proceso institucional a la cuál esta asociado al control del cual se realizará el análisis y evaluación de los controles para la mitigación de los riesgos." sqref="B11:B13 B23:B25 B36:B38"/>
  </dataValidations>
  <pageMargins left="0.15748031496062992" right="0.19685039370078741" top="0.39370078740157483" bottom="0.31496062992125984" header="0.31496062992125984" footer="0.23622047244094491"/>
  <pageSetup scale="37" orientation="landscape" horizontalDpi="4294967294" verticalDpi="300" r:id="rId1"/>
  <rowBreaks count="1" manualBreakCount="1">
    <brk id="16" max="16383" man="1"/>
  </rowBreaks>
  <colBreaks count="1" manualBreakCount="1">
    <brk id="18" max="1048575" man="1"/>
  </col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parametros!$F$5:$F$6</xm:f>
          </x14:formula1>
          <xm:sqref>F14:F16 F26:F28 F40:F44</xm:sqref>
        </x14:dataValidation>
        <x14:dataValidation type="list" allowBlank="1" showInputMessage="1" showErrorMessage="1">
          <x14:formula1>
            <xm:f>parametros!$H$5:$H$6</xm:f>
          </x14:formula1>
          <xm:sqref>G14:G16 G26:G28 G40:G44</xm:sqref>
        </x14:dataValidation>
        <x14:dataValidation type="list" allowBlank="1" showInputMessage="1" showErrorMessage="1">
          <x14:formula1>
            <xm:f>parametros!$J$5:$J$6</xm:f>
          </x14:formula1>
          <xm:sqref>H14:H16 H26:H28 H40:H44</xm:sqref>
        </x14:dataValidation>
        <x14:dataValidation type="list" allowBlank="1" showInputMessage="1" showErrorMessage="1">
          <x14:formula1>
            <xm:f>parametros!$L$5:$L$7</xm:f>
          </x14:formula1>
          <xm:sqref>I14:I16 I26:I28 I40:I44</xm:sqref>
        </x14:dataValidation>
        <x14:dataValidation type="list" allowBlank="1" showInputMessage="1" showErrorMessage="1">
          <x14:formula1>
            <xm:f>parametros!$N$5:$N$6</xm:f>
          </x14:formula1>
          <xm:sqref>J14:J16 J26:J28 J40:J44</xm:sqref>
        </x14:dataValidation>
        <x14:dataValidation type="list" allowBlank="1" showInputMessage="1" showErrorMessage="1">
          <x14:formula1>
            <xm:f>parametros!$P$5:$P$6</xm:f>
          </x14:formula1>
          <xm:sqref>K14:K16 K26:K28 K40:K44</xm:sqref>
        </x14:dataValidation>
        <x14:dataValidation type="list" allowBlank="1" showInputMessage="1" showErrorMessage="1">
          <x14:formula1>
            <xm:f>parametros!$R$5:$R$7</xm:f>
          </x14:formula1>
          <xm:sqref>L9 L21 L34 L14:L16 L26:L28 L40:L44</xm:sqref>
        </x14:dataValidation>
        <x14:dataValidation type="list" allowBlank="1" showInputMessage="1" showErrorMessage="1">
          <x14:formula1>
            <xm:f>parametros!$L$16:$L$18</xm:f>
          </x14:formula1>
          <xm:sqref>N14:N15 N26:N28 N40:N44</xm:sqref>
        </x14:dataValidation>
        <x14:dataValidation type="list" allowBlank="1" showInputMessage="1" showErrorMessage="1">
          <x14:formula1>
            <xm:f>[2]parametros!#REF!</xm:f>
          </x14:formula1>
          <xm:sqref>N39 F39:L39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1"/>
  <sheetViews>
    <sheetView topLeftCell="E15" workbookViewId="0">
      <selection activeCell="L31" sqref="L31"/>
    </sheetView>
  </sheetViews>
  <sheetFormatPr baseColWidth="10" defaultColWidth="11.42578125" defaultRowHeight="15" x14ac:dyDescent="0.25"/>
  <cols>
    <col min="2" max="2" width="53.28515625" bestFit="1" customWidth="1"/>
    <col min="6" max="6" width="14.85546875" customWidth="1"/>
    <col min="7" max="7" width="7.85546875" customWidth="1"/>
    <col min="8" max="8" width="30.140625" customWidth="1"/>
    <col min="9" max="9" width="10.42578125" customWidth="1"/>
    <col min="10" max="10" width="31.85546875" customWidth="1"/>
    <col min="11" max="11" width="35.5703125" customWidth="1"/>
    <col min="12" max="12" width="18.42578125" customWidth="1"/>
    <col min="13" max="13" width="24.85546875" customWidth="1"/>
    <col min="14" max="15" width="37" customWidth="1"/>
    <col min="16" max="17" width="25" customWidth="1"/>
    <col min="18" max="18" width="17.7109375" customWidth="1"/>
  </cols>
  <sheetData>
    <row r="2" spans="2:19" ht="14.45" x14ac:dyDescent="0.35">
      <c r="B2" s="15" t="s">
        <v>55</v>
      </c>
    </row>
    <row r="3" spans="2:19" x14ac:dyDescent="0.25">
      <c r="F3" s="101" t="s">
        <v>56</v>
      </c>
      <c r="G3" s="101"/>
      <c r="H3" s="101"/>
      <c r="I3" s="101"/>
      <c r="J3" s="101"/>
      <c r="K3" s="101"/>
      <c r="L3" s="101"/>
      <c r="M3" s="101"/>
      <c r="N3" s="101"/>
      <c r="O3" s="101"/>
      <c r="P3" s="101"/>
      <c r="Q3" s="101"/>
      <c r="R3" s="101"/>
    </row>
    <row r="4" spans="2:19" ht="38.25" x14ac:dyDescent="0.25">
      <c r="B4" s="69" t="s">
        <v>11</v>
      </c>
      <c r="C4" s="16"/>
      <c r="D4" s="27" t="s">
        <v>12</v>
      </c>
      <c r="F4" s="18" t="s">
        <v>57</v>
      </c>
      <c r="G4" s="18"/>
      <c r="H4" s="18" t="s">
        <v>58</v>
      </c>
      <c r="I4" s="18"/>
      <c r="J4" s="19" t="s">
        <v>59</v>
      </c>
      <c r="K4" s="19"/>
      <c r="L4" s="20" t="s">
        <v>60</v>
      </c>
      <c r="M4" s="20"/>
      <c r="N4" s="19" t="s">
        <v>61</v>
      </c>
      <c r="O4" s="19"/>
      <c r="P4" s="19" t="s">
        <v>62</v>
      </c>
      <c r="Q4" s="19"/>
      <c r="R4" s="19" t="s">
        <v>63</v>
      </c>
    </row>
    <row r="5" spans="2:19" ht="30" x14ac:dyDescent="0.25">
      <c r="B5" s="32" t="s">
        <v>64</v>
      </c>
      <c r="F5" s="21" t="s">
        <v>38</v>
      </c>
      <c r="G5" s="28">
        <v>15</v>
      </c>
      <c r="H5" s="21" t="s">
        <v>39</v>
      </c>
      <c r="I5" s="28">
        <v>15</v>
      </c>
      <c r="J5" s="22" t="s">
        <v>40</v>
      </c>
      <c r="K5" s="28">
        <v>15</v>
      </c>
      <c r="L5" s="21" t="s">
        <v>41</v>
      </c>
      <c r="M5" s="28">
        <v>15</v>
      </c>
      <c r="N5" s="23" t="s">
        <v>42</v>
      </c>
      <c r="O5" s="28">
        <v>15</v>
      </c>
      <c r="P5" s="24" t="s">
        <v>43</v>
      </c>
      <c r="Q5" s="28">
        <v>15</v>
      </c>
      <c r="R5" s="21" t="s">
        <v>44</v>
      </c>
      <c r="S5" s="28">
        <v>10</v>
      </c>
    </row>
    <row r="6" spans="2:19" ht="30" x14ac:dyDescent="0.25">
      <c r="B6" s="32" t="s">
        <v>36</v>
      </c>
      <c r="F6" s="21" t="s">
        <v>65</v>
      </c>
      <c r="G6" s="28">
        <v>0</v>
      </c>
      <c r="H6" s="21" t="s">
        <v>66</v>
      </c>
      <c r="I6" s="28">
        <v>0</v>
      </c>
      <c r="J6" s="22" t="s">
        <v>67</v>
      </c>
      <c r="K6" s="28">
        <v>0</v>
      </c>
      <c r="L6" s="21" t="s">
        <v>68</v>
      </c>
      <c r="M6" s="28">
        <v>10</v>
      </c>
      <c r="N6" s="23" t="s">
        <v>69</v>
      </c>
      <c r="O6" s="28">
        <v>0</v>
      </c>
      <c r="P6" s="24" t="s">
        <v>70</v>
      </c>
      <c r="Q6" s="28">
        <v>0</v>
      </c>
      <c r="R6" s="21" t="s">
        <v>71</v>
      </c>
      <c r="S6" s="28">
        <v>5</v>
      </c>
    </row>
    <row r="7" spans="2:19" x14ac:dyDescent="0.25">
      <c r="B7" s="32" t="s">
        <v>72</v>
      </c>
      <c r="F7" s="25"/>
      <c r="G7" s="25"/>
      <c r="H7" s="25"/>
      <c r="I7" s="25"/>
      <c r="J7" s="25"/>
      <c r="K7" s="25"/>
      <c r="L7" s="26" t="s">
        <v>73</v>
      </c>
      <c r="M7" s="28">
        <v>0</v>
      </c>
      <c r="N7" s="25"/>
      <c r="O7" s="25"/>
      <c r="P7" s="25"/>
      <c r="Q7" s="25"/>
      <c r="R7" s="21" t="s">
        <v>74</v>
      </c>
      <c r="S7" s="28">
        <v>0</v>
      </c>
    </row>
    <row r="8" spans="2:19" x14ac:dyDescent="0.25">
      <c r="B8" s="32" t="s">
        <v>75</v>
      </c>
    </row>
    <row r="9" spans="2:19" x14ac:dyDescent="0.25">
      <c r="B9" s="32" t="s">
        <v>76</v>
      </c>
      <c r="F9" s="43"/>
      <c r="G9" s="43"/>
      <c r="H9" s="43"/>
      <c r="I9" s="43"/>
      <c r="J9" s="43"/>
      <c r="K9" s="43"/>
      <c r="L9" s="43"/>
      <c r="M9" s="43"/>
      <c r="N9" s="43"/>
      <c r="O9" s="43"/>
      <c r="P9" s="43"/>
      <c r="Q9" s="43"/>
      <c r="R9" s="43"/>
    </row>
    <row r="10" spans="2:19" x14ac:dyDescent="0.25">
      <c r="B10" s="32" t="s">
        <v>77</v>
      </c>
      <c r="F10" s="38"/>
      <c r="G10" s="38"/>
      <c r="H10" s="38"/>
      <c r="I10" s="38"/>
      <c r="J10" s="39"/>
      <c r="K10" s="39"/>
      <c r="L10" s="40"/>
      <c r="M10" s="40"/>
      <c r="N10" s="39"/>
      <c r="O10" s="39"/>
      <c r="P10" s="39"/>
      <c r="Q10" s="39"/>
      <c r="R10" s="39"/>
    </row>
    <row r="11" spans="2:19" x14ac:dyDescent="0.25">
      <c r="B11" s="32" t="s">
        <v>78</v>
      </c>
      <c r="F11" s="41"/>
      <c r="G11" s="42"/>
      <c r="H11" s="41"/>
      <c r="I11" s="42"/>
      <c r="J11" s="41"/>
      <c r="K11" s="42"/>
      <c r="L11" s="41"/>
      <c r="M11" s="42"/>
      <c r="N11" s="41"/>
      <c r="O11" s="42"/>
      <c r="P11" s="41"/>
      <c r="Q11" s="42"/>
      <c r="R11" s="41"/>
    </row>
    <row r="12" spans="2:19" x14ac:dyDescent="0.25">
      <c r="B12" s="32" t="s">
        <v>79</v>
      </c>
      <c r="F12" s="41"/>
      <c r="G12" s="42"/>
      <c r="H12" s="41"/>
      <c r="I12" s="42"/>
      <c r="J12" s="41"/>
      <c r="K12" s="42"/>
      <c r="L12" s="41"/>
      <c r="M12" s="42"/>
      <c r="N12" s="41"/>
      <c r="O12" s="42" t="str">
        <f>_xlfn.IFNA(VLOOKUP(N12,parametros!L16:M18,2,FALSE)," - ")</f>
        <v xml:space="preserve"> - </v>
      </c>
      <c r="P12" s="41"/>
      <c r="Q12" s="42"/>
      <c r="R12" s="41"/>
    </row>
    <row r="13" spans="2:19" x14ac:dyDescent="0.25">
      <c r="B13" s="32" t="s">
        <v>80</v>
      </c>
      <c r="F13" s="42"/>
      <c r="G13" s="42"/>
      <c r="H13" s="42"/>
      <c r="I13" s="42"/>
      <c r="J13" s="42"/>
      <c r="K13" s="42"/>
      <c r="L13" s="41"/>
      <c r="M13" s="42"/>
      <c r="N13" s="42"/>
      <c r="O13" s="42"/>
      <c r="P13" s="42"/>
      <c r="Q13" s="42"/>
      <c r="R13" s="41"/>
    </row>
    <row r="14" spans="2:19" x14ac:dyDescent="0.25">
      <c r="B14" s="32" t="s">
        <v>81</v>
      </c>
    </row>
    <row r="15" spans="2:19" ht="60" customHeight="1" x14ac:dyDescent="0.25">
      <c r="B15" s="32" t="s">
        <v>82</v>
      </c>
      <c r="F15" s="29" t="s">
        <v>83</v>
      </c>
      <c r="G15" s="29"/>
      <c r="H15" s="29" t="s">
        <v>84</v>
      </c>
      <c r="I15" s="47" t="s">
        <v>85</v>
      </c>
      <c r="J15" s="47" t="s">
        <v>86</v>
      </c>
      <c r="L15" s="44" t="s">
        <v>87</v>
      </c>
      <c r="M15" s="46"/>
      <c r="O15" s="34"/>
    </row>
    <row r="16" spans="2:19" x14ac:dyDescent="0.25">
      <c r="B16" s="32" t="s">
        <v>88</v>
      </c>
      <c r="F16" s="21" t="s">
        <v>45</v>
      </c>
      <c r="G16" s="21"/>
      <c r="H16" s="17" t="s">
        <v>89</v>
      </c>
      <c r="I16" s="35">
        <v>96</v>
      </c>
      <c r="J16">
        <v>100</v>
      </c>
      <c r="L16" s="45" t="s">
        <v>46</v>
      </c>
      <c r="M16" s="21" t="s">
        <v>45</v>
      </c>
      <c r="O16" s="35"/>
    </row>
    <row r="17" spans="2:15" x14ac:dyDescent="0.25">
      <c r="B17" s="32" t="s">
        <v>90</v>
      </c>
      <c r="F17" s="21" t="s">
        <v>91</v>
      </c>
      <c r="G17" s="21"/>
      <c r="H17" s="17" t="s">
        <v>92</v>
      </c>
      <c r="I17" s="35">
        <v>86</v>
      </c>
      <c r="J17">
        <v>95</v>
      </c>
      <c r="L17" s="17" t="s">
        <v>93</v>
      </c>
      <c r="M17" s="21" t="s">
        <v>91</v>
      </c>
      <c r="O17" s="35"/>
    </row>
    <row r="18" spans="2:15" x14ac:dyDescent="0.25">
      <c r="B18" s="32" t="s">
        <v>94</v>
      </c>
      <c r="F18" s="21" t="s">
        <v>95</v>
      </c>
      <c r="G18" s="21"/>
      <c r="H18" s="17" t="s">
        <v>96</v>
      </c>
      <c r="I18" s="35">
        <v>0</v>
      </c>
      <c r="J18">
        <v>85</v>
      </c>
      <c r="L18" s="17" t="s">
        <v>97</v>
      </c>
      <c r="M18" s="21" t="s">
        <v>95</v>
      </c>
      <c r="O18" s="35"/>
    </row>
    <row r="19" spans="2:15" x14ac:dyDescent="0.25">
      <c r="B19" s="32" t="s">
        <v>98</v>
      </c>
    </row>
    <row r="20" spans="2:15" x14ac:dyDescent="0.25">
      <c r="B20" s="32" t="s">
        <v>99</v>
      </c>
    </row>
    <row r="21" spans="2:15" x14ac:dyDescent="0.25">
      <c r="B21" s="32" t="s">
        <v>100</v>
      </c>
      <c r="F21" s="95" t="s">
        <v>101</v>
      </c>
      <c r="G21" s="96"/>
      <c r="H21" s="96"/>
      <c r="I21" s="96"/>
      <c r="J21" s="96"/>
      <c r="K21" s="96"/>
      <c r="L21" s="97"/>
      <c r="M21" s="36"/>
    </row>
    <row r="22" spans="2:15" ht="75" x14ac:dyDescent="0.25">
      <c r="B22" s="32" t="s">
        <v>102</v>
      </c>
      <c r="F22" s="31" t="s">
        <v>103</v>
      </c>
      <c r="G22" s="31"/>
      <c r="H22" s="31" t="s">
        <v>104</v>
      </c>
      <c r="I22" s="31"/>
      <c r="J22" s="31" t="s">
        <v>105</v>
      </c>
      <c r="K22" s="31"/>
      <c r="L22" s="31"/>
      <c r="M22" s="31" t="s">
        <v>106</v>
      </c>
      <c r="N22" s="37"/>
    </row>
    <row r="23" spans="2:15" ht="15" customHeight="1" x14ac:dyDescent="0.25">
      <c r="B23" s="32" t="s">
        <v>107</v>
      </c>
      <c r="F23" s="98" t="s">
        <v>108</v>
      </c>
      <c r="G23" s="66" t="s">
        <v>45</v>
      </c>
      <c r="H23" s="21" t="s">
        <v>109</v>
      </c>
      <c r="I23" s="66" t="s">
        <v>45</v>
      </c>
      <c r="J23" s="21" t="s">
        <v>110</v>
      </c>
      <c r="K23" s="25" t="str">
        <f>CONCATENATE(G23,I23)</f>
        <v>FuerteFuerte</v>
      </c>
      <c r="L23" s="25">
        <v>100</v>
      </c>
      <c r="M23" s="21" t="s">
        <v>47</v>
      </c>
    </row>
    <row r="24" spans="2:15" x14ac:dyDescent="0.25">
      <c r="B24" s="30"/>
      <c r="F24" s="99"/>
      <c r="G24" s="67" t="s">
        <v>45</v>
      </c>
      <c r="H24" s="21" t="s">
        <v>111</v>
      </c>
      <c r="I24" s="66" t="s">
        <v>91</v>
      </c>
      <c r="J24" s="21" t="s">
        <v>112</v>
      </c>
      <c r="K24" s="25" t="str">
        <f t="shared" ref="K24:K31" si="0">CONCATENATE(G24,I24)</f>
        <v>FuerteModerado</v>
      </c>
      <c r="L24" s="25">
        <v>100</v>
      </c>
      <c r="M24" s="21" t="s">
        <v>113</v>
      </c>
    </row>
    <row r="25" spans="2:15" x14ac:dyDescent="0.25">
      <c r="B25" s="30"/>
      <c r="F25" s="100"/>
      <c r="G25" s="66" t="s">
        <v>45</v>
      </c>
      <c r="H25" s="21" t="s">
        <v>114</v>
      </c>
      <c r="I25" s="66" t="s">
        <v>95</v>
      </c>
      <c r="J25" s="21" t="s">
        <v>115</v>
      </c>
      <c r="K25" s="25" t="str">
        <f t="shared" si="0"/>
        <v>FuerteDébil</v>
      </c>
      <c r="L25" s="25">
        <v>100</v>
      </c>
      <c r="M25" s="21" t="s">
        <v>113</v>
      </c>
    </row>
    <row r="26" spans="2:15" ht="15" customHeight="1" x14ac:dyDescent="0.25">
      <c r="F26" s="98" t="s">
        <v>116</v>
      </c>
      <c r="G26" s="66" t="s">
        <v>91</v>
      </c>
      <c r="H26" s="21" t="s">
        <v>109</v>
      </c>
      <c r="I26" s="66" t="s">
        <v>45</v>
      </c>
      <c r="J26" s="21" t="s">
        <v>117</v>
      </c>
      <c r="K26" s="25" t="str">
        <f t="shared" si="0"/>
        <v>ModeradoFuerte</v>
      </c>
      <c r="L26" s="25">
        <v>50</v>
      </c>
      <c r="M26" s="21" t="s">
        <v>113</v>
      </c>
    </row>
    <row r="27" spans="2:15" ht="30" x14ac:dyDescent="0.25">
      <c r="F27" s="99"/>
      <c r="G27" s="67" t="s">
        <v>91</v>
      </c>
      <c r="H27" s="21" t="s">
        <v>111</v>
      </c>
      <c r="I27" s="66" t="s">
        <v>91</v>
      </c>
      <c r="J27" s="21" t="s">
        <v>118</v>
      </c>
      <c r="K27" s="25" t="str">
        <f t="shared" si="0"/>
        <v>ModeradoModerado</v>
      </c>
      <c r="L27" s="25">
        <v>50</v>
      </c>
      <c r="M27" s="21" t="s">
        <v>113</v>
      </c>
    </row>
    <row r="28" spans="2:15" ht="30" x14ac:dyDescent="0.25">
      <c r="F28" s="100"/>
      <c r="G28" s="68" t="s">
        <v>91</v>
      </c>
      <c r="H28" s="21" t="s">
        <v>114</v>
      </c>
      <c r="I28" s="66" t="s">
        <v>95</v>
      </c>
      <c r="J28" s="21" t="s">
        <v>119</v>
      </c>
      <c r="K28" s="25" t="str">
        <f t="shared" si="0"/>
        <v>ModeradoDébil</v>
      </c>
      <c r="L28" s="25">
        <v>50</v>
      </c>
      <c r="M28" s="21" t="s">
        <v>113</v>
      </c>
    </row>
    <row r="29" spans="2:15" ht="15" customHeight="1" x14ac:dyDescent="0.25">
      <c r="F29" s="98" t="s">
        <v>120</v>
      </c>
      <c r="G29" s="66" t="s">
        <v>95</v>
      </c>
      <c r="H29" s="21" t="s">
        <v>109</v>
      </c>
      <c r="I29" s="66" t="s">
        <v>45</v>
      </c>
      <c r="J29" s="21" t="s">
        <v>121</v>
      </c>
      <c r="K29" s="25" t="str">
        <f t="shared" si="0"/>
        <v>DébilFuerte</v>
      </c>
      <c r="L29" s="25">
        <v>0</v>
      </c>
      <c r="M29" s="21" t="s">
        <v>113</v>
      </c>
    </row>
    <row r="30" spans="2:15" x14ac:dyDescent="0.25">
      <c r="F30" s="99"/>
      <c r="G30" s="67" t="s">
        <v>95</v>
      </c>
      <c r="H30" s="21" t="s">
        <v>111</v>
      </c>
      <c r="I30" s="66" t="s">
        <v>91</v>
      </c>
      <c r="J30" s="21" t="s">
        <v>122</v>
      </c>
      <c r="K30" s="25" t="str">
        <f t="shared" si="0"/>
        <v>DébilModerado</v>
      </c>
      <c r="L30" s="25">
        <v>0</v>
      </c>
      <c r="M30" s="21" t="s">
        <v>113</v>
      </c>
    </row>
    <row r="31" spans="2:15" x14ac:dyDescent="0.25">
      <c r="F31" s="100"/>
      <c r="G31" s="68" t="s">
        <v>95</v>
      </c>
      <c r="H31" s="21" t="s">
        <v>114</v>
      </c>
      <c r="I31" s="66" t="s">
        <v>95</v>
      </c>
      <c r="J31" s="21" t="s">
        <v>123</v>
      </c>
      <c r="K31" s="25" t="str">
        <f t="shared" si="0"/>
        <v>DébilDébil</v>
      </c>
      <c r="L31" s="25">
        <v>0</v>
      </c>
      <c r="M31" s="21" t="s">
        <v>113</v>
      </c>
    </row>
  </sheetData>
  <sheetProtection algorithmName="SHA-512" hashValue="1CxnCam2DlQQFjJNQveM1wKZeDS5XKJqotfqLjJHKjE270Sj7wxewebJKLlDjcn/BcZ0IZOvEEtzyrVF44C+FQ==" saltValue="A7r/hCpU/wsOArCNDDwACg==" spinCount="100000" sheet="1" objects="1" scenarios="1" selectLockedCells="1" selectUnlockedCells="1"/>
  <sortState ref="B5:B23">
    <sortCondition ref="B5"/>
  </sortState>
  <mergeCells count="5">
    <mergeCell ref="F21:L21"/>
    <mergeCell ref="F23:F25"/>
    <mergeCell ref="F26:F28"/>
    <mergeCell ref="F29:F31"/>
    <mergeCell ref="F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election activeCell="B7" sqref="B7:F7"/>
    </sheetView>
  </sheetViews>
  <sheetFormatPr baseColWidth="10" defaultColWidth="11.42578125" defaultRowHeight="15" x14ac:dyDescent="0.25"/>
  <cols>
    <col min="1" max="1" width="2.7109375" customWidth="1"/>
    <col min="2" max="2" width="19" customWidth="1"/>
    <col min="3" max="3" width="87.140625" bestFit="1" customWidth="1"/>
    <col min="4" max="4" width="8.5703125" bestFit="1" customWidth="1"/>
    <col min="5" max="6" width="9.28515625" customWidth="1"/>
  </cols>
  <sheetData>
    <row r="1" spans="2:6" ht="11.25" customHeight="1" x14ac:dyDescent="0.35"/>
    <row r="2" spans="2:6" ht="24" customHeight="1" x14ac:dyDescent="0.25">
      <c r="B2" s="92"/>
      <c r="C2" s="102" t="s">
        <v>124</v>
      </c>
      <c r="D2" s="58" t="s">
        <v>1</v>
      </c>
      <c r="E2" s="105" t="s">
        <v>2</v>
      </c>
      <c r="F2" s="106"/>
    </row>
    <row r="3" spans="2:6" ht="24" customHeight="1" x14ac:dyDescent="0.25">
      <c r="B3" s="93"/>
      <c r="C3" s="103"/>
      <c r="D3" s="58" t="s">
        <v>3</v>
      </c>
      <c r="E3" s="105">
        <v>0</v>
      </c>
      <c r="F3" s="106"/>
    </row>
    <row r="4" spans="2:6" ht="24" customHeight="1" x14ac:dyDescent="0.25">
      <c r="B4" s="93"/>
      <c r="C4" s="103"/>
      <c r="D4" s="58" t="s">
        <v>4</v>
      </c>
      <c r="E4" s="107" t="s">
        <v>125</v>
      </c>
      <c r="F4" s="108"/>
    </row>
    <row r="5" spans="2:6" ht="24" customHeight="1" x14ac:dyDescent="0.25">
      <c r="B5" s="94"/>
      <c r="C5" s="104"/>
      <c r="D5" s="58" t="s">
        <v>6</v>
      </c>
      <c r="E5" s="105" t="s">
        <v>126</v>
      </c>
      <c r="F5" s="106"/>
    </row>
    <row r="6" spans="2:6" ht="11.25" customHeight="1" x14ac:dyDescent="0.35"/>
    <row r="7" spans="2:6" ht="24.75" customHeight="1" x14ac:dyDescent="0.25">
      <c r="B7" s="109" t="s">
        <v>127</v>
      </c>
      <c r="C7" s="109"/>
      <c r="D7" s="109"/>
      <c r="E7" s="109"/>
      <c r="F7" s="109"/>
    </row>
    <row r="8" spans="2:6" ht="24.75" customHeight="1" x14ac:dyDescent="0.35">
      <c r="B8" s="59" t="s">
        <v>45</v>
      </c>
      <c r="C8" s="110" t="s">
        <v>128</v>
      </c>
      <c r="D8" s="110"/>
      <c r="E8" s="110"/>
      <c r="F8" s="110"/>
    </row>
    <row r="9" spans="2:6" ht="24.75" customHeight="1" x14ac:dyDescent="0.25">
      <c r="B9" s="69" t="s">
        <v>91</v>
      </c>
      <c r="C9" s="111" t="s">
        <v>129</v>
      </c>
      <c r="D9" s="111"/>
      <c r="E9" s="111"/>
      <c r="F9" s="111"/>
    </row>
    <row r="10" spans="2:6" ht="24.75" customHeight="1" x14ac:dyDescent="0.25">
      <c r="B10" s="59" t="s">
        <v>95</v>
      </c>
      <c r="C10" s="110" t="s">
        <v>130</v>
      </c>
      <c r="D10" s="110"/>
      <c r="E10" s="110"/>
      <c r="F10" s="110"/>
    </row>
    <row r="12" spans="2:6" s="16" customFormat="1" ht="17.25" customHeight="1" x14ac:dyDescent="0.25">
      <c r="B12" s="112" t="s">
        <v>131</v>
      </c>
      <c r="C12" s="112"/>
      <c r="D12" s="112"/>
      <c r="E12" s="112"/>
      <c r="F12" s="112"/>
    </row>
    <row r="13" spans="2:6" s="16" customFormat="1" ht="17.25" customHeight="1" x14ac:dyDescent="0.25">
      <c r="B13" s="112"/>
      <c r="C13" s="112"/>
      <c r="D13" s="112"/>
      <c r="E13" s="112"/>
      <c r="F13" s="112"/>
    </row>
  </sheetData>
  <mergeCells count="11">
    <mergeCell ref="B7:F7"/>
    <mergeCell ref="C8:F8"/>
    <mergeCell ref="C9:F9"/>
    <mergeCell ref="C10:F10"/>
    <mergeCell ref="B12:F13"/>
    <mergeCell ref="B2:B5"/>
    <mergeCell ref="C2:C5"/>
    <mergeCell ref="E2:F2"/>
    <mergeCell ref="E3:F3"/>
    <mergeCell ref="E4:F4"/>
    <mergeCell ref="E5:F5"/>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Eval_controles</vt:lpstr>
      <vt:lpstr>parametros</vt:lpstr>
      <vt:lpstr>Anexo</vt:lpstr>
      <vt:lpstr>Eval_controles!Área_de_impresión</vt:lpstr>
      <vt:lpstr>parametros!PROCESO</vt:lpstr>
      <vt:lpstr>Eval_controles!Títulos_a_imprimir</vt:lpstr>
    </vt:vector>
  </TitlesOfParts>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Katherine Vargas Barajas</dc:creator>
  <cp:lastModifiedBy>Rocky</cp:lastModifiedBy>
  <cp:revision/>
  <dcterms:created xsi:type="dcterms:W3CDTF">2015-05-11T19:50:46Z</dcterms:created>
  <dcterms:modified xsi:type="dcterms:W3CDTF">2021-09-15T14:49:05Z</dcterms:modified>
</cp:coreProperties>
</file>