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930" tabRatio="625"/>
  </bookViews>
  <sheets>
    <sheet name="Eval_controles" sheetId="20" r:id="rId1"/>
    <sheet name="parametros" sheetId="21" state="hidden" r:id="rId2"/>
    <sheet name="Anexo" sheetId="22" r:id="rId3"/>
  </sheets>
  <externalReferences>
    <externalReference r:id="rId4"/>
    <externalReference r:id="rId5"/>
  </externalReferences>
  <definedNames>
    <definedName name="_xlnm._FilterDatabase" localSheetId="0" hidden="1">Eval_controles!#REF!</definedName>
    <definedName name="_xlnm.Print_Area" localSheetId="0">Eval_controles!$A$18:$S$29</definedName>
    <definedName name="PROCESO" localSheetId="1">parametros!$B$4:$B$23</definedName>
    <definedName name="_xlnm.Print_Titles" localSheetId="0">Eval_controles!$2:$5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20" l="1"/>
  <c r="O39" i="20"/>
  <c r="Q39" i="20" l="1"/>
  <c r="O26" i="20" l="1"/>
  <c r="M26" i="20"/>
  <c r="O40" i="20" l="1"/>
  <c r="M40" i="20"/>
  <c r="O43" i="20"/>
  <c r="O41" i="20"/>
  <c r="M41" i="20"/>
  <c r="M43" i="20"/>
  <c r="O42" i="20"/>
  <c r="M42" i="20"/>
  <c r="O27" i="20" l="1"/>
  <c r="O15" i="20"/>
  <c r="K24" i="21" l="1"/>
  <c r="K25" i="21"/>
  <c r="K26" i="21"/>
  <c r="K27" i="21"/>
  <c r="K28" i="21"/>
  <c r="K29" i="21"/>
  <c r="K30" i="21"/>
  <c r="K31" i="21"/>
  <c r="K23" i="21"/>
  <c r="Q26" i="20" l="1"/>
  <c r="P26" i="20"/>
  <c r="Q40" i="20"/>
  <c r="P40" i="20"/>
  <c r="Q27" i="20"/>
  <c r="P27" i="20"/>
  <c r="O12" i="21"/>
  <c r="Q42" i="20"/>
  <c r="P42" i="20"/>
  <c r="P41" i="20"/>
  <c r="Q43" i="20"/>
  <c r="P43" i="20"/>
  <c r="Q41" i="20"/>
  <c r="M15" i="20" l="1"/>
  <c r="Q15" i="20" l="1"/>
  <c r="P15" i="20"/>
</calcChain>
</file>

<file path=xl/comments1.xml><?xml version="1.0" encoding="utf-8"?>
<comments xmlns="http://schemas.openxmlformats.org/spreadsheetml/2006/main">
  <authors>
    <author>usuario pc</author>
  </authors>
  <commentList>
    <comment ref="N11" author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11" author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"Anexo" en la tabla denominada CALIFICACIÓN DE LA SOLIDEZ DEL CONJUNTO DE CONTROLES. Según el resultado se determina la solidez del conjunto de controles (fuerte, moderado o débil).</t>
        </r>
      </text>
    </comment>
    <comment ref="N23" author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23" author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36" authorId="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t>
        </r>
      </text>
    </comment>
    <comment ref="Q36" authorId="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<sst xmlns="http://schemas.openxmlformats.org/spreadsheetml/2006/main" count="275" uniqueCount="141">
  <si>
    <t>PROCESO GESTIÓN DEL SISTEMA INTEGRADO - SIG
FORMATO EVALUACIÓN DEL DISEÑO Y EJECUCIÓN DE ACTIVIDADES DE CONTROL</t>
  </si>
  <si>
    <t>Código:</t>
  </si>
  <si>
    <t>FOR-GS-005</t>
  </si>
  <si>
    <t>Versión:</t>
  </si>
  <si>
    <t>Fecha:</t>
  </si>
  <si>
    <t>Memo I2020000319 - 08/01/2020</t>
  </si>
  <si>
    <t>Página:</t>
  </si>
  <si>
    <t>1 de 2</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</si>
  <si>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</si>
  <si>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Fecha de elaboración:</t>
  </si>
  <si>
    <t>Nombres y apellidos del gestor de proceso</t>
  </si>
  <si>
    <t>PROCESO</t>
  </si>
  <si>
    <t>RIESGO</t>
  </si>
  <si>
    <t>CAUSA</t>
  </si>
  <si>
    <t>CONTROL</t>
  </si>
  <si>
    <t>CRITERIOS DE EVALUACIÓN DEL DISEÑO DEL CONTROL</t>
  </si>
  <si>
    <t>RANGO DE CALIFICACIÓN DEL DISEÑO DEL CONTROL</t>
  </si>
  <si>
    <t>CRITERIOS DE EVALUACIÓN DE LA EJECUCIÓN DEL CONTROL</t>
  </si>
  <si>
    <t>RANGO DE CALIFICACIÓN DE LA EJECUCIÓN DEL CONTROL</t>
  </si>
  <si>
    <t>¿DEBE ESTABLECER ACCIONES PARA FORTALECER EL CONTROL?</t>
  </si>
  <si>
    <t>CALIFICACIÓN DE LA SOLIDEZ DE LOS CONTROLES</t>
  </si>
  <si>
    <t>1. Responsable</t>
  </si>
  <si>
    <t>2. Periocidad</t>
  </si>
  <si>
    <t>3. Propósito</t>
  </si>
  <si>
    <t>4. ¿Cómo se realiza la actividad de control?</t>
  </si>
  <si>
    <t>5. ¿Qué pasa con las observaciones o desviaciones?</t>
  </si>
  <si>
    <t>6. Evidencia de la ejecución del control</t>
  </si>
  <si>
    <t>¿Cómo se está ejecutando el control?</t>
  </si>
  <si>
    <t>Rango de califiación de la ejecución</t>
  </si>
  <si>
    <r>
      <t xml:space="preserve">¿Existe un responsable </t>
    </r>
    <r>
      <rPr>
        <b/>
        <i/>
        <sz val="10"/>
        <rFont val="Arial"/>
        <family val="2"/>
      </rPr>
      <t>asignado</t>
    </r>
    <r>
      <rPr>
        <b/>
        <sz val="10"/>
        <rFont val="Arial"/>
        <family val="2"/>
      </rPr>
      <t xml:space="preserve"> a la ejecución
del control?</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</si>
  <si>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</si>
  <si>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</si>
  <si>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</si>
  <si>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t>¿La fuente de información que se utiliza en el desarrollo del control es información confiable que permita mitigar el riesgo?</t>
  </si>
  <si>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</si>
  <si>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</si>
  <si>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Auditoría y control</t>
  </si>
  <si>
    <t>Debido a la carencia del talento humano</t>
  </si>
  <si>
    <t>Asignado</t>
  </si>
  <si>
    <t>Adecuado</t>
  </si>
  <si>
    <t>Oportuna</t>
  </si>
  <si>
    <t>Prevenir</t>
  </si>
  <si>
    <t>Confiable</t>
  </si>
  <si>
    <t>Se investigan y resuelven oportunamente</t>
  </si>
  <si>
    <t>Completa</t>
  </si>
  <si>
    <t>Fuerte</t>
  </si>
  <si>
    <t>El control se ejecuta de manera consistente por parte del responsable.</t>
  </si>
  <si>
    <t>No</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</si>
  <si>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</si>
  <si>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Nombres y apellidos responsable de monitoreo</t>
  </si>
  <si>
    <t>OBSERVACIONES AL DISEÑO DEL CONTROL</t>
  </si>
  <si>
    <t>OBSERVACIONES A LA EJECUCIÓN DEL CONTROL</t>
  </si>
  <si>
    <t xml:space="preserve">Puede generar incumplimiento del Plan Anual de Auditoria aprobado por el Comité Institucional de Coordinación del Sistema de Control Interno. </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</si>
  <si>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</si>
  <si>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</si>
  <si>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PARAMETROS</t>
  </si>
  <si>
    <t>CRITERIOS DE EVALUACIÓN</t>
  </si>
  <si>
    <t>Asignación del responsable</t>
  </si>
  <si>
    <t>Segregación y autoridad del responsable</t>
  </si>
  <si>
    <t>Periodicidad</t>
  </si>
  <si>
    <t>Propósito</t>
  </si>
  <si>
    <t>¿Cómo se realiza la actividad del control?</t>
  </si>
  <si>
    <t>¿Qué pasa con las observaciones o desviaciones?</t>
  </si>
  <si>
    <t>Evidencia de la ejecución del control</t>
  </si>
  <si>
    <t>Atención a la ciudadanía</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</si>
  <si>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</si>
  <si>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</si>
  <si>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</si>
  <si>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</si>
  <si>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</si>
  <si>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</si>
  <si>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</si>
  <si>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</si>
  <si>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</si>
  <si>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</si>
  <si>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</si>
  <si>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</si>
  <si>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</si>
  <si>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</si>
  <si>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</si>
  <si>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</si>
  <si>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</si>
  <si>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</si>
  <si>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</si>
  <si>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</si>
  <si>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Min</t>
  </si>
  <si>
    <t>Max</t>
  </si>
  <si>
    <t>RESULTADO
- PESO DE LA EJECUCIÓN DEL CONTROL -</t>
  </si>
  <si>
    <t>Gestión del sistema integrado</t>
  </si>
  <si>
    <t>Calificación entre 96 y 100</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</si>
  <si>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</si>
  <si>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</si>
  <si>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</si>
  <si>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</si>
  <si>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</si>
  <si>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</si>
  <si>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</si>
  <si>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</si>
  <si>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</si>
  <si>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</si>
  <si>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</si>
  <si>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</si>
  <si>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</si>
  <si>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</si>
  <si>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</si>
  <si>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</si>
  <si>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</si>
  <si>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</si>
  <si>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</si>
  <si>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(siempre se ejecuta)</t>
  </si>
  <si>
    <t>fuerte + fuerte = fuerte</t>
  </si>
  <si>
    <t>Moderado (algunas veces)</t>
  </si>
  <si>
    <t>fuerte + moderado = moderado</t>
  </si>
  <si>
    <t>Sí</t>
  </si>
  <si>
    <t>Debil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</si>
  <si>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</si>
  <si>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</si>
  <si>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</si>
  <si>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</si>
  <si>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</si>
  <si>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</si>
  <si>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</si>
  <si>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</si>
  <si>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</si>
  <si>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PROCESO GESTIÓN DEL SITEMA INTEGRADO - SIG
FORMATO ANÁLISIS Y EVALUACIÓN DEL DISEÑO DE LOS CONTROLES PARA LA MITIGACIÓN DEL RIESGO</t>
  </si>
  <si>
    <t>Memo I2019022551 - 29/04/2019</t>
  </si>
  <si>
    <t>2 de 2</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</si>
  <si>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</si>
  <si>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</si>
  <si>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</si>
  <si>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</si>
  <si>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</si>
  <si>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t xml:space="preserve">Karinfer Yelitza Olivera Donato </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</si>
  <si>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</si>
  <si>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Criterio 1: no aplica
Criterio 2: no aplica
Criterio 3: no aplica
Criterio 4: no aplica
Criterio 5: no aplica
Criterio 6: no aplica</t>
  </si>
  <si>
    <t>Sofy Lorena Arenas Vera</t>
  </si>
  <si>
    <t>Sin observaciones</t>
  </si>
  <si>
    <t>Debido a la carencia del talento humano.</t>
  </si>
  <si>
    <t>Criterio 1: sin observaciones.
Criterio 2: sin observaciones.
Criterio 3: sin observaciones.
Criterio 4: sin observaciones.
Criterio 5: sin observaciones.
Criterio 6: sin observaciones.</t>
  </si>
  <si>
    <t>De acuerdo con las evidencias aportadas por la Subdirección de Diseño, Evaluación y Sistematización en calidad de segunda línea de defensa, así como analizada la sección C. Monitoreo y revisión del formato mapa y plan de tratamiento de riesgos (FOR-GS-004) con corte a 30/06/2021, no se generan observaciones a la ejecución del control, por parte de la tercera línea de defensa.</t>
  </si>
  <si>
    <t>Diana Marcela Bautista Vargas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</si>
</sst>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5">
    <xf numFmtId="0" fontId="0" fillId="0" borderId="0"/>
    <xf numFmtId="0" fontId="1" fillId="0" borderId="0"/>
    <xf numFmtId="0" fontId="8" fillId="0" borderId="0"/>
    <xf numFmtId="0" fontId="9" fillId="0" borderId="0" applyNumberFormat="0" applyFill="0" applyBorder="0" applyAlignment="0" applyProtection="0">
      <alignment vertical="top"/>
      <protection locked="0"/>
    </xf>
    <xf numFmtId="0" fontId="1" fillId="0" borderId="0"/>
  </cellStyleXfs>
  <cellXfs count="113">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2" fillId="2" borderId="1" xfId="0" applyFont="1" applyFill="1" applyBorder="1" applyAlignment="1">
      <alignment wrapText="1"/>
    </xf>
    <xf numFmtId="0" fontId="1" fillId="2" borderId="1" xfId="0"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1" fillId="2"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vertical="center" wrapText="1"/>
      <protection locked="0"/>
    </xf>
    <xf numFmtId="0" fontId="2"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hidden="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cellXfs>
  <cellStyles count="5">
    <cellStyle name="Hipervínculo 2" xfId="3"/>
    <cellStyle name="Normal" xfId="0" builtinId="0"/>
    <cellStyle name="Normal 2" xfId="1"/>
    <cellStyle name="Normal 3" xfId="2"/>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71073</xdr:colOff>
      <xdr:row>1</xdr:row>
      <xdr:rowOff>103452</xdr:rowOff>
    </xdr:from>
    <xdr:to>
      <xdr:col>1</xdr:col>
      <xdr:colOff>1759322</xdr:colOff>
      <xdr:row>4</xdr:row>
      <xdr:rowOff>168089</xdr:rowOff>
    </xdr:to>
    <xdr:pic>
      <xdr:nvPicPr>
        <xdr:cNvPr id="3" name="Imagen 2" descr="escudo-alc">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4" y="170687"/>
          <a:ext cx="1688249" cy="1084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fo\descargas\Evaluacion_controles_Auditoria%20y%20Contr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Andr&#233;s%20cuarentena/Evaluaci&#243;n%20a%20la%20gesti&#243;n%20de%20riesgos/I%20semestre%202021/Evaluaci&#243;n%20de%20controles/Gesti&#243;n/Evaluacion_controles_Auditoria%20y%20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_controles"/>
      <sheetName val="parametros"/>
      <sheetName val="Anexo"/>
    </sheetNames>
    <sheetDataSet>
      <sheetData sheetId="0"/>
      <sheetData sheetId="1">
        <row r="16">
          <cell r="L16" t="str">
            <v>El control se ejecuta de manera consistente por parte del responsable.</v>
          </cell>
          <cell r="M16" t="str">
            <v>Fuerte</v>
          </cell>
        </row>
        <row r="17">
          <cell r="L17" t="str">
            <v>El control se ejecuta algunas veces por parte del responsable.</v>
          </cell>
          <cell r="M17" t="str">
            <v>Moderado</v>
          </cell>
        </row>
        <row r="18">
          <cell r="L18" t="str">
            <v>El control no se ejecuta por parte del responsable.</v>
          </cell>
          <cell r="M18" t="str">
            <v>Débil</v>
          </cell>
        </row>
        <row r="23">
          <cell r="K23" t="str">
            <v>FuerteFuerte</v>
          </cell>
          <cell r="L23">
            <v>100</v>
          </cell>
          <cell r="M23" t="str">
            <v>No</v>
          </cell>
        </row>
        <row r="24">
          <cell r="K24" t="str">
            <v>FuerteModerado</v>
          </cell>
          <cell r="L24">
            <v>100</v>
          </cell>
          <cell r="M24" t="str">
            <v>Sí</v>
          </cell>
        </row>
        <row r="25">
          <cell r="K25" t="str">
            <v>FuerteDébil</v>
          </cell>
          <cell r="L25">
            <v>100</v>
          </cell>
          <cell r="M25" t="str">
            <v>Sí</v>
          </cell>
        </row>
        <row r="26">
          <cell r="K26" t="str">
            <v>ModeradoFuerte</v>
          </cell>
          <cell r="L26">
            <v>50</v>
          </cell>
          <cell r="M26" t="str">
            <v>Sí</v>
          </cell>
        </row>
        <row r="27">
          <cell r="K27" t="str">
            <v>ModeradoModerado</v>
          </cell>
          <cell r="L27">
            <v>50</v>
          </cell>
          <cell r="M27" t="str">
            <v>Sí</v>
          </cell>
        </row>
        <row r="28">
          <cell r="K28" t="str">
            <v>ModeradoDébil</v>
          </cell>
          <cell r="L28">
            <v>50</v>
          </cell>
          <cell r="M28" t="str">
            <v>Sí</v>
          </cell>
        </row>
        <row r="29">
          <cell r="K29" t="str">
            <v>DébilFuerte</v>
          </cell>
          <cell r="L29">
            <v>0</v>
          </cell>
          <cell r="M29" t="str">
            <v>Sí</v>
          </cell>
        </row>
        <row r="30">
          <cell r="K30" t="str">
            <v>DébilModerado</v>
          </cell>
          <cell r="L30">
            <v>0</v>
          </cell>
          <cell r="M30" t="str">
            <v>Sí</v>
          </cell>
        </row>
        <row r="31">
          <cell r="K31" t="str">
            <v>DébilDébil</v>
          </cell>
          <cell r="L31">
            <v>0</v>
          </cell>
          <cell r="M31" t="str">
            <v>Sí</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4"/>
  <sheetViews>
    <sheetView tabSelected="1" zoomScaleNormal="100" zoomScaleSheetLayoutView="70" zoomScalePageLayoutView="25" workbookViewId="0">
      <selection activeCell="K62" sqref="K62"/>
    </sheetView>
  </sheetViews>
  <sheetFormatPr baseColWidth="10" defaultColWidth="2.85546875" defaultRowHeight="12.75" x14ac:dyDescent="0.2"/>
  <cols>
    <col min="1" max="1" width="1.140625" style="2" customWidth="1"/>
    <col min="2" max="2" width="27.5703125" style="5" customWidth="1"/>
    <col min="3" max="3" width="25.85546875" style="6" customWidth="1"/>
    <col min="4" max="4" width="17.5703125" style="6" customWidth="1"/>
    <col min="5" max="5" width="37.5703125" style="3" customWidth="1"/>
    <col min="6" max="6" width="14" style="1" customWidth="1"/>
    <col min="7" max="7" width="16.85546875" style="3" customWidth="1"/>
    <col min="8" max="8" width="20" style="3" customWidth="1"/>
    <col min="9" max="9" width="18.7109375" style="6" customWidth="1"/>
    <col min="10" max="10" width="18.7109375" style="2" customWidth="1"/>
    <col min="11" max="11" width="20.140625" style="2" customWidth="1"/>
    <col min="12" max="12" width="18.71093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2.85546875" style="2"/>
  </cols>
  <sheetData>
    <row r="1" spans="1:19" ht="5.25" customHeight="1" x14ac:dyDescent="0.25"/>
    <row r="2" spans="1:19" ht="25.5" customHeight="1" x14ac:dyDescent="0.2">
      <c r="B2" s="92"/>
      <c r="C2" s="78" t="s">
        <v>0</v>
      </c>
      <c r="D2" s="78"/>
      <c r="E2" s="78"/>
      <c r="F2" s="78"/>
      <c r="G2" s="78"/>
      <c r="H2" s="78"/>
      <c r="I2" s="78"/>
      <c r="J2" s="78"/>
      <c r="K2" s="78"/>
      <c r="L2" s="78"/>
      <c r="M2" s="78"/>
      <c r="N2" s="78"/>
      <c r="O2" s="78"/>
      <c r="P2" s="78"/>
      <c r="Q2" s="78"/>
      <c r="R2" s="58" t="s">
        <v>1</v>
      </c>
      <c r="S2" s="58" t="s">
        <v>2</v>
      </c>
    </row>
    <row r="3" spans="1:19" ht="25.5" customHeight="1" x14ac:dyDescent="0.2">
      <c r="B3" s="93"/>
      <c r="C3" s="78"/>
      <c r="D3" s="78"/>
      <c r="E3" s="78"/>
      <c r="F3" s="78"/>
      <c r="G3" s="78"/>
      <c r="H3" s="78"/>
      <c r="I3" s="78"/>
      <c r="J3" s="78"/>
      <c r="K3" s="78"/>
      <c r="L3" s="78"/>
      <c r="M3" s="78"/>
      <c r="N3" s="78"/>
      <c r="O3" s="78"/>
      <c r="P3" s="78"/>
      <c r="Q3" s="78"/>
      <c r="R3" s="58" t="s">
        <v>3</v>
      </c>
      <c r="S3" s="58">
        <v>1</v>
      </c>
    </row>
    <row r="4" spans="1:19" ht="29.25" customHeight="1" x14ac:dyDescent="0.2">
      <c r="B4" s="93"/>
      <c r="C4" s="78"/>
      <c r="D4" s="78"/>
      <c r="E4" s="78"/>
      <c r="F4" s="78"/>
      <c r="G4" s="78"/>
      <c r="H4" s="78"/>
      <c r="I4" s="78"/>
      <c r="J4" s="78"/>
      <c r="K4" s="78"/>
      <c r="L4" s="78"/>
      <c r="M4" s="78"/>
      <c r="N4" s="78"/>
      <c r="O4" s="78"/>
      <c r="P4" s="78"/>
      <c r="Q4" s="78"/>
      <c r="R4" s="58" t="s">
        <v>4</v>
      </c>
      <c r="S4" s="58" t="s">
        <v>5</v>
      </c>
    </row>
    <row r="5" spans="1:19" ht="25.5" customHeight="1" x14ac:dyDescent="0.2">
      <c r="B5" s="94"/>
      <c r="C5" s="78"/>
      <c r="D5" s="78"/>
      <c r="E5" s="78"/>
      <c r="F5" s="78"/>
      <c r="G5" s="78"/>
      <c r="H5" s="78"/>
      <c r="I5" s="78"/>
      <c r="J5" s="78"/>
      <c r="K5" s="78"/>
      <c r="L5" s="78"/>
      <c r="M5" s="78"/>
      <c r="N5" s="78"/>
      <c r="O5" s="78"/>
      <c r="P5" s="78"/>
      <c r="Q5" s="78"/>
      <c r="R5" s="58" t="s">
        <v>6</v>
      </c>
      <c r="S5" s="58" t="s">
        <v>7</v>
      </c>
    </row>
    <row r="6" spans="1:19" ht="12" customHeight="1" x14ac:dyDescent="0.25">
      <c r="B6" s="2"/>
      <c r="C6" s="11"/>
      <c r="D6" s="11"/>
      <c r="E6" s="11"/>
      <c r="F6" s="11"/>
      <c r="G6" s="11"/>
      <c r="H6" s="11"/>
      <c r="I6" s="8"/>
    </row>
    <row r="7" spans="1:19" ht="15" customHeight="1" x14ac:dyDescent="0.2">
      <c r="B7" s="79" t="s">
        <v>8</v>
      </c>
      <c r="C7" s="79"/>
      <c r="D7" s="79"/>
      <c r="E7" s="79"/>
      <c r="F7" s="79"/>
      <c r="G7" s="79"/>
      <c r="H7" s="79"/>
      <c r="I7" s="79"/>
      <c r="J7" s="79"/>
      <c r="K7" s="79"/>
      <c r="L7" s="79"/>
      <c r="M7" s="79"/>
      <c r="N7" s="79"/>
      <c r="O7" s="79"/>
      <c r="P7" s="79"/>
      <c r="Q7" s="79"/>
      <c r="R7" s="79"/>
      <c r="S7" s="79"/>
    </row>
    <row r="8" spans="1:19" ht="12.95" x14ac:dyDescent="0.3">
      <c r="B8" s="12"/>
      <c r="C8" s="9"/>
      <c r="D8" s="9"/>
      <c r="E8" s="4"/>
      <c r="G8" s="4"/>
      <c r="H8" s="7"/>
      <c r="I8" s="8"/>
    </row>
    <row r="9" spans="1:19" ht="13.9" customHeight="1" x14ac:dyDescent="0.2">
      <c r="A9" s="14"/>
      <c r="B9" s="53" t="s">
        <v>9</v>
      </c>
      <c r="C9" s="62">
        <v>44221</v>
      </c>
      <c r="D9" s="51"/>
      <c r="E9" s="50"/>
      <c r="F9" s="83" t="s">
        <v>10</v>
      </c>
      <c r="G9" s="83"/>
      <c r="H9" s="83"/>
      <c r="I9" s="91" t="s">
        <v>132</v>
      </c>
      <c r="J9" s="91"/>
      <c r="K9" s="91"/>
      <c r="L9" s="51"/>
      <c r="M9" s="52"/>
      <c r="N9" s="52"/>
      <c r="O9" s="52"/>
      <c r="P9" s="52"/>
      <c r="Q9" s="52"/>
    </row>
    <row r="10" spans="1:19" ht="12.95" x14ac:dyDescent="0.3">
      <c r="B10" s="12"/>
      <c r="C10" s="9"/>
      <c r="D10" s="9"/>
      <c r="E10" s="4"/>
      <c r="G10" s="4"/>
      <c r="H10" s="7"/>
      <c r="I10" s="8"/>
    </row>
    <row r="11" spans="1:19" s="10" customFormat="1" ht="47.25" customHeight="1" x14ac:dyDescent="0.25">
      <c r="B11" s="78" t="s">
        <v>11</v>
      </c>
      <c r="C11" s="78" t="s">
        <v>12</v>
      </c>
      <c r="D11" s="80" t="s">
        <v>13</v>
      </c>
      <c r="E11" s="78" t="s">
        <v>14</v>
      </c>
      <c r="F11" s="78" t="s">
        <v>15</v>
      </c>
      <c r="G11" s="78"/>
      <c r="H11" s="78"/>
      <c r="I11" s="78"/>
      <c r="J11" s="78"/>
      <c r="K11" s="78"/>
      <c r="L11" s="78"/>
      <c r="M11" s="85" t="s">
        <v>16</v>
      </c>
      <c r="N11" s="57" t="s">
        <v>17</v>
      </c>
      <c r="O11" s="85" t="s">
        <v>18</v>
      </c>
      <c r="P11" s="86" t="s">
        <v>19</v>
      </c>
      <c r="Q11" s="86" t="s">
        <v>20</v>
      </c>
    </row>
    <row r="12" spans="1:19" s="10" customFormat="1" ht="44.25" customHeight="1" x14ac:dyDescent="0.25">
      <c r="B12" s="78"/>
      <c r="C12" s="78"/>
      <c r="D12" s="81"/>
      <c r="E12" s="78"/>
      <c r="F12" s="87" t="s">
        <v>21</v>
      </c>
      <c r="G12" s="88"/>
      <c r="H12" s="54" t="s">
        <v>22</v>
      </c>
      <c r="I12" s="54" t="s">
        <v>23</v>
      </c>
      <c r="J12" s="54" t="s">
        <v>24</v>
      </c>
      <c r="K12" s="54" t="s">
        <v>25</v>
      </c>
      <c r="L12" s="54" t="s">
        <v>26</v>
      </c>
      <c r="M12" s="85"/>
      <c r="N12" s="89" t="s">
        <v>27</v>
      </c>
      <c r="O12" s="85" t="s">
        <v>28</v>
      </c>
      <c r="P12" s="86"/>
      <c r="Q12" s="86"/>
    </row>
    <row r="13" spans="1:19" s="10" customFormat="1" ht="147.75" customHeight="1" x14ac:dyDescent="0.25">
      <c r="B13" s="78"/>
      <c r="C13" s="78"/>
      <c r="D13" s="82"/>
      <c r="E13" s="78"/>
      <c r="F13" s="63" t="s">
        <v>29</v>
      </c>
      <c r="G13" s="63" t="s">
        <v>30</v>
      </c>
      <c r="H13" s="63" t="s">
        <v>31</v>
      </c>
      <c r="I13" s="33" t="s">
        <v>32</v>
      </c>
      <c r="J13" s="63" t="s">
        <v>33</v>
      </c>
      <c r="K13" s="63" t="s">
        <v>34</v>
      </c>
      <c r="L13" s="63" t="s">
        <v>35</v>
      </c>
      <c r="M13" s="85"/>
      <c r="N13" s="90"/>
      <c r="O13" s="85"/>
      <c r="P13" s="86"/>
      <c r="Q13" s="86"/>
    </row>
    <row r="14" spans="1:19" s="13" customFormat="1" ht="225" customHeight="1" x14ac:dyDescent="0.25">
      <c r="B14" s="65" t="s">
        <v>36</v>
      </c>
      <c r="C14" s="61" t="s">
        <v>52</v>
      </c>
      <c r="D14" s="61" t="s">
        <v>37</v>
      </c>
      <c r="E14" s="61" t="s">
        <v>133</v>
      </c>
      <c r="F14" s="65" t="s">
        <v>38</v>
      </c>
      <c r="G14" s="65" t="s">
        <v>39</v>
      </c>
      <c r="H14" s="65" t="s">
        <v>40</v>
      </c>
      <c r="I14" s="65" t="s">
        <v>41</v>
      </c>
      <c r="J14" s="65" t="s">
        <v>42</v>
      </c>
      <c r="K14" s="65" t="s">
        <v>43</v>
      </c>
      <c r="L14" s="65" t="s">
        <v>44</v>
      </c>
      <c r="M14" s="49" t="s">
        <v>45</v>
      </c>
      <c r="N14" s="55" t="s">
        <v>46</v>
      </c>
      <c r="O14" s="49" t="s">
        <v>45</v>
      </c>
      <c r="P14" s="49" t="s">
        <v>47</v>
      </c>
      <c r="Q14" s="49">
        <v>100</v>
      </c>
    </row>
    <row r="15" spans="1:19" s="13" customFormat="1" ht="14.25" x14ac:dyDescent="0.25">
      <c r="B15" s="65"/>
      <c r="C15" s="65"/>
      <c r="D15" s="65"/>
      <c r="E15" s="65"/>
      <c r="F15" s="65"/>
      <c r="G15" s="65"/>
      <c r="H15" s="65"/>
      <c r="I15" s="65"/>
      <c r="J15" s="65"/>
      <c r="K15" s="65"/>
      <c r="L15" s="65"/>
      <c r="M15" s="49" t="str">
        <f>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")&lt;=parametros!$J$18,parametros!$F$18,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")&lt;=parametros!$J$17,parametros!$F$17,
IF(_xlfn.IFNA(
VLOOKUP(Eval_controles!F15,parametros!F$5:G$6,2,FALSE)
+VLOOKUP(Eval_controles!G15,parametros!H$5:I$6,2,FALSE)
+VLOOKUP(Eval_controles!H15,parametros!J$5:K$6,2,FALSE)
+VLOOKUP(Eval_controles!I15,parametros!L$5:M$7,2,FALSE)
+VLOOKUP(Eval_controles!J15,parametros!N$5:O$6,2,FALSE)
+VLOOKUP(Eval_controles!K15,parametros!P$5:Q$6,2,FALSE)
+VLOOKUP(Eval_controles!L15,parametros!R$5:S$7,2,FALSE)," - ")&lt;=parametros!$J$16,parametros!$F$16," - "
)))</f>
        <v xml:space="preserve"> - </v>
      </c>
      <c r="N15" s="55"/>
      <c r="O15" s="49" t="str">
        <f>_xlfn.IFNA(VLOOKUP(N15,parametros!$L$16:$M$18,2,FALSE)," - ")</f>
        <v xml:space="preserve"> - </v>
      </c>
      <c r="P15" s="49" t="str">
        <f>_xlfn.IFNA(VLOOKUP(CONCATENATE(M15,O15),parametros!K$23:M$31,3,FALSE)," - ")</f>
        <v xml:space="preserve"> - </v>
      </c>
      <c r="Q15" s="49" t="str">
        <f>_xlfn.IFNA(VLOOKUP(CONCATENATE(M15,O15),parametros!$K$23:$L$31,2,FALSE)," - ")</f>
        <v xml:space="preserve"> - </v>
      </c>
    </row>
    <row r="16" spans="1:19" ht="15" x14ac:dyDescent="0.2">
      <c r="A16" s="14"/>
      <c r="B16" s="50"/>
      <c r="C16" s="50"/>
      <c r="D16" s="50"/>
      <c r="E16" s="50"/>
      <c r="F16" s="51"/>
      <c r="G16" s="51"/>
      <c r="H16" s="51"/>
      <c r="I16" s="51"/>
      <c r="J16" s="51"/>
      <c r="K16" s="51"/>
      <c r="L16" s="51"/>
      <c r="M16" s="52"/>
      <c r="N16" s="52"/>
      <c r="O16" s="52"/>
      <c r="P16" s="52"/>
      <c r="Q16" s="52"/>
    </row>
    <row r="17" spans="1:19" ht="4.5" customHeight="1" x14ac:dyDescent="0.2">
      <c r="A17" s="14"/>
      <c r="B17" s="53"/>
      <c r="C17" s="51"/>
      <c r="D17" s="51"/>
      <c r="E17" s="50"/>
      <c r="F17" s="64"/>
      <c r="G17" s="64"/>
      <c r="H17" s="64"/>
      <c r="I17" s="51"/>
      <c r="J17" s="51"/>
      <c r="K17" s="51"/>
      <c r="L17" s="51"/>
      <c r="M17" s="52"/>
      <c r="N17" s="52"/>
      <c r="O17" s="52"/>
      <c r="P17" s="52"/>
      <c r="Q17" s="52"/>
    </row>
    <row r="18" spans="1:19" ht="6.75" customHeight="1" x14ac:dyDescent="0.2">
      <c r="A18" s="14"/>
      <c r="B18" s="50"/>
      <c r="C18" s="50"/>
      <c r="D18" s="50"/>
      <c r="E18" s="50"/>
      <c r="F18" s="51"/>
      <c r="G18" s="51"/>
      <c r="H18" s="51"/>
      <c r="I18" s="51"/>
      <c r="J18" s="51"/>
      <c r="K18" s="51"/>
      <c r="L18" s="51"/>
      <c r="M18" s="52"/>
      <c r="N18" s="52"/>
      <c r="O18" s="52"/>
      <c r="P18" s="52"/>
      <c r="Q18" s="52"/>
    </row>
    <row r="19" spans="1:19" ht="16.5" customHeight="1" x14ac:dyDescent="0.2">
      <c r="A19" s="14"/>
      <c r="B19" s="79" t="s">
        <v>48</v>
      </c>
      <c r="C19" s="79"/>
      <c r="D19" s="79"/>
      <c r="E19" s="79"/>
      <c r="F19" s="79"/>
      <c r="G19" s="79"/>
      <c r="H19" s="79"/>
      <c r="I19" s="79"/>
      <c r="J19" s="79"/>
      <c r="K19" s="79"/>
      <c r="L19" s="79"/>
      <c r="M19" s="79"/>
      <c r="N19" s="79"/>
      <c r="O19" s="79"/>
      <c r="P19" s="79"/>
      <c r="Q19" s="79"/>
      <c r="R19" s="79"/>
      <c r="S19" s="79"/>
    </row>
    <row r="20" spans="1:19" ht="15" x14ac:dyDescent="0.2">
      <c r="A20" s="14"/>
      <c r="B20" s="12"/>
      <c r="C20" s="9"/>
      <c r="D20" s="9"/>
      <c r="E20" s="4"/>
      <c r="F20" s="64"/>
      <c r="G20" s="64"/>
      <c r="H20" s="64"/>
      <c r="I20" s="8"/>
    </row>
    <row r="21" spans="1:19" ht="15" x14ac:dyDescent="0.2">
      <c r="A21" s="14"/>
      <c r="B21" s="53" t="s">
        <v>9</v>
      </c>
      <c r="C21" s="62">
        <v>44295</v>
      </c>
      <c r="D21" s="51"/>
      <c r="E21" s="50"/>
      <c r="F21" s="83" t="s">
        <v>49</v>
      </c>
      <c r="G21" s="83"/>
      <c r="H21" s="83"/>
      <c r="I21" s="91" t="s">
        <v>135</v>
      </c>
      <c r="J21" s="91"/>
      <c r="K21" s="91"/>
      <c r="L21" s="51"/>
      <c r="M21" s="52"/>
      <c r="N21" s="52"/>
      <c r="O21" s="52"/>
      <c r="P21" s="52"/>
      <c r="Q21" s="52"/>
    </row>
    <row r="22" spans="1:19" ht="15" x14ac:dyDescent="0.2">
      <c r="A22" s="14"/>
      <c r="B22" s="12"/>
      <c r="C22" s="9"/>
      <c r="D22" s="9"/>
      <c r="E22" s="4"/>
      <c r="F22" s="84"/>
      <c r="G22" s="84"/>
      <c r="H22" s="84"/>
      <c r="I22" s="8"/>
    </row>
    <row r="23" spans="1:19" ht="42.75" customHeight="1" x14ac:dyDescent="0.2">
      <c r="A23" s="14"/>
      <c r="B23" s="78" t="s">
        <v>11</v>
      </c>
      <c r="C23" s="78" t="s">
        <v>12</v>
      </c>
      <c r="D23" s="80" t="s">
        <v>13</v>
      </c>
      <c r="E23" s="78" t="s">
        <v>14</v>
      </c>
      <c r="F23" s="78" t="s">
        <v>15</v>
      </c>
      <c r="G23" s="78"/>
      <c r="H23" s="78"/>
      <c r="I23" s="78"/>
      <c r="J23" s="78"/>
      <c r="K23" s="78"/>
      <c r="L23" s="78"/>
      <c r="M23" s="85" t="s">
        <v>16</v>
      </c>
      <c r="N23" s="57" t="s">
        <v>17</v>
      </c>
      <c r="O23" s="85" t="s">
        <v>18</v>
      </c>
      <c r="P23" s="86" t="s">
        <v>19</v>
      </c>
      <c r="Q23" s="86" t="s">
        <v>20</v>
      </c>
      <c r="R23" s="77" t="s">
        <v>50</v>
      </c>
      <c r="S23" s="77" t="s">
        <v>51</v>
      </c>
    </row>
    <row r="24" spans="1:19" ht="55.5" customHeight="1" x14ac:dyDescent="0.2">
      <c r="A24" s="10"/>
      <c r="B24" s="78"/>
      <c r="C24" s="78"/>
      <c r="D24" s="81"/>
      <c r="E24" s="78"/>
      <c r="F24" s="87" t="s">
        <v>21</v>
      </c>
      <c r="G24" s="88"/>
      <c r="H24" s="54" t="s">
        <v>22</v>
      </c>
      <c r="I24" s="54" t="s">
        <v>23</v>
      </c>
      <c r="J24" s="54" t="s">
        <v>24</v>
      </c>
      <c r="K24" s="54" t="s">
        <v>25</v>
      </c>
      <c r="L24" s="54" t="s">
        <v>26</v>
      </c>
      <c r="M24" s="85"/>
      <c r="N24" s="89" t="s">
        <v>27</v>
      </c>
      <c r="O24" s="85" t="s">
        <v>28</v>
      </c>
      <c r="P24" s="86"/>
      <c r="Q24" s="86"/>
      <c r="R24" s="77"/>
      <c r="S24" s="77"/>
    </row>
    <row r="25" spans="1:19" ht="153" customHeight="1" x14ac:dyDescent="0.2">
      <c r="A25" s="10"/>
      <c r="B25" s="78"/>
      <c r="C25" s="78"/>
      <c r="D25" s="82"/>
      <c r="E25" s="78"/>
      <c r="F25" s="63" t="s">
        <v>29</v>
      </c>
      <c r="G25" s="63" t="s">
        <v>30</v>
      </c>
      <c r="H25" s="63" t="s">
        <v>31</v>
      </c>
      <c r="I25" s="33" t="s">
        <v>32</v>
      </c>
      <c r="J25" s="63" t="s">
        <v>33</v>
      </c>
      <c r="K25" s="63" t="s">
        <v>34</v>
      </c>
      <c r="L25" s="63" t="s">
        <v>35</v>
      </c>
      <c r="M25" s="85"/>
      <c r="N25" s="90"/>
      <c r="O25" s="85"/>
      <c r="P25" s="86"/>
      <c r="Q25" s="86"/>
      <c r="R25" s="77"/>
      <c r="S25" s="77"/>
    </row>
    <row r="26" spans="1:19" ht="200.25" customHeight="1" x14ac:dyDescent="0.2">
      <c r="A26" s="10"/>
      <c r="B26" s="70" t="s">
        <v>36</v>
      </c>
      <c r="C26" s="61" t="s">
        <v>52</v>
      </c>
      <c r="D26" s="61" t="s">
        <v>37</v>
      </c>
      <c r="E26" s="71" t="s">
        <v>133</v>
      </c>
      <c r="F26" s="65" t="s">
        <v>38</v>
      </c>
      <c r="G26" s="65" t="s">
        <v>39</v>
      </c>
      <c r="H26" s="65" t="s">
        <v>40</v>
      </c>
      <c r="I26" s="65" t="s">
        <v>41</v>
      </c>
      <c r="J26" s="65" t="s">
        <v>42</v>
      </c>
      <c r="K26" s="65" t="s">
        <v>43</v>
      </c>
      <c r="L26" s="65" t="s">
        <v>44</v>
      </c>
      <c r="M26" s="49" t="str">
        <f>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")&lt;=parametros!$J$18,parametros!$F$18,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")&lt;=parametros!$J$17,parametros!$F$17,
IF(_xlfn.IFNA(
VLOOKUP(Eval_controles!F26,parametros!F$5:G$6,2,FALSE)
+VLOOKUP(Eval_controles!G26,parametros!H$5:I$6,2,FALSE)
+VLOOKUP(Eval_controles!H26,parametros!J$5:K$6,2,FALSE)
+VLOOKUP(Eval_controles!I26,parametros!L$5:M$7,2,FALSE)
+VLOOKUP(Eval_controles!J26,parametros!N$5:O$6,2,FALSE)
+VLOOKUP(Eval_controles!K26,parametros!P$5:Q$6,2,FALSE)
+VLOOKUP(Eval_controles!L26,parametros!R$5:S$7,2,FALSE)," - ")&lt;=parametros!$J$16,parametros!$F$16," - "
)))</f>
        <v>Fuerte</v>
      </c>
      <c r="N26" s="55" t="s">
        <v>46</v>
      </c>
      <c r="O26" s="49" t="str">
        <f>_xlfn.IFNA(VLOOKUP(N26,parametros!$L$16:$M$18,2,FALSE)," - ")</f>
        <v>Fuerte</v>
      </c>
      <c r="P26" s="49" t="str">
        <f>_xlfn.IFNA(VLOOKUP(CONCATENATE(M26,O26),parametros!K$23:M$31,3,FALSE)," - ")</f>
        <v>No</v>
      </c>
      <c r="Q26" s="49">
        <f>_xlfn.IFNA(VLOOKUP(CONCATENATE(M26,O26),parametros!$K$23:$L$31,2,FALSE)," - ")</f>
        <v>100</v>
      </c>
      <c r="R26" s="73" t="s">
        <v>134</v>
      </c>
      <c r="S26" s="72" t="s">
        <v>136</v>
      </c>
    </row>
    <row r="27" spans="1:19" x14ac:dyDescent="0.2">
      <c r="B27" s="65"/>
      <c r="C27" s="65"/>
      <c r="D27" s="65"/>
      <c r="E27" s="65"/>
      <c r="F27" s="65"/>
      <c r="G27" s="65"/>
      <c r="H27" s="65"/>
      <c r="I27" s="65"/>
      <c r="J27" s="65"/>
      <c r="K27" s="65"/>
      <c r="L27" s="65"/>
      <c r="M27" s="49"/>
      <c r="N27" s="55"/>
      <c r="O27" s="49" t="str">
        <f>_xlfn.IFNA(VLOOKUP(N27,parametros!$L$16:$M$18,2,FALSE)," - ")</f>
        <v xml:space="preserve"> - </v>
      </c>
      <c r="P27" s="49" t="str">
        <f>_xlfn.IFNA(VLOOKUP(CONCATENATE(M27,O27),parametros!K$23:M$31,3,FALSE)," - ")</f>
        <v xml:space="preserve"> - </v>
      </c>
      <c r="Q27" s="49" t="str">
        <f>_xlfn.IFNA(VLOOKUP(CONCATENATE(M27,O27),parametros!$K$23:$L$31,2,FALSE)," - ")</f>
        <v xml:space="preserve"> - </v>
      </c>
      <c r="R27" s="60"/>
      <c r="S27" s="60"/>
    </row>
    <row r="28" spans="1:19" x14ac:dyDescent="0.2">
      <c r="B28" s="50"/>
      <c r="C28" s="50"/>
      <c r="D28" s="50"/>
      <c r="E28" s="50"/>
      <c r="F28" s="51"/>
      <c r="G28" s="51"/>
      <c r="H28" s="51"/>
      <c r="I28" s="51"/>
      <c r="J28" s="51"/>
      <c r="K28" s="51"/>
      <c r="L28" s="51"/>
      <c r="M28" s="52"/>
      <c r="N28" s="56"/>
      <c r="O28" s="52"/>
      <c r="P28" s="52"/>
      <c r="Q28" s="52"/>
    </row>
    <row r="29" spans="1:19" ht="5.25" customHeight="1" x14ac:dyDescent="0.2"/>
    <row r="31" spans="1:19" ht="6.75" customHeight="1" x14ac:dyDescent="0.2">
      <c r="A31" s="14"/>
      <c r="B31" s="50"/>
      <c r="C31" s="50"/>
      <c r="D31" s="50"/>
      <c r="E31" s="50"/>
      <c r="F31" s="51"/>
      <c r="G31" s="51"/>
      <c r="H31" s="51"/>
      <c r="I31" s="51"/>
      <c r="J31" s="51"/>
      <c r="K31" s="51"/>
      <c r="L31" s="51"/>
      <c r="M31" s="52"/>
      <c r="N31" s="52"/>
      <c r="O31" s="52"/>
      <c r="P31" s="52"/>
      <c r="Q31" s="52"/>
    </row>
    <row r="32" spans="1:19" ht="16.5" customHeight="1" x14ac:dyDescent="0.2">
      <c r="A32" s="14"/>
      <c r="B32" s="79" t="s">
        <v>53</v>
      </c>
      <c r="C32" s="79"/>
      <c r="D32" s="79"/>
      <c r="E32" s="79"/>
      <c r="F32" s="79"/>
      <c r="G32" s="79"/>
      <c r="H32" s="79"/>
      <c r="I32" s="79"/>
      <c r="J32" s="79"/>
      <c r="K32" s="79"/>
      <c r="L32" s="79"/>
      <c r="M32" s="79"/>
      <c r="N32" s="79"/>
      <c r="O32" s="79"/>
      <c r="P32" s="79"/>
      <c r="Q32" s="79"/>
      <c r="R32" s="79"/>
      <c r="S32" s="79"/>
    </row>
    <row r="33" spans="1:19" ht="15" x14ac:dyDescent="0.2">
      <c r="A33" s="14"/>
      <c r="B33" s="12"/>
      <c r="C33" s="9"/>
      <c r="D33" s="9"/>
      <c r="E33" s="4"/>
      <c r="F33" s="64"/>
      <c r="G33" s="64"/>
      <c r="H33" s="64"/>
      <c r="I33" s="8"/>
    </row>
    <row r="34" spans="1:19" ht="15" x14ac:dyDescent="0.2">
      <c r="A34" s="14"/>
      <c r="B34" s="53" t="s">
        <v>9</v>
      </c>
      <c r="C34" s="62">
        <v>44425</v>
      </c>
      <c r="D34" s="51"/>
      <c r="E34" s="50"/>
      <c r="F34" s="83" t="s">
        <v>54</v>
      </c>
      <c r="G34" s="83"/>
      <c r="H34" s="83"/>
      <c r="I34" s="91" t="s">
        <v>140</v>
      </c>
      <c r="J34" s="91"/>
      <c r="K34" s="91"/>
      <c r="L34" s="51"/>
      <c r="M34" s="52"/>
      <c r="N34" s="52"/>
      <c r="O34" s="52"/>
      <c r="P34" s="52"/>
      <c r="Q34" s="52"/>
    </row>
    <row r="35" spans="1:19" ht="15" x14ac:dyDescent="0.2">
      <c r="A35" s="14"/>
      <c r="B35" s="12"/>
      <c r="C35" s="9"/>
      <c r="D35" s="9"/>
      <c r="E35" s="4"/>
      <c r="F35" s="84"/>
      <c r="G35" s="84"/>
      <c r="H35" s="84"/>
      <c r="I35" s="8"/>
    </row>
    <row r="36" spans="1:19" ht="42.75" customHeight="1" x14ac:dyDescent="0.2">
      <c r="A36" s="14"/>
      <c r="B36" s="78" t="s">
        <v>11</v>
      </c>
      <c r="C36" s="78" t="s">
        <v>12</v>
      </c>
      <c r="D36" s="80" t="s">
        <v>13</v>
      </c>
      <c r="E36" s="78" t="s">
        <v>14</v>
      </c>
      <c r="F36" s="78" t="s">
        <v>15</v>
      </c>
      <c r="G36" s="78"/>
      <c r="H36" s="78"/>
      <c r="I36" s="78"/>
      <c r="J36" s="78"/>
      <c r="K36" s="78"/>
      <c r="L36" s="78"/>
      <c r="M36" s="85" t="s">
        <v>16</v>
      </c>
      <c r="N36" s="57" t="s">
        <v>17</v>
      </c>
      <c r="O36" s="85" t="s">
        <v>18</v>
      </c>
      <c r="P36" s="86" t="s">
        <v>19</v>
      </c>
      <c r="Q36" s="86" t="s">
        <v>20</v>
      </c>
      <c r="R36" s="77" t="s">
        <v>50</v>
      </c>
      <c r="S36" s="77" t="s">
        <v>51</v>
      </c>
    </row>
    <row r="37" spans="1:19" ht="55.5" customHeight="1" x14ac:dyDescent="0.2">
      <c r="A37" s="10"/>
      <c r="B37" s="78"/>
      <c r="C37" s="78"/>
      <c r="D37" s="81"/>
      <c r="E37" s="78"/>
      <c r="F37" s="87" t="s">
        <v>21</v>
      </c>
      <c r="G37" s="88"/>
      <c r="H37" s="54" t="s">
        <v>22</v>
      </c>
      <c r="I37" s="54" t="s">
        <v>23</v>
      </c>
      <c r="J37" s="54" t="s">
        <v>24</v>
      </c>
      <c r="K37" s="54" t="s">
        <v>25</v>
      </c>
      <c r="L37" s="54" t="s">
        <v>26</v>
      </c>
      <c r="M37" s="85"/>
      <c r="N37" s="89" t="s">
        <v>27</v>
      </c>
      <c r="O37" s="85" t="s">
        <v>28</v>
      </c>
      <c r="P37" s="86"/>
      <c r="Q37" s="86"/>
      <c r="R37" s="77"/>
      <c r="S37" s="77"/>
    </row>
    <row r="38" spans="1:19" ht="153" customHeight="1" x14ac:dyDescent="0.2">
      <c r="A38" s="10"/>
      <c r="B38" s="78"/>
      <c r="C38" s="78"/>
      <c r="D38" s="82"/>
      <c r="E38" s="78"/>
      <c r="F38" s="63" t="s">
        <v>29</v>
      </c>
      <c r="G38" s="63" t="s">
        <v>30</v>
      </c>
      <c r="H38" s="63" t="s">
        <v>31</v>
      </c>
      <c r="I38" s="33" t="s">
        <v>32</v>
      </c>
      <c r="J38" s="63" t="s">
        <v>33</v>
      </c>
      <c r="K38" s="63" t="s">
        <v>34</v>
      </c>
      <c r="L38" s="63" t="s">
        <v>35</v>
      </c>
      <c r="M38" s="85"/>
      <c r="N38" s="90"/>
      <c r="O38" s="85"/>
      <c r="P38" s="86"/>
      <c r="Q38" s="86"/>
      <c r="R38" s="77"/>
      <c r="S38" s="77"/>
    </row>
    <row r="39" spans="1:19" ht="202.5" customHeight="1" x14ac:dyDescent="0.2">
      <c r="A39" s="10"/>
      <c r="B39" s="75" t="s">
        <v>36</v>
      </c>
      <c r="C39" s="74" t="s">
        <v>52</v>
      </c>
      <c r="D39" s="74" t="s">
        <v>137</v>
      </c>
      <c r="E39" s="71" t="s">
        <v>133</v>
      </c>
      <c r="F39" s="74" t="s">
        <v>38</v>
      </c>
      <c r="G39" s="74" t="s">
        <v>39</v>
      </c>
      <c r="H39" s="74" t="s">
        <v>40</v>
      </c>
      <c r="I39" s="74" t="s">
        <v>41</v>
      </c>
      <c r="J39" s="74" t="s">
        <v>42</v>
      </c>
      <c r="K39" s="74" t="s">
        <v>43</v>
      </c>
      <c r="L39" s="74" t="s">
        <v>44</v>
      </c>
      <c r="M39" s="76" t="s">
        <v>45</v>
      </c>
      <c r="N39" s="55" t="s">
        <v>46</v>
      </c>
      <c r="O39" s="49" t="str">
        <f>_xlfn.IFNA(VLOOKUP(N39,[1]parametros!$L$16:$M$18,2,FALSE)," - ")</f>
        <v>Fuerte</v>
      </c>
      <c r="P39" s="49" t="str">
        <f>_xlfn.IFNA(VLOOKUP(CONCATENATE(M39,O39),[1]parametros!K$23:M$31,3,FALSE)," - ")</f>
        <v>No</v>
      </c>
      <c r="Q39" s="49">
        <f>_xlfn.IFNA(VLOOKUP(CONCATENATE(M39,O39),[1]parametros!$K$23:$L$31,2,FALSE)," - ")</f>
        <v>100</v>
      </c>
      <c r="R39" s="72" t="s">
        <v>138</v>
      </c>
      <c r="S39" s="72" t="s">
        <v>139</v>
      </c>
    </row>
    <row r="40" spans="1:19" x14ac:dyDescent="0.2">
      <c r="B40" s="65"/>
      <c r="C40" s="65"/>
      <c r="D40" s="65"/>
      <c r="E40" s="65"/>
      <c r="F40" s="65"/>
      <c r="G40" s="65"/>
      <c r="H40" s="65"/>
      <c r="I40" s="65"/>
      <c r="J40" s="65"/>
      <c r="K40" s="65"/>
      <c r="L40" s="65"/>
      <c r="M40" s="49" t="str">
        <f>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")&lt;=parametros!$J$18,parametros!$F$18,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")&lt;=parametros!$J$17,parametros!$F$17,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")&lt;=parametros!$J$16,parametros!$F$16," - "
)))</f>
        <v xml:space="preserve"> - </v>
      </c>
      <c r="N40" s="55"/>
      <c r="O40" s="49" t="str">
        <f>_xlfn.IFNA(VLOOKUP(N40,parametros!$L$16:$M$18,2,FALSE)," - ")</f>
        <v xml:space="preserve"> - </v>
      </c>
      <c r="P40" s="49" t="str">
        <f>_xlfn.IFNA(VLOOKUP(CONCATENATE(M40,O40),parametros!K$23:M$31,3,FALSE)," - ")</f>
        <v xml:space="preserve"> - </v>
      </c>
      <c r="Q40" s="49" t="str">
        <f>_xlfn.IFNA(VLOOKUP(CONCATENATE(M40,O40),parametros!$K$23:$L$31,2,FALSE)," - ")</f>
        <v xml:space="preserve"> - </v>
      </c>
      <c r="R40" s="60"/>
      <c r="S40" s="60"/>
    </row>
    <row r="41" spans="1:19" ht="14.25" hidden="1" x14ac:dyDescent="0.2">
      <c r="A41" s="13"/>
      <c r="B41" s="65"/>
      <c r="C41" s="65"/>
      <c r="D41" s="65"/>
      <c r="E41" s="65"/>
      <c r="F41" s="65"/>
      <c r="G41" s="65"/>
      <c r="H41" s="65"/>
      <c r="I41" s="65"/>
      <c r="J41" s="65"/>
      <c r="K41" s="65"/>
      <c r="L41" s="65"/>
      <c r="M41" s="49" t="e">
        <f ca="1">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")&lt;=parametros!$J$18,parametros!$F$18,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")&lt;=parametros!$J$17,parametros!$F$17,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")&lt;=parametros!$J$16,parametros!$F$16," - "
)))</f>
        <v>#NAME?</v>
      </c>
      <c r="N41" s="55"/>
      <c r="O41" s="49" t="e">
        <f ca="1">_xlfn.IFNA(VLOOKUP(N41,parametros!$L$16:$M$18,2,FALSE)," - ")</f>
        <v>#NAME?</v>
      </c>
      <c r="P41" s="49" t="e">
        <f ca="1">_xlfn.IFNA(VLOOKUP(CONCATENATE(M41,O41),parametros!K$23:M$31,3,FALSE)," - ")</f>
        <v>#NAME?</v>
      </c>
      <c r="Q41" s="49" t="e">
        <f ca="1">_xlfn.IFNA(VLOOKUP(CONCATENATE(M41,O41),parametros!$K$23:$L$31,2,FALSE)," - ")</f>
        <v>#NAME?</v>
      </c>
      <c r="R41" s="60"/>
      <c r="S41" s="60"/>
    </row>
    <row r="42" spans="1:19" ht="15" hidden="1" x14ac:dyDescent="0.2">
      <c r="A42" s="14"/>
      <c r="B42" s="48"/>
      <c r="C42" s="48"/>
      <c r="D42" s="48"/>
      <c r="E42" s="48"/>
      <c r="F42" s="65"/>
      <c r="G42" s="65"/>
      <c r="H42" s="65"/>
      <c r="I42" s="65"/>
      <c r="J42" s="65"/>
      <c r="K42" s="65"/>
      <c r="L42" s="65"/>
      <c r="M42" s="49" t="e">
        <f ca="1">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")&lt;=parametros!$J$18,parametros!$F$18,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")&lt;=parametros!$J$17,parametros!$F$17,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")&lt;=parametros!$J$16,parametros!$F$16," - "
)))</f>
        <v>#NAME?</v>
      </c>
      <c r="N42" s="55"/>
      <c r="O42" s="49" t="e">
        <f ca="1">_xlfn.IFNA(VLOOKUP(N42,parametros!$L$16:$M$18,2,FALSE)," - ")</f>
        <v>#NAME?</v>
      </c>
      <c r="P42" s="49" t="e">
        <f ca="1">_xlfn.IFNA(VLOOKUP(CONCATENATE(M42,O42),parametros!K$23:M$31,3,FALSE)," - ")</f>
        <v>#NAME?</v>
      </c>
      <c r="Q42" s="49" t="e">
        <f ca="1">_xlfn.IFNA(VLOOKUP(CONCATENATE(M42,O42),parametros!$K$23:$L$31,2,FALSE)," - ")</f>
        <v>#NAME?</v>
      </c>
      <c r="R42" s="60"/>
      <c r="S42" s="60"/>
    </row>
    <row r="43" spans="1:19" hidden="1" x14ac:dyDescent="0.2">
      <c r="B43" s="48"/>
      <c r="C43" s="48"/>
      <c r="D43" s="48"/>
      <c r="E43" s="48"/>
      <c r="F43" s="65"/>
      <c r="G43" s="65"/>
      <c r="H43" s="65"/>
      <c r="I43" s="65"/>
      <c r="J43" s="65"/>
      <c r="K43" s="65"/>
      <c r="L43" s="65"/>
      <c r="M43" s="49" t="e">
        <f ca="1">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")&lt;=parametros!$J$18,parametros!$F$18,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")&lt;=parametros!$J$17,parametros!$F$17,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")&lt;=parametros!$J$16,parametros!$F$16," - "
)))</f>
        <v>#NAME?</v>
      </c>
      <c r="N43" s="55"/>
      <c r="O43" s="49" t="e">
        <f ca="1">_xlfn.IFNA(VLOOKUP(N43,parametros!$L$16:$M$18,2,FALSE)," - ")</f>
        <v>#NAME?</v>
      </c>
      <c r="P43" s="49" t="e">
        <f ca="1">_xlfn.IFNA(VLOOKUP(CONCATENATE(M43,O43),parametros!K$23:M$31,3,FALSE)," - ")</f>
        <v>#NAME?</v>
      </c>
      <c r="Q43" s="49" t="e">
        <f ca="1">_xlfn.IFNA(VLOOKUP(CONCATENATE(M43,O43),parametros!$K$23:$L$31,2,FALSE)," - ")</f>
        <v>#NAME?</v>
      </c>
      <c r="R43" s="60"/>
      <c r="S43" s="60"/>
    </row>
    <row r="44" spans="1:19" x14ac:dyDescent="0.2">
      <c r="B44" s="50"/>
      <c r="C44" s="50"/>
      <c r="D44" s="50"/>
      <c r="E44" s="50"/>
      <c r="F44" s="51"/>
      <c r="G44" s="51"/>
      <c r="H44" s="51"/>
      <c r="I44" s="51"/>
      <c r="J44" s="51"/>
      <c r="K44" s="51"/>
      <c r="L44" s="51"/>
      <c r="M44" s="52"/>
      <c r="N44" s="56"/>
      <c r="O44" s="52"/>
      <c r="P44" s="52"/>
      <c r="Q44" s="52"/>
    </row>
  </sheetData>
  <mergeCells count="50">
    <mergeCell ref="I21:K21"/>
    <mergeCell ref="B11:B13"/>
    <mergeCell ref="B2:B5"/>
    <mergeCell ref="Q11:Q13"/>
    <mergeCell ref="S36:S38"/>
    <mergeCell ref="S23:S25"/>
    <mergeCell ref="F34:H34"/>
    <mergeCell ref="I34:K34"/>
    <mergeCell ref="F35:H35"/>
    <mergeCell ref="B36:B38"/>
    <mergeCell ref="C36:C38"/>
    <mergeCell ref="D36:D38"/>
    <mergeCell ref="E36:E38"/>
    <mergeCell ref="F36:L36"/>
    <mergeCell ref="M36:M38"/>
    <mergeCell ref="O36:O38"/>
    <mergeCell ref="N37:N38"/>
    <mergeCell ref="O23:O25"/>
    <mergeCell ref="Q23:Q25"/>
    <mergeCell ref="F24:G24"/>
    <mergeCell ref="N24:N25"/>
    <mergeCell ref="M23:M25"/>
    <mergeCell ref="P23:P25"/>
    <mergeCell ref="F23:L23"/>
    <mergeCell ref="P36:P38"/>
    <mergeCell ref="Q36:Q38"/>
    <mergeCell ref="F37:G37"/>
    <mergeCell ref="C11:C13"/>
    <mergeCell ref="D11:D13"/>
    <mergeCell ref="F12:G12"/>
    <mergeCell ref="N12:N13"/>
    <mergeCell ref="F9:H9"/>
    <mergeCell ref="M11:M13"/>
    <mergeCell ref="I9:K9"/>
    <mergeCell ref="R23:R25"/>
    <mergeCell ref="R36:R38"/>
    <mergeCell ref="C2:Q5"/>
    <mergeCell ref="B7:S7"/>
    <mergeCell ref="B19:S19"/>
    <mergeCell ref="B32:S32"/>
    <mergeCell ref="B23:B25"/>
    <mergeCell ref="C23:C25"/>
    <mergeCell ref="D23:D25"/>
    <mergeCell ref="E23:E25"/>
    <mergeCell ref="F21:H21"/>
    <mergeCell ref="F22:H22"/>
    <mergeCell ref="O11:O13"/>
    <mergeCell ref="P11:P13"/>
    <mergeCell ref="F11:L11"/>
    <mergeCell ref="E11:E13"/>
  </mergeCells>
  <dataValidations count="15">
    <dataValidation allowBlank="1" showInputMessage="1" showErrorMessage="1" prompt="Indicar el riesgo identificado en el formato Mapa y plan de tratamiento de riesgos (FOR-GS-004)." sqref="C11:C13 C23:C25 C36:C38"/>
    <dataValidation allowBlank="1" showInputMessage="1" showErrorMessage="1" prompt="Indicar la causa del riesgo identificado en el formato Mapa y plan de tratamiento de riesgos (FOR-GS-004)." sqref="D11:D13 D23:D25 D36:D38"/>
    <dataValidation allowBlank="1" showInputMessage="1" showErrorMessage="1" prompt="Indicar el control registrado en el formato Mapa y plan de tratamiento de riesgos (FOR-GS-004)." sqref="E11:E13 E23:E25 E36:E38"/>
    <dataValidation allowBlank="1" showInputMessage="1" showErrorMessage="1" prompt="Seleccione la respuesta de la lista desplegable." sqref="F13:L13 F25:L25 F38:L38"/>
    <dataValidation allowBlank="1" showInputMessage="1" showErrorMessage="1" prompt="Este campo se genera automáticamente._x000a_Corresponde al resultado de la suma de las variables seleccionadas en los criterios de evaluación." sqref="M11:M13 M23:M25 M36:M38"/>
    <dataValidation allowBlank="1" showInputMessage="1" showErrorMessage="1" prompt="Seleccione de la lista desplegable la forma en la cual se viene ejecutando el control definido." sqref="N12:N13 N24:N25 N37:N38"/>
    <dataValidation allowBlank="1" showInputMessage="1" showErrorMessage="1" prompt="Son las variables asignadas para evaluar el diseño del control del riesgo." sqref="F11:L11 F23:L23 F36:L36"/>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23:O25 O36:O38"/>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23:P25 P36:P38"/>
    <dataValidation allowBlank="1" showInputMessage="1" showErrorMessage="1" prompt="Este resultado se genera automáticamente al combinar los criterios de evaluación del diseño del control (M9) con  el rango de calificación de la ejecución del control (O9). " sqref="Q23:Q25"/>
    <dataValidation allowBlank="1" showInputMessage="1" showErrorMessage="1" prompt="Registre las conclusiones u observaciones respecto al diseño de la actividad de control de acuerdo con cada uno de los seis criterios revisados, cuando aplique." sqref="R23:R25"/>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23:S25"/>
    <dataValidation allowBlank="1" showInputMessage="1" showErrorMessage="1" prompt="Registre las conclusiones u observaciones respecto al diseño de la actividad de control de acuerdo con cada uno de los seis criterios evaluados, cuando aplique." sqref="R36:R38"/>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36:S38"/>
    <dataValidation allowBlank="1" showInputMessage="1" showErrorMessage="1" prompt="Registre el proceso institucional a la cuál esta asociado al control del cual se realizará el análisis y evaluación de los controles para la mitigación de los riesgos." sqref="B11:B13 B23:B25 B36:B38"/>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16"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parametros!$F$5:$F$6</xm:f>
          </x14:formula1>
          <xm:sqref>F14:F16 F26:F28 F40:F44</xm:sqref>
        </x14:dataValidation>
        <x14:dataValidation type="list" allowBlank="1" showInputMessage="1" showErrorMessage="1">
          <x14:formula1>
            <xm:f>parametros!$H$5:$H$6</xm:f>
          </x14:formula1>
          <xm:sqref>G14:G16 G26:G28 G40:G44</xm:sqref>
        </x14:dataValidation>
        <x14:dataValidation type="list" allowBlank="1" showInputMessage="1" showErrorMessage="1">
          <x14:formula1>
            <xm:f>parametros!$J$5:$J$6</xm:f>
          </x14:formula1>
          <xm:sqref>H14:H16 H26:H28 H40:H44</xm:sqref>
        </x14:dataValidation>
        <x14:dataValidation type="list" allowBlank="1" showInputMessage="1" showErrorMessage="1">
          <x14:formula1>
            <xm:f>parametros!$L$5:$L$7</xm:f>
          </x14:formula1>
          <xm:sqref>I14:I16 I26:I28 I40:I44</xm:sqref>
        </x14:dataValidation>
        <x14:dataValidation type="list" allowBlank="1" showInputMessage="1" showErrorMessage="1">
          <x14:formula1>
            <xm:f>parametros!$N$5:$N$6</xm:f>
          </x14:formula1>
          <xm:sqref>J14:J16 J26:J28 J40:J44</xm:sqref>
        </x14:dataValidation>
        <x14:dataValidation type="list" allowBlank="1" showInputMessage="1" showErrorMessage="1">
          <x14:formula1>
            <xm:f>parametros!$P$5:$P$6</xm:f>
          </x14:formula1>
          <xm:sqref>K14:K16 K26:K28 K40:K44</xm:sqref>
        </x14:dataValidation>
        <x14:dataValidation type="list" allowBlank="1" showInputMessage="1" showErrorMessage="1">
          <x14:formula1>
            <xm:f>parametros!$R$5:$R$7</xm:f>
          </x14:formula1>
          <xm:sqref>L9 L21 L34 L14:L16 L26:L28 L40:L44</xm:sqref>
        </x14:dataValidation>
        <x14:dataValidation type="list" allowBlank="1" showInputMessage="1" showErrorMessage="1">
          <x14:formula1>
            <xm:f>parametros!$L$16:$L$18</xm:f>
          </x14:formula1>
          <xm:sqref>N14:N15 N26:N28 N40:N44</xm:sqref>
        </x14:dataValidation>
        <x14:dataValidation type="list" allowBlank="1" showInputMessage="1" showErrorMessage="1">
          <x14:formula1>
            <xm:f>[2]parametros!#REF!</xm:f>
          </x14:formula1>
          <xm:sqref>N39 F39:L39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5703125" customWidth="1"/>
    <col min="12" max="12" width="18.42578125" customWidth="1"/>
    <col min="13" max="13" width="24.85546875" customWidth="1"/>
    <col min="14" max="15" width="37" customWidth="1"/>
    <col min="16" max="17" width="25" customWidth="1"/>
    <col min="18" max="18" width="17.7109375" customWidth="1"/>
  </cols>
  <sheetData>
    <row r="2" spans="2:19" ht="14.45" x14ac:dyDescent="0.35">
      <c r="B2" s="15" t="s">
        <v>55</v>
      </c>
    </row>
    <row r="3" spans="2:19" x14ac:dyDescent="0.25">
      <c r="F3" s="101" t="s">
        <v>56</v>
      </c>
      <c r="G3" s="101"/>
      <c r="H3" s="101"/>
      <c r="I3" s="101"/>
      <c r="J3" s="101"/>
      <c r="K3" s="101"/>
      <c r="L3" s="101"/>
      <c r="M3" s="101"/>
      <c r="N3" s="101"/>
      <c r="O3" s="101"/>
      <c r="P3" s="101"/>
      <c r="Q3" s="101"/>
      <c r="R3" s="101"/>
    </row>
    <row r="4" spans="2:19" ht="38.25" x14ac:dyDescent="0.25">
      <c r="B4" s="69" t="s">
        <v>11</v>
      </c>
      <c r="C4" s="16"/>
      <c r="D4" s="27" t="s">
        <v>12</v>
      </c>
      <c r="F4" s="18" t="s">
        <v>57</v>
      </c>
      <c r="G4" s="18"/>
      <c r="H4" s="18" t="s">
        <v>58</v>
      </c>
      <c r="I4" s="18"/>
      <c r="J4" s="19" t="s">
        <v>59</v>
      </c>
      <c r="K4" s="19"/>
      <c r="L4" s="20" t="s">
        <v>60</v>
      </c>
      <c r="M4" s="20"/>
      <c r="N4" s="19" t="s">
        <v>61</v>
      </c>
      <c r="O4" s="19"/>
      <c r="P4" s="19" t="s">
        <v>62</v>
      </c>
      <c r="Q4" s="19"/>
      <c r="R4" s="19" t="s">
        <v>63</v>
      </c>
    </row>
    <row r="5" spans="2:19" ht="30" x14ac:dyDescent="0.25">
      <c r="B5" s="32" t="s">
        <v>64</v>
      </c>
      <c r="F5" s="21" t="s">
        <v>38</v>
      </c>
      <c r="G5" s="28">
        <v>15</v>
      </c>
      <c r="H5" s="21" t="s">
        <v>39</v>
      </c>
      <c r="I5" s="28">
        <v>15</v>
      </c>
      <c r="J5" s="22" t="s">
        <v>40</v>
      </c>
      <c r="K5" s="28">
        <v>15</v>
      </c>
      <c r="L5" s="21" t="s">
        <v>41</v>
      </c>
      <c r="M5" s="28">
        <v>15</v>
      </c>
      <c r="N5" s="23" t="s">
        <v>42</v>
      </c>
      <c r="O5" s="28">
        <v>15</v>
      </c>
      <c r="P5" s="24" t="s">
        <v>43</v>
      </c>
      <c r="Q5" s="28">
        <v>15</v>
      </c>
      <c r="R5" s="21" t="s">
        <v>44</v>
      </c>
      <c r="S5" s="28">
        <v>10</v>
      </c>
    </row>
    <row r="6" spans="2:19" ht="30" x14ac:dyDescent="0.25">
      <c r="B6" s="32" t="s">
        <v>36</v>
      </c>
      <c r="F6" s="21" t="s">
        <v>65</v>
      </c>
      <c r="G6" s="28">
        <v>0</v>
      </c>
      <c r="H6" s="21" t="s">
        <v>66</v>
      </c>
      <c r="I6" s="28">
        <v>0</v>
      </c>
      <c r="J6" s="22" t="s">
        <v>67</v>
      </c>
      <c r="K6" s="28">
        <v>0</v>
      </c>
      <c r="L6" s="21" t="s">
        <v>68</v>
      </c>
      <c r="M6" s="28">
        <v>10</v>
      </c>
      <c r="N6" s="23" t="s">
        <v>69</v>
      </c>
      <c r="O6" s="28">
        <v>0</v>
      </c>
      <c r="P6" s="24" t="s">
        <v>70</v>
      </c>
      <c r="Q6" s="28">
        <v>0</v>
      </c>
      <c r="R6" s="21" t="s">
        <v>71</v>
      </c>
      <c r="S6" s="28">
        <v>5</v>
      </c>
    </row>
    <row r="7" spans="2:19" x14ac:dyDescent="0.25">
      <c r="B7" s="32" t="s">
        <v>72</v>
      </c>
      <c r="F7" s="25"/>
      <c r="G7" s="25"/>
      <c r="H7" s="25"/>
      <c r="I7" s="25"/>
      <c r="J7" s="25"/>
      <c r="K7" s="25"/>
      <c r="L7" s="26" t="s">
        <v>73</v>
      </c>
      <c r="M7" s="28">
        <v>0</v>
      </c>
      <c r="N7" s="25"/>
      <c r="O7" s="25"/>
      <c r="P7" s="25"/>
      <c r="Q7" s="25"/>
      <c r="R7" s="21" t="s">
        <v>74</v>
      </c>
      <c r="S7" s="28">
        <v>0</v>
      </c>
    </row>
    <row r="8" spans="2:19" x14ac:dyDescent="0.25">
      <c r="B8" s="32" t="s">
        <v>75</v>
      </c>
    </row>
    <row r="9" spans="2:19" x14ac:dyDescent="0.25">
      <c r="B9" s="32" t="s">
        <v>76</v>
      </c>
      <c r="F9" s="43"/>
      <c r="G9" s="43"/>
      <c r="H9" s="43"/>
      <c r="I9" s="43"/>
      <c r="J9" s="43"/>
      <c r="K9" s="43"/>
      <c r="L9" s="43"/>
      <c r="M9" s="43"/>
      <c r="N9" s="43"/>
      <c r="O9" s="43"/>
      <c r="P9" s="43"/>
      <c r="Q9" s="43"/>
      <c r="R9" s="43"/>
    </row>
    <row r="10" spans="2:19" x14ac:dyDescent="0.25">
      <c r="B10" s="32" t="s">
        <v>77</v>
      </c>
      <c r="F10" s="38"/>
      <c r="G10" s="38"/>
      <c r="H10" s="38"/>
      <c r="I10" s="38"/>
      <c r="J10" s="39"/>
      <c r="K10" s="39"/>
      <c r="L10" s="40"/>
      <c r="M10" s="40"/>
      <c r="N10" s="39"/>
      <c r="O10" s="39"/>
      <c r="P10" s="39"/>
      <c r="Q10" s="39"/>
      <c r="R10" s="39"/>
    </row>
    <row r="11" spans="2:19" x14ac:dyDescent="0.25">
      <c r="B11" s="32" t="s">
        <v>78</v>
      </c>
      <c r="F11" s="41"/>
      <c r="G11" s="42"/>
      <c r="H11" s="41"/>
      <c r="I11" s="42"/>
      <c r="J11" s="41"/>
      <c r="K11" s="42"/>
      <c r="L11" s="41"/>
      <c r="M11" s="42"/>
      <c r="N11" s="41"/>
      <c r="O11" s="42"/>
      <c r="P11" s="41"/>
      <c r="Q11" s="42"/>
      <c r="R11" s="41"/>
    </row>
    <row r="12" spans="2:19" x14ac:dyDescent="0.25">
      <c r="B12" s="32" t="s">
        <v>79</v>
      </c>
      <c r="F12" s="41"/>
      <c r="G12" s="42"/>
      <c r="H12" s="41"/>
      <c r="I12" s="42"/>
      <c r="J12" s="41"/>
      <c r="K12" s="42"/>
      <c r="L12" s="41"/>
      <c r="M12" s="42"/>
      <c r="N12" s="41"/>
      <c r="O12" s="42" t="str">
        <f>_xlfn.IFNA(VLOOKUP(N12,parametros!L16:M18,2,FALSE)," - ")</f>
        <v xml:space="preserve"> - </v>
      </c>
      <c r="P12" s="41"/>
      <c r="Q12" s="42"/>
      <c r="R12" s="41"/>
    </row>
    <row r="13" spans="2:19" x14ac:dyDescent="0.25">
      <c r="B13" s="32" t="s">
        <v>80</v>
      </c>
      <c r="F13" s="42"/>
      <c r="G13" s="42"/>
      <c r="H13" s="42"/>
      <c r="I13" s="42"/>
      <c r="J13" s="42"/>
      <c r="K13" s="42"/>
      <c r="L13" s="41"/>
      <c r="M13" s="42"/>
      <c r="N13" s="42"/>
      <c r="O13" s="42"/>
      <c r="P13" s="42"/>
      <c r="Q13" s="42"/>
      <c r="R13" s="41"/>
    </row>
    <row r="14" spans="2:19" x14ac:dyDescent="0.25">
      <c r="B14" s="32" t="s">
        <v>81</v>
      </c>
    </row>
    <row r="15" spans="2:19" ht="60" customHeight="1" x14ac:dyDescent="0.25">
      <c r="B15" s="32" t="s">
        <v>82</v>
      </c>
      <c r="F15" s="29" t="s">
        <v>83</v>
      </c>
      <c r="G15" s="29"/>
      <c r="H15" s="29" t="s">
        <v>84</v>
      </c>
      <c r="I15" s="47" t="s">
        <v>85</v>
      </c>
      <c r="J15" s="47" t="s">
        <v>86</v>
      </c>
      <c r="L15" s="44" t="s">
        <v>87</v>
      </c>
      <c r="M15" s="46"/>
      <c r="O15" s="34"/>
    </row>
    <row r="16" spans="2:19" x14ac:dyDescent="0.25">
      <c r="B16" s="32" t="s">
        <v>88</v>
      </c>
      <c r="F16" s="21" t="s">
        <v>45</v>
      </c>
      <c r="G16" s="21"/>
      <c r="H16" s="17" t="s">
        <v>89</v>
      </c>
      <c r="I16" s="35">
        <v>96</v>
      </c>
      <c r="J16">
        <v>100</v>
      </c>
      <c r="L16" s="45" t="s">
        <v>46</v>
      </c>
      <c r="M16" s="21" t="s">
        <v>45</v>
      </c>
      <c r="O16" s="35"/>
    </row>
    <row r="17" spans="2:15" x14ac:dyDescent="0.25">
      <c r="B17" s="32" t="s">
        <v>90</v>
      </c>
      <c r="F17" s="21" t="s">
        <v>91</v>
      </c>
      <c r="G17" s="21"/>
      <c r="H17" s="17" t="s">
        <v>92</v>
      </c>
      <c r="I17" s="35">
        <v>86</v>
      </c>
      <c r="J17">
        <v>95</v>
      </c>
      <c r="L17" s="17" t="s">
        <v>93</v>
      </c>
      <c r="M17" s="21" t="s">
        <v>91</v>
      </c>
      <c r="O17" s="35"/>
    </row>
    <row r="18" spans="2:15" x14ac:dyDescent="0.25">
      <c r="B18" s="32" t="s">
        <v>94</v>
      </c>
      <c r="F18" s="21" t="s">
        <v>95</v>
      </c>
      <c r="G18" s="21"/>
      <c r="H18" s="17" t="s">
        <v>96</v>
      </c>
      <c r="I18" s="35">
        <v>0</v>
      </c>
      <c r="J18">
        <v>85</v>
      </c>
      <c r="L18" s="17" t="s">
        <v>97</v>
      </c>
      <c r="M18" s="21" t="s">
        <v>95</v>
      </c>
      <c r="O18" s="35"/>
    </row>
    <row r="19" spans="2:15" x14ac:dyDescent="0.25">
      <c r="B19" s="32" t="s">
        <v>98</v>
      </c>
    </row>
    <row r="20" spans="2:15" x14ac:dyDescent="0.25">
      <c r="B20" s="32" t="s">
        <v>99</v>
      </c>
    </row>
    <row r="21" spans="2:15" x14ac:dyDescent="0.25">
      <c r="B21" s="32" t="s">
        <v>100</v>
      </c>
      <c r="F21" s="95" t="s">
        <v>101</v>
      </c>
      <c r="G21" s="96"/>
      <c r="H21" s="96"/>
      <c r="I21" s="96"/>
      <c r="J21" s="96"/>
      <c r="K21" s="96"/>
      <c r="L21" s="97"/>
      <c r="M21" s="36"/>
    </row>
    <row r="22" spans="2:15" ht="75" x14ac:dyDescent="0.25">
      <c r="B22" s="32" t="s">
        <v>102</v>
      </c>
      <c r="F22" s="31" t="s">
        <v>103</v>
      </c>
      <c r="G22" s="31"/>
      <c r="H22" s="31" t="s">
        <v>104</v>
      </c>
      <c r="I22" s="31"/>
      <c r="J22" s="31" t="s">
        <v>105</v>
      </c>
      <c r="K22" s="31"/>
      <c r="L22" s="31"/>
      <c r="M22" s="31" t="s">
        <v>106</v>
      </c>
      <c r="N22" s="37"/>
    </row>
    <row r="23" spans="2:15" ht="15" customHeight="1" x14ac:dyDescent="0.25">
      <c r="B23" s="32" t="s">
        <v>107</v>
      </c>
      <c r="F23" s="98" t="s">
        <v>108</v>
      </c>
      <c r="G23" s="66" t="s">
        <v>45</v>
      </c>
      <c r="H23" s="21" t="s">
        <v>109</v>
      </c>
      <c r="I23" s="66" t="s">
        <v>45</v>
      </c>
      <c r="J23" s="21" t="s">
        <v>110</v>
      </c>
      <c r="K23" s="25" t="str">
        <f>CONCATENATE(G23,I23)</f>
        <v>FuerteFuerte</v>
      </c>
      <c r="L23" s="25">
        <v>100</v>
      </c>
      <c r="M23" s="21" t="s">
        <v>47</v>
      </c>
    </row>
    <row r="24" spans="2:15" x14ac:dyDescent="0.25">
      <c r="B24" s="30"/>
      <c r="F24" s="99"/>
      <c r="G24" s="67" t="s">
        <v>45</v>
      </c>
      <c r="H24" s="21" t="s">
        <v>111</v>
      </c>
      <c r="I24" s="66" t="s">
        <v>91</v>
      </c>
      <c r="J24" s="21" t="s">
        <v>112</v>
      </c>
      <c r="K24" s="25" t="str">
        <f t="shared" ref="K24:K31" si="0">CONCATENATE(G24,I24)</f>
        <v>FuerteModerado</v>
      </c>
      <c r="L24" s="25">
        <v>100</v>
      </c>
      <c r="M24" s="21" t="s">
        <v>113</v>
      </c>
    </row>
    <row r="25" spans="2:15" x14ac:dyDescent="0.25">
      <c r="B25" s="30"/>
      <c r="F25" s="100"/>
      <c r="G25" s="66" t="s">
        <v>45</v>
      </c>
      <c r="H25" s="21" t="s">
        <v>114</v>
      </c>
      <c r="I25" s="66" t="s">
        <v>95</v>
      </c>
      <c r="J25" s="21" t="s">
        <v>115</v>
      </c>
      <c r="K25" s="25" t="str">
        <f t="shared" si="0"/>
        <v>FuerteDébil</v>
      </c>
      <c r="L25" s="25">
        <v>100</v>
      </c>
      <c r="M25" s="21" t="s">
        <v>113</v>
      </c>
    </row>
    <row r="26" spans="2:15" ht="15" customHeight="1" x14ac:dyDescent="0.25">
      <c r="F26" s="98" t="s">
        <v>116</v>
      </c>
      <c r="G26" s="66" t="s">
        <v>91</v>
      </c>
      <c r="H26" s="21" t="s">
        <v>109</v>
      </c>
      <c r="I26" s="66" t="s">
        <v>45</v>
      </c>
      <c r="J26" s="21" t="s">
        <v>117</v>
      </c>
      <c r="K26" s="25" t="str">
        <f t="shared" si="0"/>
        <v>ModeradoFuerte</v>
      </c>
      <c r="L26" s="25">
        <v>50</v>
      </c>
      <c r="M26" s="21" t="s">
        <v>113</v>
      </c>
    </row>
    <row r="27" spans="2:15" ht="30" x14ac:dyDescent="0.25">
      <c r="F27" s="99"/>
      <c r="G27" s="67" t="s">
        <v>91</v>
      </c>
      <c r="H27" s="21" t="s">
        <v>111</v>
      </c>
      <c r="I27" s="66" t="s">
        <v>91</v>
      </c>
      <c r="J27" s="21" t="s">
        <v>118</v>
      </c>
      <c r="K27" s="25" t="str">
        <f t="shared" si="0"/>
        <v>ModeradoModerado</v>
      </c>
      <c r="L27" s="25">
        <v>50</v>
      </c>
      <c r="M27" s="21" t="s">
        <v>113</v>
      </c>
    </row>
    <row r="28" spans="2:15" ht="30" x14ac:dyDescent="0.25">
      <c r="F28" s="100"/>
      <c r="G28" s="68" t="s">
        <v>91</v>
      </c>
      <c r="H28" s="21" t="s">
        <v>114</v>
      </c>
      <c r="I28" s="66" t="s">
        <v>95</v>
      </c>
      <c r="J28" s="21" t="s">
        <v>119</v>
      </c>
      <c r="K28" s="25" t="str">
        <f t="shared" si="0"/>
        <v>ModeradoDébil</v>
      </c>
      <c r="L28" s="25">
        <v>50</v>
      </c>
      <c r="M28" s="21" t="s">
        <v>113</v>
      </c>
    </row>
    <row r="29" spans="2:15" ht="15" customHeight="1" x14ac:dyDescent="0.25">
      <c r="F29" s="98" t="s">
        <v>120</v>
      </c>
      <c r="G29" s="66" t="s">
        <v>95</v>
      </c>
      <c r="H29" s="21" t="s">
        <v>109</v>
      </c>
      <c r="I29" s="66" t="s">
        <v>45</v>
      </c>
      <c r="J29" s="21" t="s">
        <v>121</v>
      </c>
      <c r="K29" s="25" t="str">
        <f t="shared" si="0"/>
        <v>DébilFuerte</v>
      </c>
      <c r="L29" s="25">
        <v>0</v>
      </c>
      <c r="M29" s="21" t="s">
        <v>113</v>
      </c>
    </row>
    <row r="30" spans="2:15" x14ac:dyDescent="0.25">
      <c r="F30" s="99"/>
      <c r="G30" s="67" t="s">
        <v>95</v>
      </c>
      <c r="H30" s="21" t="s">
        <v>111</v>
      </c>
      <c r="I30" s="66" t="s">
        <v>91</v>
      </c>
      <c r="J30" s="21" t="s">
        <v>122</v>
      </c>
      <c r="K30" s="25" t="str">
        <f t="shared" si="0"/>
        <v>DébilModerado</v>
      </c>
      <c r="L30" s="25">
        <v>0</v>
      </c>
      <c r="M30" s="21" t="s">
        <v>113</v>
      </c>
    </row>
    <row r="31" spans="2:15" x14ac:dyDescent="0.25">
      <c r="F31" s="100"/>
      <c r="G31" s="68" t="s">
        <v>95</v>
      </c>
      <c r="H31" s="21" t="s">
        <v>114</v>
      </c>
      <c r="I31" s="66" t="s">
        <v>95</v>
      </c>
      <c r="J31" s="21" t="s">
        <v>123</v>
      </c>
      <c r="K31" s="25" t="str">
        <f t="shared" si="0"/>
        <v>DébilDébil</v>
      </c>
      <c r="L31" s="25">
        <v>0</v>
      </c>
      <c r="M31" s="21" t="s">
        <v>113</v>
      </c>
    </row>
  </sheetData>
  <sheetProtection algorithmName="SHA-512" hashValue="1CxnCam2DlQQFjJNQveM1wKZeDS5XKJqotfqLjJHKjE270Sj7wxewebJKLlDjcn/BcZ0IZOvEEtzyrVF44C+FQ==" saltValue="A7r/hCpU/wsOArCNDDwACg==" spinCount="100000" sheet="1" objects="1" scenarios="1" selectLockedCells="1" selectUnlockedCells="1"/>
  <sortState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election activeCell="B7" sqref="B7:F7"/>
    </sheetView>
  </sheetViews>
  <sheetFormatPr baseColWidth="10" defaultColWidth="11.42578125" defaultRowHeight="15" x14ac:dyDescent="0.25"/>
  <cols>
    <col min="1" max="1" width="2.7109375" customWidth="1"/>
    <col min="2" max="2" width="19" customWidth="1"/>
    <col min="3" max="3" width="87.140625" bestFit="1" customWidth="1"/>
    <col min="4" max="4" width="8.5703125" bestFit="1" customWidth="1"/>
    <col min="5" max="6" width="9.28515625" customWidth="1"/>
  </cols>
  <sheetData>
    <row r="1" spans="2:6" ht="11.25" customHeight="1" x14ac:dyDescent="0.35"/>
    <row r="2" spans="2:6" ht="24" customHeight="1" x14ac:dyDescent="0.25">
      <c r="B2" s="92"/>
      <c r="C2" s="102" t="s">
        <v>124</v>
      </c>
      <c r="D2" s="58" t="s">
        <v>1</v>
      </c>
      <c r="E2" s="105" t="s">
        <v>2</v>
      </c>
      <c r="F2" s="106"/>
    </row>
    <row r="3" spans="2:6" ht="24" customHeight="1" x14ac:dyDescent="0.25">
      <c r="B3" s="93"/>
      <c r="C3" s="103"/>
      <c r="D3" s="58" t="s">
        <v>3</v>
      </c>
      <c r="E3" s="105">
        <v>0</v>
      </c>
      <c r="F3" s="106"/>
    </row>
    <row r="4" spans="2:6" ht="24" customHeight="1" x14ac:dyDescent="0.25">
      <c r="B4" s="93"/>
      <c r="C4" s="103"/>
      <c r="D4" s="58" t="s">
        <v>4</v>
      </c>
      <c r="E4" s="107" t="s">
        <v>125</v>
      </c>
      <c r="F4" s="108"/>
    </row>
    <row r="5" spans="2:6" ht="24" customHeight="1" x14ac:dyDescent="0.25">
      <c r="B5" s="94"/>
      <c r="C5" s="104"/>
      <c r="D5" s="58" t="s">
        <v>6</v>
      </c>
      <c r="E5" s="105" t="s">
        <v>126</v>
      </c>
      <c r="F5" s="106"/>
    </row>
    <row r="6" spans="2:6" ht="11.25" customHeight="1" x14ac:dyDescent="0.35"/>
    <row r="7" spans="2:6" ht="24.75" customHeight="1" x14ac:dyDescent="0.25">
      <c r="B7" s="109" t="s">
        <v>127</v>
      </c>
      <c r="C7" s="109"/>
      <c r="D7" s="109"/>
      <c r="E7" s="109"/>
      <c r="F7" s="109"/>
    </row>
    <row r="8" spans="2:6" ht="24.75" customHeight="1" x14ac:dyDescent="0.35">
      <c r="B8" s="59" t="s">
        <v>45</v>
      </c>
      <c r="C8" s="110" t="s">
        <v>128</v>
      </c>
      <c r="D8" s="110"/>
      <c r="E8" s="110"/>
      <c r="F8" s="110"/>
    </row>
    <row r="9" spans="2:6" ht="24.75" customHeight="1" x14ac:dyDescent="0.25">
      <c r="B9" s="69" t="s">
        <v>91</v>
      </c>
      <c r="C9" s="111" t="s">
        <v>129</v>
      </c>
      <c r="D9" s="111"/>
      <c r="E9" s="111"/>
      <c r="F9" s="111"/>
    </row>
    <row r="10" spans="2:6" ht="24.75" customHeight="1" x14ac:dyDescent="0.25">
      <c r="B10" s="59" t="s">
        <v>95</v>
      </c>
      <c r="C10" s="110" t="s">
        <v>130</v>
      </c>
      <c r="D10" s="110"/>
      <c r="E10" s="110"/>
      <c r="F10" s="110"/>
    </row>
    <row r="12" spans="2:6" s="16" customFormat="1" ht="17.25" customHeight="1" x14ac:dyDescent="0.25">
      <c r="B12" s="112" t="s">
        <v>131</v>
      </c>
      <c r="C12" s="112"/>
      <c r="D12" s="112"/>
      <c r="E12" s="112"/>
      <c r="F12" s="112"/>
    </row>
    <row r="13" spans="2:6" s="16" customFormat="1" ht="17.25" customHeight="1" x14ac:dyDescent="0.25">
      <c r="B13" s="112"/>
      <c r="C13" s="112"/>
      <c r="D13" s="112"/>
      <c r="E13" s="112"/>
      <c r="F13" s="112"/>
    </row>
  </sheetData>
  <mergeCells count="11">
    <mergeCell ref="B7:F7"/>
    <mergeCell ref="C8:F8"/>
    <mergeCell ref="C9:F9"/>
    <mergeCell ref="C10:F10"/>
    <mergeCell ref="B12:F13"/>
    <mergeCell ref="B2:B5"/>
    <mergeCell ref="C2:C5"/>
    <mergeCell ref="E2:F2"/>
    <mergeCell ref="E3:F3"/>
    <mergeCell ref="E4:F4"/>
    <mergeCell ref="E5:F5"/>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Katherine Vargas Barajas</dc:creator>
  <cp:lastModifiedBy>Rocky</cp:lastModifiedBy>
  <cp:revision/>
  <dcterms:created xsi:type="dcterms:W3CDTF">2015-05-11T19:50:46Z</dcterms:created>
  <dcterms:modified xsi:type="dcterms:W3CDTF">2021-09-15T14:49:05Z</dcterms:modified>
</cp:coreProperties>
</file>