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lancheros\Desktop\HPLD Contrato 238 de 2019\Febrero 2020\Obligación 7. Indicadores\20200131_indicadores_proceso_comunicacion_estrategica_enero_a_diciembre\"/>
    </mc:Choice>
  </mc:AlternateContent>
  <bookViews>
    <workbookView xWindow="0" yWindow="0" windowWidth="24000" windowHeight="9135"/>
  </bookViews>
  <sheets>
    <sheet name="INDICADORES GESTION" sheetId="1" r:id="rId1"/>
    <sheet name="Listas desplegable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0" hidden="1">'INDICADORES GESTION'!$B$12:$BX$15</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15" i="1" l="1"/>
  <c r="BK15" i="1"/>
  <c r="BG15" i="1"/>
  <c r="BC15" i="1"/>
  <c r="AY15" i="1"/>
  <c r="AU15" i="1"/>
  <c r="AQ15" i="1"/>
  <c r="AM15" i="1"/>
  <c r="AI15" i="1"/>
  <c r="AE15" i="1"/>
  <c r="AA15" i="1"/>
  <c r="W15" i="1"/>
  <c r="BW14" i="1"/>
  <c r="BT14" i="1"/>
  <c r="BS14" i="1"/>
  <c r="BO14" i="1"/>
  <c r="BC14" i="1"/>
  <c r="AY14" i="1"/>
  <c r="AU14" i="1"/>
  <c r="AQ14" i="1"/>
  <c r="AE14" i="1"/>
  <c r="BW13" i="1"/>
  <c r="BT13" i="1"/>
  <c r="BS13" i="1"/>
  <c r="AQ13" i="1"/>
  <c r="BU14" i="1" l="1"/>
  <c r="BV14" i="1" s="1"/>
  <c r="BX14" i="1" s="1"/>
  <c r="BU13" i="1"/>
  <c r="BV13" i="1" s="1"/>
  <c r="BX13" i="1" s="1"/>
  <c r="BP12" i="1" l="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l="1"/>
  <c r="AE12" i="1"/>
  <c r="AD12" i="1"/>
  <c r="AC12" i="1"/>
  <c r="AB12" i="1"/>
  <c r="AA12" i="1"/>
  <c r="Z12" i="1"/>
  <c r="Y12" i="1"/>
  <c r="X12" i="1"/>
  <c r="W12" i="1"/>
  <c r="V12" i="1"/>
  <c r="U12" i="1"/>
</calcChain>
</file>

<file path=xl/sharedStrings.xml><?xml version="1.0" encoding="utf-8"?>
<sst xmlns="http://schemas.openxmlformats.org/spreadsheetml/2006/main" count="217" uniqueCount="176">
  <si>
    <t>No Aplica</t>
  </si>
  <si>
    <t>PERIODO DEL SEGUIMIENTO:</t>
  </si>
  <si>
    <t>De</t>
  </si>
  <si>
    <t>A</t>
  </si>
  <si>
    <t>Marzo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</si>
  <si>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</si>
  <si>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</si>
  <si>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</si>
  <si>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</si>
  <si>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</si>
  <si>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</si>
  <si>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</si>
  <si>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</si>
  <si>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</si>
  <si>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</si>
  <si>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</si>
  <si>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</si>
  <si>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</si>
  <si>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</si>
  <si>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</si>
  <si>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</si>
  <si>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</si>
  <si>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</si>
  <si>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</si>
  <si>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</si>
  <si>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</si>
  <si>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</si>
  <si>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</si>
  <si>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</si>
  <si>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</si>
  <si>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</si>
  <si>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</si>
  <si>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</si>
  <si>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</si>
  <si>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</si>
  <si>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</si>
  <si>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</si>
  <si>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</si>
  <si>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</si>
  <si>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</si>
  <si>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</si>
  <si>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</si>
  <si>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</si>
  <si>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</si>
  <si>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</si>
  <si>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</si>
  <si>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</si>
  <si>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</si>
  <si>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</si>
  <si>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</si>
  <si>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</si>
  <si>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Trimestral</t>
  </si>
  <si>
    <t>Efectividad</t>
  </si>
  <si>
    <t>Constante</t>
  </si>
  <si>
    <t>Eficacia</t>
  </si>
  <si>
    <t>Semestral</t>
  </si>
  <si>
    <t>Suma</t>
  </si>
  <si>
    <t>AÑOS</t>
  </si>
  <si>
    <t>PROYECTOS</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</si>
  <si>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</si>
  <si>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</si>
  <si>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</si>
  <si>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</si>
  <si>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</si>
  <si>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</si>
  <si>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</si>
  <si>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</si>
  <si>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</si>
  <si>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</si>
  <si>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</si>
  <si>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</si>
  <si>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</si>
  <si>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</si>
  <si>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1.  Formular e implementar políticas poblacionales mediante un enfoque diferencial y de forma articulada, con el fin de aportar al goce efectivo de los derechos de las poblaciones en el territorio. </t>
  </si>
  <si>
    <t>Mensual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</si>
  <si>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</si>
  <si>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</si>
  <si>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</si>
  <si>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</si>
  <si>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Gestión jurídica</t>
  </si>
  <si>
    <t>Gestión del conocimiento</t>
  </si>
  <si>
    <t>MESES</t>
  </si>
  <si>
    <t>Versión: 0</t>
  </si>
  <si>
    <t>Página: 1 de 1</t>
  </si>
  <si>
    <t>PROCESOS</t>
  </si>
  <si>
    <t>Atención a la ciudadanía</t>
  </si>
  <si>
    <t>Auditoría y control</t>
  </si>
  <si>
    <t>Comunicación estratégica</t>
  </si>
  <si>
    <t>Diseño e innovación de servicios sociales</t>
  </si>
  <si>
    <t>Formulación y articulación de políticas sociales</t>
  </si>
  <si>
    <t xml:space="preserve">Gestión ambiental y documental </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</si>
  <si>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</si>
  <si>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</si>
  <si>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</si>
  <si>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</si>
  <si>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</si>
  <si>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</si>
  <si>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</si>
  <si>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</si>
  <si>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</si>
  <si>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</si>
  <si>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</si>
  <si>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</si>
  <si>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</si>
  <si>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Prestación de servicios sociales  para la inclusión social</t>
  </si>
  <si>
    <t>Creciente</t>
  </si>
  <si>
    <t>Decreciente</t>
  </si>
  <si>
    <t xml:space="preserve">Código: FOR-GS-001 </t>
  </si>
  <si>
    <t>PROCESO GESTIÓN DEL SISTEMA INTEGRADO - SIG
FORMATO FORMULACIÓN Y SEGUIMIENTO DE INDICADORES DE GESTIÓN</t>
  </si>
  <si>
    <t>Fecha: Memo INT 2019018215 - 22/03/2019</t>
  </si>
  <si>
    <t>Porcentaje</t>
  </si>
  <si>
    <t>CE-001</t>
  </si>
  <si>
    <t>Circular No 010 del 28/03/2019</t>
  </si>
  <si>
    <t>Clientes internos satisfechos con la atención de la Oficina Asesora de Comunicaciones</t>
  </si>
  <si>
    <t>Identificar el nivel de satisfacción de las dependencias de la SDIS respecto a la gestión adelantada para dar respuesta a las solicitudes realizadas a la Oficina Asesora de Comunicaciones.</t>
  </si>
  <si>
    <t>Calidad y oportunidad de mejora en la atención de solicitudes recibidas por la Oficina Asesora de Comunicaciones.</t>
  </si>
  <si>
    <t>(No. de clientes internos satisfechos en el periodo / No. de clientes internos encuestados en el periodo) * 100</t>
  </si>
  <si>
    <t xml:space="preserve">Encuesta </t>
  </si>
  <si>
    <t xml:space="preserve">Se realiza el envío masivo de la encuesta a los correos institucionales invitando a los servidores a calificar la gestión de la OAC. La encuesta es tabulada y analizada por el coordinador de comunicación interna de la OAC. </t>
  </si>
  <si>
    <t xml:space="preserve">Tabulación de la encuesta </t>
  </si>
  <si>
    <t>Las encuestas se aplican periódicamente y el consolidado se genera semestral.  En este periodo se revisó y ajusto el contenido para la encuesta vigencia 2019.</t>
  </si>
  <si>
    <t xml:space="preserve">Las encuestas se aplican periódicamente y el consolidado se genera semestral.  A la fecha se ha realizado un envió por correo masivo.  </t>
  </si>
  <si>
    <t>Las encuestas se aplican periódicamente y el consolidado se genera semestral.  Para este primer trimestre se  ajusto el diseño de la encuesta y se realizó un envió de esta por mailling a los correos institucionales de los servidores de nivel central y subdirecciones locales el 14 de marzo de2019.</t>
  </si>
  <si>
    <t xml:space="preserve">Las encuestas se aplican periódicamente y el consolidado se genera semestral.  En este periodo se realizó un envió por correo masivo a los correos institucionales de los servidores de nivel central y subdirecciones locales el 29 de abril.  </t>
  </si>
  <si>
    <t xml:space="preserve">Las encuestas se aplican periódicamente y el consolidado se genera semestral.  En este periodo se realizó un envió por correo masivo a los correos institucionales de los servidores de nivel central y subdirecciones locales el 27 de mayo.  </t>
  </si>
  <si>
    <t xml:space="preserve">En el primer semestre 2019 se realizó el envío de la encuesta de forma masiva a los correos institucionales de los servidores de nivel central y subdirecciones locales. En dicho periodo, la encuesta fue diligenciada por 691 usuarios internos, de estos, 627 usuarios calificaron como buena y aceptable la gestión de la oficina asesora de comunicaciones logrando así un nivel de satisfacción del 91%.
</t>
  </si>
  <si>
    <t xml:space="preserve">Las encuestas se aplican periódicamente y el consolidado se genera semestral.  En este periodo se realizó un envió por correo masivo a los correos institucionales de los servidores de nivel central y subdirecciones locales </t>
  </si>
  <si>
    <t>Las encuestas se aplican periódicamente y el consolidado se genera semestral.  En este periodo se realizó un envió por correo masivo a los correos institucionales de los servidores de nivel central y subdirecciones locales.</t>
  </si>
  <si>
    <t>Las encuestas se aplican periódicamente y el consolidado se genera semestral.  En este periodo se realizó un envió por correo masivo a los correos institucionales de los servidores de nivel central y subdirecciones locales el 15 de octubre.</t>
  </si>
  <si>
    <t>Las encuestas se aplican periódicamente y el consolidado se genera semestral.  En este periodo se realizó un envió por correo masivo a los correos institucionales de los servidores de nivel central y subdirecciones locales el 30 de noviembre.</t>
  </si>
  <si>
    <t>En el segundo semestre 2019 se realizó el envío de la encuesta de forma masiva a los correos institucionales de los servidores de nivel central y subdirecciones locales. En dicho periodo, la encuesta fue diligenciada por 88 usuarios internos, de estos, 83 usuarios calificaron como buena y aceptable la gestión de la oficina asesora de comunicaciones logrando así un nivel de satisfacción del 94%, es decir, que el nivel de satisfacción del cliente interno incremento respecto al primer semestre de 2019.</t>
  </si>
  <si>
    <t xml:space="preserve">En el ejercicio de medición durante el 2019, 779 usuarios adelantaron la encuesta, de estos 710 calificaron como buena y aceptable la gestión de la Oficina Asesora de Comunicaciones logrando así un nivel de satisfacción del 95% para la vigencia, es decir, que el nivel de satisfacción interno disminuyo en 1 punto porcentual con respecto a la meta y/o línea establecida.
Es de anotar que la encuesta se remite de forma masiva a los usuarios internos de la entidad. </t>
  </si>
  <si>
    <t>CE-002</t>
  </si>
  <si>
    <t>Circular No 010 del 28/03/2020</t>
  </si>
  <si>
    <t>Registros positivos de la entidad en medios de comunicación.</t>
  </si>
  <si>
    <t xml:space="preserve">Monitorear en los medios de comunicación el impacto de las noticias o información publicada sobre la gestión de la entidad. </t>
  </si>
  <si>
    <t>Noticias positivas en medios de comunicación relacionadas con la SDIS</t>
  </si>
  <si>
    <t>(No. de notas positivas en medios de comunicación acerca de la SDIS monitoreados en el periodo / No. total de notas sobre la SDIS en medios de comunicación monitoreados en el periodo) * 100</t>
  </si>
  <si>
    <t>Empresa de monitoreo</t>
  </si>
  <si>
    <t>Identificar en el informe mensual de monitoreo el registro de menciones o apariciones de la entidad en medios y verificar el número de notas positivas y/o neutras.</t>
  </si>
  <si>
    <t>Informe mensual</t>
  </si>
  <si>
    <t>Para este periodo el indicador alcanzó un resultado del 97% donde se registraron en medios de comunicación 38 notas sobre la gestión de la SDIS, de estas, 37 tuvieron mención positiva y 1 mención negativa. La OAC emitió 5 boletines de prensa.</t>
  </si>
  <si>
    <t>Para este periodo el indicador alcanzó un resultado del 91% donde se registraron en medios de comunicación 68 notas sobre la gestión de la SDIS, de estas, 62 tuvieron mención positiva y 6 negativa. La OAC emitió a medios 8 boletines de prensa.</t>
  </si>
  <si>
    <t xml:space="preserve">Para este periodo el indicador alcanzó un resultado del 93% donde se registraron en medios de comunicación 56 notas sobre la gestión de la SDIS, de estas, 52 tuvieron mención positiva y 4 negativa. La OAC emitió a medios 8 boletines de prensa.
Es importante mencionar que las menciones de la SDIS en medios son registradas como notas neutras y se toman en cuenta como una mención positiva para la entidad en medios. 
Para el primer trimestre el indicador de registros positivos en medios de comunicación, alcanzo un resultado del 93% que corresponde a 151 notas positivas de un total de 162 notas registradas en medios sobre la entidad para el periodo de reporte, la OAC emitió 21 boletines de prensa.  
</t>
  </si>
  <si>
    <t>Para este periodo el indicador alcanzó un resultado del 91% donde se registraron en medios de comunicación 47 notas sobre la gestión de la SDIS, de estas, 43 tuvieron mención positiva y 4 negativa. La OAC emitió a medios 3 boletines de prensa.</t>
  </si>
  <si>
    <t>Para este periodo el indicador alcanzó un resultado del 92% donde se registraron en medios de comunicación 145 notas sobre la gestión de la SDIS, de estas, 134 tuvieron mención positiva y 11 negativa. La OAC emitió a medios 13 boletines de prensa.</t>
  </si>
  <si>
    <t xml:space="preserve">Para este periodo el indicador alcanzó un resultado del 82% donde se registraron en medios de comunicación 68 notas sobre la gestión de la SDIS, de estas, 56 tuvieron mención positiva y 12 negativa. La OAC emitió a medios 10 boletines de prensa.
Es importante mencionar que las menciones de la SDIS en medios son registradas como notas neutras y se toman en cuenta como una mención positiva para la entidad en medios. 
Para el segundo trimestre el indicador de registros positivos en medios de comunicación, alcanzo un resultado del 90% que corresponde a 233 notas positivas de un total de 260 notas registradas en medios sobre la entidad para el periodo de reporte, la OAC emitió 26 boletines de prensa.  
</t>
  </si>
  <si>
    <t>Para este periodo el indicador alcanzó un resultado del 92% donde se registraron en medios de comunicación 257 notas sobre la gestión de la SDIS, de estas, 236 tuvieron mención positiva y 21 negativa. La OAC emitió a medios 7 boletines de prensa.</t>
  </si>
  <si>
    <t>Para este periodo el indicador alcanzó un resultado del 94% donde se registraron en medios de comunicación 210 notas sobre la gestión de la SDIS, de estas, 198 tuvieron mención positiva y 12 negativas. La OAC emitió a medios 14 boletines de prensa.</t>
  </si>
  <si>
    <t xml:space="preserve">Para este periodo el indicador alcanzó un resultado del 97% donde se registraron en medios de comunicación 266 notas sobre la gestión de la SDIS, de estas, 259 tuvieron mención positiva y 7 negativas. La OAC emitió a medios 9 boletines de prensa.
Es importante mencionar que las menciones de la SDIS en medios son registradas como notas neutras y se toman en cuenta como una mención positiva para la entidad en medios. 
Para el tercer trimestre el indicador de registros positivos en medios de comunicación, alcanzo un resultado del 95% que corresponde a 693 notas positivas de un total de 733 notas registradas en medios sobre la entidad para el periodo de reporte, la OAC emitió 30 boletines de prensa.  </t>
  </si>
  <si>
    <t>Para este periodo el indicador alcanzó un resultado del 100% donde se registraron en medios de comunicación 252 notas sobre la gestión de la SDIS, de estas ninguna mención fue negativa. La OAC emitió a medios 6 boletines de prensa.</t>
  </si>
  <si>
    <t>Para este periodo el indicador alcanzó un resultado del 93% donde se registraron en medios de comunicación 148 notas sobre la gestión de la SDIS, de estas 137 tuvieron mención positiva y 11  mención negativa. La OAC emitió a medios 8 boletines de prensa.</t>
  </si>
  <si>
    <t xml:space="preserve">Para este periodo el indicador alcanzó un resultado del 99% donde se registraron en medios de comunicación 161 notas sobre la gestión de la SDIS, de estas, 160 tuvieron mención positiva y 1 negativa. La OAC emitió a medios 11 boletines de prensa.
Es importante mencionar que las menciones de la SDIS en medios son registradas como notas neutras y se toman en cuenta como una mención positiva para la entidad en medios. 
Para el cuarto trimestre el indicador de registros positivos en medios de comunicación, alcanzo un resultado del 98% que corresponde a 549 notas positivas de un total de 561 notas registradas en medios sobre la entidad para el periodo de reporte, la OAC emitió 25 boletines de prensa.  </t>
  </si>
  <si>
    <t xml:space="preserve">La Oficina Asesora de Comunicaciones gestionó en 2019 con medios de comunicación, 1.716 notas sobre la gestión de la SDIS, de estas 1.626 fueron registros positivos, es decir, un  95%. Frente a la línea base propuesta el indicador fue menor al establecido por 3 puntos porcentuales. Esto obedece a que durante el primer semestre la medición pudo tener un margen de error ya que fue realizado por el equipo OAC 'In House' debido a que el proceso contractual con la empresa especializada que cuenta con mayores herramientas de medición, logro ser contratada en Agosto de 2019 porque en el primer semestre el proceso contractual se declaro desierto. </t>
  </si>
  <si>
    <t>CE-003</t>
  </si>
  <si>
    <t>Circular No 010 del 28/03/2021</t>
  </si>
  <si>
    <t>Noticias publicadas en la página web</t>
  </si>
  <si>
    <t>Identificar la cantidad de noticias publicadas en la página web institucional</t>
  </si>
  <si>
    <t xml:space="preserve">La divulgación de la información y gestión institucional en la página web </t>
  </si>
  <si>
    <t>(No. de notas publicadas en la página web en el periodo / No. de notas publicadas en la web periodo anterior) * 100</t>
  </si>
  <si>
    <t xml:space="preserve">Portal web institucional </t>
  </si>
  <si>
    <t xml:space="preserve">Verificar en la matriz one drive de indicadores de la OAC el registro mensual de las publicaciones en la web </t>
  </si>
  <si>
    <t xml:space="preserve">La página web y/o la matriz one drive de indicadores OAC </t>
  </si>
  <si>
    <t xml:space="preserve">Para el mes de enero el indicador presentó un resultado del 34% de publicaciones con respecto del mes anterior, esto obedece a que en el periodo se estaba realizando la contratación de la totalidad del equipo de periodistas a cargo de esta labor. </t>
  </si>
  <si>
    <t>Para el mes de febrero el indicador presentó un resultado del 206% de publicaciones con respecto del mes anterior, esto obedece a que la variable de medición mes anterior fue atípica por no contar con el talento humano completo para esta actividad.</t>
  </si>
  <si>
    <t>Para el mes de marzo el indicador presentó un resultado del 191% de publicaciones con respecto del mes anterior, esto obedece a que las variables de medición para el primer bimestre  fue atípico por no contar con el talento humano completo para el desarrollo de esta actividad.</t>
  </si>
  <si>
    <t>Para el mes de Abril el indicador presentó un resultado del 81% de publicaciones con respecto del mes anterior. La medición deja ver que se regulan las publicaciones en la web institucional y que el promedio de publicación diaria es de una nota diaria.</t>
  </si>
  <si>
    <t>Para el mes de mayo el indicador presentó un resultado del 106% de publicaciones con respecto del mes anterior. La medición deja ver que las publicaciones en la web institucional incrementaron con respecto al periodo anterior y que el promedio de publicación diaria fue de 2 notas diarias.</t>
  </si>
  <si>
    <t>Para el mes de junio el indicador presentó un resultado del 107% de publicaciones con respecto del mes anterior. La medición deja ver que las publicaciones en la web institucional tienden a incrementar con respecto al periodo anterior y que el promedio de publicación diaria se mantiene en 2 notas.</t>
  </si>
  <si>
    <t>Para el mes de julio el indicador presentó un resultado del 88% de publicaciones con respecto del mes anterior. La medición deja ver que las publicaciones en la web institucional fue menor con respecto al periodo anterior y que el promedio de publicación diaria paso a 1 nota.</t>
  </si>
  <si>
    <t>Para el mes de agosto el indicador presentó un resultado del 124% de publicaciones con respecto del mes anterior. La medición deja ver que las publicaciones en la web institucional fue mayor con respecto al periodo anterior y que el promedio de publicación diaria es de 2 notas.</t>
  </si>
  <si>
    <t>Para el mes de septiembre el indicador presentó un resultado del 105% de publicaciones con respecto del mes anterior. La medición deja ver que las publicaciones en la web institucional fue mayor con respecto al periodo anterior y que el promedio de publicación diaria es de 2 notas.</t>
  </si>
  <si>
    <t xml:space="preserve">Para el mes de octubre el indicador presentó un resultado del 56% de publicaciones con respecto del mes anterior. La medición deja ver que las publicaciones en la web institucional fue menor con respecto al periodo anterior y que el promedio de publicación diaria fue de una nota. Los resultados obedecen a dos factores: primero la baja producción de noticias emitidas por los referentes territoriales de comunicación a y segundo el menor registro de actividades institucionales desde los proyectos poblacionales. </t>
  </si>
  <si>
    <t xml:space="preserve">Para el mes de noviembre el indicador presentó un resultado del 143% de publicaciones con respecto del mes anterior que fue la más baja registrada en la vigencia 2019. La medición deja ver que las publicaciones en la web institucional fue mayor con respecto al periodo anterior y que el promedio de publicación diaria fue de dos notas. </t>
  </si>
  <si>
    <t xml:space="preserve">Para el mes de diciembre el indicador presentó un resultado del 98% de publicaciones con respecto del mes anterior. La medición deja ver que las publicaciones en la web institucional fue menor con respecto al periodo anterior, sin embargo, se mantiene el volumen de publicaciones y  el promedio de publicación diaria fue de dos notas. </t>
  </si>
  <si>
    <t xml:space="preserve">Para la vigencia 2019 la OAC realizó la publicación de 597 notas en el portal web institucional frente a 619 publicadas en la vigencia anterior. El indicador sobrepasa la meta establecida del 70% esto pese a registrar un menor número de publicaciones diarias. El indicador tiene variación porque la base de medición que es enero es una cifra baja por la poca producción periodística en la oficina a causa de la falta de personal contratado, esto genera un margen de error alto, sin embargo, se deja ver que el promedio de publicación diaria en la web institucional es de 2 notas diarias.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</si>
</sst>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 #,##0_-;\-&quot;$&quot;\ * #,##0_-;_-&quot;$&quot;\ * &quot;-&quot;_-;_-@_-"/>
    <numFmt numFmtId="165" formatCode="_-* #,##0_-;\-* #,##0_-;_-* &quot;-&quot;??_-;_-@_-"/>
  </numFmts>
  <fonts count="20"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b/>
      <sz val="14"/>
      <name val="Arial"/>
      <family val="2"/>
    </font>
    <font>
      <sz val="9"/>
      <name val="Arial"/>
      <family val="2"/>
    </font>
    <font>
      <i/>
      <sz val="9"/>
      <color indexed="8"/>
      <name val="Arial"/>
      <family val="2"/>
    </font>
    <font>
      <i/>
      <sz val="9"/>
      <color rgb="FFFF0000"/>
      <name val="Arial"/>
      <family val="2"/>
    </font>
    <font>
      <sz val="11"/>
      <color indexed="8"/>
      <name val="Calibri"/>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97">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0" fontId="16" fillId="2" borderId="6" xfId="0" applyFont="1" applyFill="1" applyBorder="1" applyAlignment="1" applyProtection="1">
      <alignment horizontal="center" vertical="center" wrapText="1"/>
      <protection hidden="1"/>
    </xf>
    <xf numFmtId="0" fontId="16"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9" fontId="16" fillId="2" borderId="6" xfId="2" applyFont="1" applyFill="1" applyBorder="1" applyAlignment="1" applyProtection="1">
      <alignment horizontal="center" vertical="center" wrapText="1"/>
      <protection hidden="1"/>
    </xf>
    <xf numFmtId="43" fontId="16" fillId="11" borderId="6" xfId="1" applyFont="1" applyFill="1" applyBorder="1" applyAlignment="1" applyProtection="1">
      <alignment horizontal="center" vertical="center" wrapText="1"/>
      <protection locked="0" hidden="1"/>
    </xf>
    <xf numFmtId="165" fontId="16" fillId="11" borderId="6" xfId="1" applyNumberFormat="1" applyFont="1" applyFill="1" applyBorder="1" applyAlignment="1" applyProtection="1">
      <alignment horizontal="center" vertical="center" wrapText="1"/>
      <protection locked="0" hidden="1"/>
    </xf>
    <xf numFmtId="0" fontId="16" fillId="2" borderId="0" xfId="0" applyFont="1" applyFill="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14" fontId="16" fillId="2" borderId="6" xfId="0" applyNumberFormat="1" applyFont="1" applyFill="1" applyBorder="1" applyAlignment="1" applyProtection="1">
      <alignment horizontal="center" vertical="center" wrapText="1"/>
      <protection hidden="1"/>
    </xf>
    <xf numFmtId="9" fontId="16" fillId="2" borderId="11" xfId="2" applyFont="1" applyFill="1" applyBorder="1" applyAlignment="1" applyProtection="1">
      <alignment horizontal="center" vertical="center" wrapText="1"/>
      <protection hidden="1"/>
    </xf>
    <xf numFmtId="0" fontId="16" fillId="2" borderId="6" xfId="0" applyFont="1" applyFill="1" applyBorder="1" applyAlignment="1" applyProtection="1">
      <alignment horizontal="left" vertical="center" wrapText="1"/>
      <protection hidden="1"/>
    </xf>
    <xf numFmtId="0" fontId="16" fillId="2" borderId="0" xfId="0" applyFont="1" applyFill="1" applyAlignment="1" applyProtection="1">
      <alignment horizontal="center" vertical="center"/>
      <protection hidden="1"/>
    </xf>
    <xf numFmtId="9" fontId="16" fillId="2" borderId="11" xfId="0" applyNumberFormat="1" applyFont="1" applyFill="1" applyBorder="1" applyAlignment="1" applyProtection="1">
      <alignment horizontal="center" vertical="center" wrapText="1"/>
      <protection hidden="1"/>
    </xf>
    <xf numFmtId="0" fontId="16" fillId="11" borderId="6" xfId="1" applyNumberFormat="1" applyFont="1" applyFill="1" applyBorder="1" applyAlignment="1" applyProtection="1">
      <alignment horizontal="left" vertical="center" wrapText="1"/>
      <protection locked="0" hidden="1"/>
    </xf>
    <xf numFmtId="165" fontId="16" fillId="11" borderId="6" xfId="1" applyNumberFormat="1" applyFont="1" applyFill="1" applyBorder="1" applyAlignment="1" applyProtection="1">
      <alignment horizontal="left" vertical="center" wrapText="1"/>
      <protection locked="0" hidden="1"/>
    </xf>
    <xf numFmtId="9" fontId="16" fillId="2" borderId="11" xfId="1" applyNumberFormat="1" applyFont="1" applyFill="1" applyBorder="1" applyAlignment="1" applyProtection="1">
      <alignment horizontal="center" vertical="center" wrapText="1"/>
      <protection hidden="1"/>
    </xf>
    <xf numFmtId="49" fontId="16" fillId="11" borderId="6" xfId="1" applyNumberFormat="1" applyFont="1" applyFill="1" applyBorder="1" applyAlignment="1" applyProtection="1">
      <alignment horizontal="left" vertical="center" wrapText="1"/>
      <protection locked="0" hidden="1"/>
    </xf>
    <xf numFmtId="0" fontId="11" fillId="2" borderId="6" xfId="0" applyFont="1" applyFill="1" applyBorder="1" applyAlignment="1" applyProtection="1">
      <alignment horizontal="center" vertical="center" wrapText="1"/>
      <protection hidden="1"/>
    </xf>
    <xf numFmtId="1" fontId="16" fillId="11" borderId="6" xfId="1" applyNumberFormat="1" applyFont="1" applyFill="1" applyBorder="1" applyAlignment="1" applyProtection="1">
      <alignment horizontal="center" vertical="center" wrapText="1"/>
      <protection locked="0" hidden="1"/>
    </xf>
    <xf numFmtId="1" fontId="16" fillId="2" borderId="11" xfId="0" applyNumberFormat="1" applyFont="1" applyFill="1" applyBorder="1" applyAlignment="1" applyProtection="1">
      <alignment horizontal="center" vertical="center" wrapText="1"/>
      <protection hidden="1"/>
    </xf>
    <xf numFmtId="43" fontId="17" fillId="11" borderId="6" xfId="1" applyFont="1" applyFill="1" applyBorder="1" applyAlignment="1" applyProtection="1">
      <alignment horizontal="center" vertical="center" wrapText="1"/>
      <protection locked="0" hidden="1"/>
    </xf>
    <xf numFmtId="3" fontId="10" fillId="2" borderId="11" xfId="0" applyNumberFormat="1" applyFont="1" applyFill="1" applyBorder="1" applyAlignment="1" applyProtection="1">
      <alignment horizontal="center" vertical="center" wrapText="1"/>
      <protection hidden="1"/>
    </xf>
    <xf numFmtId="0" fontId="9" fillId="6" borderId="6" xfId="0" applyFont="1" applyFill="1" applyBorder="1" applyAlignment="1" applyProtection="1">
      <alignment horizontal="center" vertical="center" wrapText="1"/>
      <protection hidden="1"/>
    </xf>
    <xf numFmtId="0" fontId="10" fillId="7" borderId="6" xfId="0" applyFont="1" applyFill="1" applyBorder="1" applyAlignment="1" applyProtection="1">
      <alignment horizontal="center" vertical="center" wrapText="1"/>
      <protection hidden="1"/>
    </xf>
    <xf numFmtId="0" fontId="10" fillId="8" borderId="6"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7" borderId="11"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9" fontId="18" fillId="2" borderId="6" xfId="2" applyFont="1" applyFill="1" applyBorder="1" applyAlignment="1" applyProtection="1">
      <alignment horizontal="center" vertical="center" wrapText="1"/>
      <protection hidden="1"/>
    </xf>
    <xf numFmtId="9" fontId="16" fillId="2" borderId="6" xfId="2" applyFont="1" applyFill="1" applyBorder="1" applyAlignment="1" applyProtection="1">
      <alignment horizontal="center" vertical="center" wrapText="1"/>
      <protection hidden="1"/>
    </xf>
    <xf numFmtId="0" fontId="16" fillId="2" borderId="0" xfId="0" applyFont="1" applyFill="1" applyAlignment="1" applyProtection="1">
      <alignment horizontal="center" vertical="center" wrapText="1"/>
      <protection hidden="1"/>
    </xf>
    <xf numFmtId="9" fontId="16" fillId="2" borderId="6" xfId="2" applyNumberFormat="1" applyFont="1" applyFill="1" applyBorder="1" applyAlignment="1" applyProtection="1">
      <alignment horizontal="center" vertical="center" wrapText="1"/>
      <protection hidden="1"/>
    </xf>
    <xf numFmtId="3" fontId="16" fillId="2" borderId="11" xfId="0" applyNumberFormat="1" applyFont="1" applyFill="1" applyBorder="1" applyAlignment="1" applyProtection="1">
      <alignment horizontal="center" vertical="center" wrapText="1"/>
      <protection hidden="1"/>
    </xf>
    <xf numFmtId="3" fontId="16" fillId="2" borderId="11" xfId="1" applyNumberFormat="1"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15" fillId="2" borderId="11" xfId="0" applyFont="1" applyFill="1" applyBorder="1" applyAlignment="1">
      <alignment horizontal="center" vertical="center" wrapText="1"/>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cellXfs>
  <cellStyles count="25">
    <cellStyle name="Millares" xfId="1" builtinId="3"/>
    <cellStyle name="Millares 10" xfId="16"/>
    <cellStyle name="Millares 2" xfId="4"/>
    <cellStyle name="Millares 2 2" xfId="14"/>
    <cellStyle name="Millares 2 3" xfId="18"/>
    <cellStyle name="Millares 3" xfId="6"/>
    <cellStyle name="Millares 3 2" xfId="17"/>
    <cellStyle name="Millares 4" xfId="7"/>
    <cellStyle name="Millares 4 2" xfId="19"/>
    <cellStyle name="Millares 5" xfId="9"/>
    <cellStyle name="Millares 5 2" xfId="20"/>
    <cellStyle name="Millares 6" xfId="10"/>
    <cellStyle name="Millares 6 2" xfId="21"/>
    <cellStyle name="Millares 7" xfId="12"/>
    <cellStyle name="Millares 7 2" xfId="22"/>
    <cellStyle name="Millares 8" xfId="8"/>
    <cellStyle name="Millares 8 2" xfId="23"/>
    <cellStyle name="Millares 9" xfId="13"/>
    <cellStyle name="Moneda [0] 2" xfId="15"/>
    <cellStyle name="Moneda [0] 3" xfId="24"/>
    <cellStyle name="Normal" xfId="0" builtinId="0"/>
    <cellStyle name="Normal 18" xfId="3"/>
    <cellStyle name="Porcentaje" xfId="2" builtinId="5"/>
    <cellStyle name="Porcentaje 2" xfId="5"/>
    <cellStyle name="Porcentaje 2 2" xfId="11"/>
  </cellStyles>
  <dxfs count="102">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82081</xdr:colOff>
      <xdr:row>1</xdr:row>
      <xdr:rowOff>252069</xdr:rowOff>
    </xdr:from>
    <xdr:to>
      <xdr:col>2</xdr:col>
      <xdr:colOff>963089</xdr:colOff>
      <xdr:row>4</xdr:row>
      <xdr:rowOff>31750</xdr:rowOff>
    </xdr:to>
    <xdr:pic>
      <xdr:nvPicPr>
        <xdr:cNvPr id="10" name="Imagen 9" descr="escudo-alc">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081"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604177</xdr:colOff>
      <xdr:row>12</xdr:row>
      <xdr:rowOff>0</xdr:rowOff>
    </xdr:from>
    <xdr:to>
      <xdr:col>12</xdr:col>
      <xdr:colOff>2921000</xdr:colOff>
      <xdr:row>12</xdr:row>
      <xdr:rowOff>788732</xdr:rowOff>
    </xdr:to>
    <xdr:pic>
      <xdr:nvPicPr>
        <xdr:cNvPr id="4" name="Imagen 3">
          <a:extLst>
            <a:ext uri="{FF2B5EF4-FFF2-40B4-BE49-F238E27FC236}">
              <a16:creationId xmlns:a16="http://schemas.microsoft.com/office/drawing/2014/main" xmlns="" id="{98373C2D-B4A3-DB46-89F4-ED1E75F556D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087344" y="9424183"/>
          <a:ext cx="2316823" cy="78873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ren/OneDrive%20-%20sdis.gov.co/Contrato%20310%20de%202019/Obligaci&#243;n%2007.%20Indicadores/12.%20Enero/Diciembre/Publicar/20200121_indicador_gc_ene_dic_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ren/OneDrive%20-%20sdis.gov.co/Contrato%20310%20de%202019/Obligaci&#243;n%2007.%20Indicadores/12.%20Enero/Diciembre/Publicar/20200121_indicador_gd_ene_dic_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renasv/OneDrive%20-%20sdis.gov.co/Contrato%20310%20de%202019/Obligaci&#243;n%2007.%20Indicadores/2.%20Marzo/2019_03_21_ind_ac.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disgovco-my.sharepoint.com/Users/mgarciag/OneDrive%20-%20sdis.gov.co/Contrato%20239%20de%202019/08%20Gestoria%20proceso/05%20Junio/2019-06-11%20Reporte%20indicadores%20a%20mayo/2019-06-11%20Reporte%20indicador%20proceso%20a%20may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aren/Downloads/20200113%20Reporte%20indicador%20PDISS%20Diciembr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aren/Downloads/17-01-2020%20seguimiento_indicadores_CE_DI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navas/Downloads/2019_03_21_for_formulacion_seguimiento_indicadore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sdisgovco-my.sharepoint.com/Users/ASUS/OneDrive%20-%20sdis.gov.co/Estefania%20Martinez/SPI%202019/SPI%20MARZO/2019_04_03_ind_pss_11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DIS_CATALINA%20BEJARANO_2019/04_GERENCIA%20DEL%20PROYECTO/INDICADORES%20DE%20GESTI&#211;N/20190404_Indicadores%20numerados/1092%20FORMULACIO&#769;N%20INDICADORES%202019.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07032019%20Indicadores%20proyecto%201092%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taniaesteban/Documents/TANIA%20ESTEBAN/1.%20TRAINING%20EN%20PSICOLOGI&#769;A%20APLICADA%20A%20LA%20IMAGEN/C:/Users/testeban/Downloads/Formulacio&#769;n%20y%20medicio&#769;n%20de%20indicadores%20de%20gestio&#769;n%20Fin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arenasv/Downloads/20200122%20Reporte%20indicador_IVC_diciembre_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DIS%202019/INDICADORES/PROCESO%20IVC/AGOSTO/Indicador%20IVC-002%20actualizaci&#243;n%20circula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vramirez/Downloads/SPI%20110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SALGUERO/AppData/Local/Microsoft/Windows/INetCache/Content.Outlook/CY0S3KG6/SPI%20111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sarenasv/Downloads/23-01-2020%20Indicadores%20vigencia%202019%20Gesti&#243;n%20de%20talento%20human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saren/OneDrive%20-%20sdis.gov.co/Contrato%20310%20de%202019/Obligaci&#243;n%2007.%20Indicadores/12.%20Enero/Diciembre/Publicar/20200121_ind_planeacion_estrategic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saren/Downloads/20200124%20Reporte%20indicador_GF_diciembre_201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sdisgovco-my.sharepoint.com/Users/lnavas/Downloads/2019_03_21_for_formulacion_seguimiento_indicadores.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Indicadores%20de%20gestio&#769;n%20ATC%2013032019%20Rev.%20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ren/OneDrive%20-%20sdis.gov.co/Contrato%20310%20de%202019/Obligaci&#243;n%2007.%20Indicadores/12.%20Enero/Diciembre/Publicar/20200121_indicador_ga_ene_dic_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disgovco-my.sharepoint.com/Users/lnavas/OneDrive%20-%20sdis.gov.co/PROYECTOS/1168_INT.%20DIGITAL/SPI/2019/Agosto%202019/Revisi&#243;n/20190809_formulacion_seguimiento_indicadores_gestion_SMT%201168-0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durango/Desktop/INDICADORES%20JULIO%202019/SMT%20-%20001/20190612%20Ajuste%20formulacion_indicadores_gsmt%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ren/OneDrive%20-%20sdis.gov.co/Contrato%20310%20de%202019/Obligaci&#243;n%2007.%20Indicadores/12.%20Enero/Diciembre/Publicar/20200121_indicador_fps_ene_dic_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ren/OneDrive%20-%20sdis.gov.co/Contrato%20310%20de%202019/Obligaci&#243;n%2007.%20Indicadores/12.%20Enero/Diciembre/Publicar/20200121_indicador_gec_ene_dic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row r="2">
          <cell r="A2" t="str">
            <v>Enero</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sheetData sheetId="1">
        <row r="2">
          <cell r="A2" t="str">
            <v>Enero</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Hoja1"/>
      <sheetName val="Listas desplegables"/>
    </sheetNames>
    <sheetDataSet>
      <sheetData sheetId="0" refreshError="1"/>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graficos"/>
      <sheetName val="Hoja1"/>
      <sheetName val="Listas desplegables"/>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row r="2">
          <cell r="A2" t="str">
            <v>Enero</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6"/>
  <sheetViews>
    <sheetView showGridLines="0" tabSelected="1" zoomScale="90" zoomScaleNormal="90" workbookViewId="0">
      <selection activeCell="F13" sqref="F13"/>
    </sheetView>
  </sheetViews>
  <sheetFormatPr baseColWidth="10" defaultColWidth="0" defaultRowHeight="0" customHeight="1" zeroHeight="1" x14ac:dyDescent="0.25"/>
  <cols>
    <col min="1" max="1" width="1.85546875" style="8" customWidth="1"/>
    <col min="2" max="2" width="16.140625" style="9" customWidth="1"/>
    <col min="3" max="3" width="16" style="9" customWidth="1"/>
    <col min="4" max="4" width="25.42578125" style="9" customWidth="1"/>
    <col min="5" max="5" width="12.28515625" style="9" customWidth="1"/>
    <col min="6" max="6" width="13.7109375" style="5" customWidth="1"/>
    <col min="7" max="7" width="17.85546875" style="5" customWidth="1"/>
    <col min="8" max="8" width="23.5703125" style="9" customWidth="1"/>
    <col min="9" max="9" width="24" style="9" customWidth="1"/>
    <col min="10" max="10" width="10.7109375" style="9" customWidth="1"/>
    <col min="11" max="11" width="22.7109375" style="9" customWidth="1"/>
    <col min="12" max="12" width="17.7109375" style="5" customWidth="1"/>
    <col min="13" max="13" width="53.5703125" style="5" customWidth="1"/>
    <col min="14" max="15" width="12.7109375" style="5" customWidth="1"/>
    <col min="16" max="16" width="17.42578125" style="5" customWidth="1"/>
    <col min="17" max="17" width="12.7109375" style="5" customWidth="1"/>
    <col min="18" max="18" width="12.7109375" style="9" customWidth="1"/>
    <col min="19" max="20" width="12.7109375" style="5" customWidth="1"/>
    <col min="21" max="21" width="15.28515625" style="5" customWidth="1"/>
    <col min="22" max="22" width="15" style="5" customWidth="1"/>
    <col min="23" max="23" width="12" style="5" customWidth="1"/>
    <col min="24" max="24" width="169.28515625" style="4" customWidth="1"/>
    <col min="25" max="25" width="15.140625" style="5" customWidth="1"/>
    <col min="26" max="26" width="14.85546875" style="5" customWidth="1"/>
    <col min="27" max="27" width="12" style="5" customWidth="1"/>
    <col min="28" max="28" width="179.140625" style="5" customWidth="1"/>
    <col min="29" max="29" width="16.28515625" style="5" customWidth="1"/>
    <col min="30" max="30" width="14.85546875" style="5" customWidth="1"/>
    <col min="31" max="31" width="11.7109375" style="5" customWidth="1"/>
    <col min="32" max="32" width="148.28515625" style="5" customWidth="1"/>
    <col min="33" max="33" width="13.7109375" style="5" customWidth="1"/>
    <col min="34" max="34" width="14.85546875" style="5" customWidth="1"/>
    <col min="35" max="35" width="15.85546875" style="5" customWidth="1"/>
    <col min="36" max="36" width="130.28515625" style="4" customWidth="1"/>
    <col min="37" max="37" width="14.140625" style="5" customWidth="1"/>
    <col min="38" max="38" width="14.5703125" style="5" customWidth="1"/>
    <col min="39" max="39" width="12" style="5" customWidth="1"/>
    <col min="40" max="40" width="119.7109375" style="5" customWidth="1"/>
    <col min="41" max="41" width="15.7109375" style="5" customWidth="1"/>
    <col min="42" max="42" width="15.42578125" style="5" customWidth="1"/>
    <col min="43" max="43" width="11.7109375" style="5" customWidth="1"/>
    <col min="44" max="44" width="144.28515625" style="5" customWidth="1"/>
    <col min="45" max="45" width="17" style="5" customWidth="1"/>
    <col min="46" max="46" width="16" style="5" customWidth="1"/>
    <col min="47" max="47" width="11.7109375" style="5" customWidth="1"/>
    <col min="48" max="48" width="166.5703125" style="5" customWidth="1"/>
    <col min="49" max="49" width="17.140625" style="5" customWidth="1"/>
    <col min="50" max="50" width="15.7109375" style="5" customWidth="1"/>
    <col min="51" max="51" width="11.7109375" style="5" customWidth="1"/>
    <col min="52" max="52" width="212.28515625" style="5" customWidth="1"/>
    <col min="53" max="53" width="15.28515625" style="5" customWidth="1"/>
    <col min="54" max="54" width="16.85546875" style="5" customWidth="1"/>
    <col min="55" max="55" width="11.7109375" style="5" customWidth="1"/>
    <col min="56" max="56" width="212.140625" style="5" customWidth="1"/>
    <col min="57" max="57" width="14.5703125" style="5" customWidth="1"/>
    <col min="58" max="58" width="15" style="5" customWidth="1"/>
    <col min="59" max="59" width="11.7109375" style="5" customWidth="1"/>
    <col min="60" max="60" width="210.7109375" style="5" customWidth="1"/>
    <col min="61" max="61" width="15.28515625" style="5" customWidth="1"/>
    <col min="62" max="62" width="15" style="5" customWidth="1"/>
    <col min="63" max="63" width="11.7109375" style="5" customWidth="1"/>
    <col min="64" max="64" width="212.140625" style="5" customWidth="1"/>
    <col min="65" max="65" width="16.85546875" style="5" customWidth="1"/>
    <col min="66" max="66" width="16.28515625" style="5" customWidth="1"/>
    <col min="67" max="67" width="11.7109375" style="5" customWidth="1"/>
    <col min="68" max="68" width="197.85546875" style="5" customWidth="1"/>
    <col min="69" max="69" width="106" style="5" customWidth="1"/>
    <col min="70" max="70" width="7.28515625" style="5" customWidth="1"/>
    <col min="71" max="72" width="18.140625" style="5" customWidth="1"/>
    <col min="73" max="73" width="15.85546875" style="5" customWidth="1"/>
    <col min="74" max="74" width="22.5703125" style="5" customWidth="1"/>
    <col min="75" max="75" width="16.28515625" style="5" customWidth="1"/>
    <col min="76" max="76" width="18.140625" style="5" customWidth="1"/>
    <col min="77" max="77" width="10.7109375" style="5" customWidth="1"/>
    <col min="78" max="124" width="0" style="8" hidden="1" customWidth="1"/>
    <col min="125" max="16384" width="11.42578125" style="8" hidden="1"/>
  </cols>
  <sheetData>
    <row r="1" spans="2:77" s="7" customFormat="1" ht="4.5" customHeight="1" x14ac:dyDescent="0.25">
      <c r="B1" s="6"/>
      <c r="C1" s="6"/>
    </row>
    <row r="2" spans="2:77" s="11" customFormat="1" ht="32.25" customHeight="1" x14ac:dyDescent="0.2">
      <c r="B2" s="77"/>
      <c r="C2" s="78"/>
      <c r="D2" s="70" t="s">
        <v>108</v>
      </c>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65" t="s">
        <v>107</v>
      </c>
      <c r="BP2" s="66"/>
      <c r="BQ2" s="67"/>
      <c r="BR2" s="1"/>
    </row>
    <row r="3" spans="2:77" s="11" customFormat="1" ht="32.25" customHeight="1" x14ac:dyDescent="0.2">
      <c r="B3" s="79"/>
      <c r="C3" s="8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65" t="s">
        <v>82</v>
      </c>
      <c r="BP3" s="66"/>
      <c r="BQ3" s="67"/>
      <c r="BR3" s="1"/>
    </row>
    <row r="4" spans="2:77" s="11" customFormat="1" ht="32.25" customHeight="1" x14ac:dyDescent="0.2">
      <c r="B4" s="79"/>
      <c r="C4" s="8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65" t="s">
        <v>109</v>
      </c>
      <c r="BP4" s="66"/>
      <c r="BQ4" s="67"/>
      <c r="BR4" s="1"/>
    </row>
    <row r="5" spans="2:77" s="11" customFormat="1" ht="32.25" customHeight="1" x14ac:dyDescent="0.2">
      <c r="B5" s="81"/>
      <c r="C5" s="82"/>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65" t="s">
        <v>83</v>
      </c>
      <c r="BP5" s="66"/>
      <c r="BQ5" s="67"/>
      <c r="BR5" s="1"/>
    </row>
    <row r="6" spans="2:77" s="7" customFormat="1" ht="7.5" customHeight="1" x14ac:dyDescent="0.25">
      <c r="B6" s="6"/>
      <c r="C6" s="6"/>
      <c r="BQ6" s="1"/>
      <c r="BR6" s="1"/>
    </row>
    <row r="7" spans="2:77" s="7" customFormat="1" ht="15" customHeight="1" x14ac:dyDescent="0.25">
      <c r="B7" s="83" t="s">
        <v>1</v>
      </c>
      <c r="C7" s="84"/>
      <c r="D7" s="10" t="s">
        <v>2</v>
      </c>
      <c r="E7" s="87" t="s">
        <v>13</v>
      </c>
      <c r="F7" s="88"/>
      <c r="G7" s="91">
        <v>2019</v>
      </c>
    </row>
    <row r="8" spans="2:77" s="7" customFormat="1" ht="15" customHeight="1" x14ac:dyDescent="0.25">
      <c r="B8" s="85"/>
      <c r="C8" s="86"/>
      <c r="D8" s="10" t="s">
        <v>3</v>
      </c>
      <c r="E8" s="89" t="s">
        <v>23</v>
      </c>
      <c r="F8" s="90"/>
      <c r="G8" s="92"/>
    </row>
    <row r="9" spans="2:77" s="29" customFormat="1" ht="7.5" customHeight="1" x14ac:dyDescent="0.25"/>
    <row r="10" spans="2:77" s="1" customFormat="1" ht="22.5" customHeight="1" x14ac:dyDescent="0.25">
      <c r="B10" s="95" t="s">
        <v>5</v>
      </c>
      <c r="C10" s="96"/>
      <c r="D10" s="96"/>
      <c r="E10" s="96"/>
      <c r="F10" s="96"/>
      <c r="G10" s="96"/>
      <c r="H10" s="96"/>
      <c r="I10" s="96"/>
      <c r="J10" s="96"/>
      <c r="K10" s="96"/>
      <c r="L10" s="96"/>
      <c r="M10" s="96"/>
      <c r="N10" s="96"/>
      <c r="O10" s="96"/>
      <c r="P10" s="96"/>
      <c r="Q10" s="96"/>
      <c r="R10" s="96"/>
      <c r="S10" s="96"/>
      <c r="T10" s="96"/>
      <c r="U10" s="68" t="s">
        <v>6</v>
      </c>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2"/>
      <c r="BS10" s="58" t="s">
        <v>7</v>
      </c>
      <c r="BT10" s="59"/>
      <c r="BU10" s="60"/>
      <c r="BV10" s="64" t="s">
        <v>8</v>
      </c>
      <c r="BW10" s="64"/>
      <c r="BX10" s="64"/>
    </row>
    <row r="11" spans="2:77" s="2" customFormat="1" ht="19.5" customHeight="1" x14ac:dyDescent="0.25">
      <c r="B11" s="93" t="s">
        <v>9</v>
      </c>
      <c r="C11" s="94"/>
      <c r="D11" s="94"/>
      <c r="E11" s="74" t="s">
        <v>10</v>
      </c>
      <c r="F11" s="74"/>
      <c r="G11" s="74"/>
      <c r="H11" s="74"/>
      <c r="I11" s="74"/>
      <c r="J11" s="75" t="s">
        <v>11</v>
      </c>
      <c r="K11" s="75"/>
      <c r="L11" s="75"/>
      <c r="M11" s="75"/>
      <c r="N11" s="75"/>
      <c r="O11" s="75"/>
      <c r="P11" s="75"/>
      <c r="Q11" s="76" t="s">
        <v>12</v>
      </c>
      <c r="R11" s="76"/>
      <c r="S11" s="76"/>
      <c r="T11" s="76"/>
      <c r="U11" s="71" t="s">
        <v>13</v>
      </c>
      <c r="V11" s="72"/>
      <c r="W11" s="72"/>
      <c r="X11" s="73"/>
      <c r="Y11" s="71" t="s">
        <v>14</v>
      </c>
      <c r="Z11" s="72"/>
      <c r="AA11" s="72"/>
      <c r="AB11" s="73"/>
      <c r="AC11" s="71" t="s">
        <v>4</v>
      </c>
      <c r="AD11" s="72"/>
      <c r="AE11" s="72"/>
      <c r="AF11" s="73"/>
      <c r="AG11" s="71" t="s">
        <v>15</v>
      </c>
      <c r="AH11" s="72"/>
      <c r="AI11" s="72"/>
      <c r="AJ11" s="73"/>
      <c r="AK11" s="71" t="s">
        <v>16</v>
      </c>
      <c r="AL11" s="72"/>
      <c r="AM11" s="72"/>
      <c r="AN11" s="73"/>
      <c r="AO11" s="71" t="s">
        <v>17</v>
      </c>
      <c r="AP11" s="72"/>
      <c r="AQ11" s="72"/>
      <c r="AR11" s="73"/>
      <c r="AS11" s="71" t="s">
        <v>18</v>
      </c>
      <c r="AT11" s="72"/>
      <c r="AU11" s="72"/>
      <c r="AV11" s="73"/>
      <c r="AW11" s="71" t="s">
        <v>19</v>
      </c>
      <c r="AX11" s="72"/>
      <c r="AY11" s="72"/>
      <c r="AZ11" s="73"/>
      <c r="BA11" s="71" t="s">
        <v>20</v>
      </c>
      <c r="BB11" s="72"/>
      <c r="BC11" s="72"/>
      <c r="BD11" s="73"/>
      <c r="BE11" s="71" t="s">
        <v>21</v>
      </c>
      <c r="BF11" s="72"/>
      <c r="BG11" s="72"/>
      <c r="BH11" s="73"/>
      <c r="BI11" s="71" t="s">
        <v>22</v>
      </c>
      <c r="BJ11" s="72"/>
      <c r="BK11" s="72"/>
      <c r="BL11" s="73"/>
      <c r="BM11" s="71" t="s">
        <v>23</v>
      </c>
      <c r="BN11" s="72"/>
      <c r="BO11" s="72"/>
      <c r="BP11" s="73"/>
      <c r="BS11" s="61"/>
      <c r="BT11" s="62"/>
      <c r="BU11" s="63"/>
      <c r="BV11" s="64"/>
      <c r="BW11" s="64"/>
      <c r="BX11" s="64"/>
    </row>
    <row r="12" spans="2:77" s="3" customFormat="1" ht="48.75" customHeight="1" x14ac:dyDescent="0.25">
      <c r="B12" s="44" t="s">
        <v>24</v>
      </c>
      <c r="C12" s="44" t="s">
        <v>25</v>
      </c>
      <c r="D12" s="44" t="s">
        <v>26</v>
      </c>
      <c r="E12" s="45" t="s">
        <v>27</v>
      </c>
      <c r="F12" s="51" t="s">
        <v>28</v>
      </c>
      <c r="G12" s="45" t="s">
        <v>29</v>
      </c>
      <c r="H12" s="45" t="s">
        <v>30</v>
      </c>
      <c r="I12" s="45" t="s">
        <v>31</v>
      </c>
      <c r="J12" s="46" t="s">
        <v>33</v>
      </c>
      <c r="K12" s="46" t="s">
        <v>32</v>
      </c>
      <c r="L12" s="46" t="s">
        <v>36</v>
      </c>
      <c r="M12" s="46" t="s">
        <v>103</v>
      </c>
      <c r="N12" s="46" t="s">
        <v>35</v>
      </c>
      <c r="O12" s="46" t="s">
        <v>34</v>
      </c>
      <c r="P12" s="46" t="s">
        <v>37</v>
      </c>
      <c r="Q12" s="47" t="s">
        <v>38</v>
      </c>
      <c r="R12" s="47" t="s">
        <v>39</v>
      </c>
      <c r="S12" s="47" t="s">
        <v>40</v>
      </c>
      <c r="T12" s="47" t="s">
        <v>41</v>
      </c>
      <c r="U12" s="48" t="str">
        <f>U11&amp;" Ejecutado"</f>
        <v>Enero Ejecutado</v>
      </c>
      <c r="V12" s="48" t="str">
        <f>U11&amp;" Programado"</f>
        <v>Enero Programado</v>
      </c>
      <c r="W12" s="48" t="str">
        <f>U11&amp;" Resultado"</f>
        <v>Enero Resultado</v>
      </c>
      <c r="X12" s="48" t="str">
        <f>U11&amp;" Análisis mensual"</f>
        <v>Enero Análisis mensual</v>
      </c>
      <c r="Y12" s="48" t="str">
        <f>Y11&amp;" Ejecutado"</f>
        <v>Febrero Ejecutado</v>
      </c>
      <c r="Z12" s="48" t="str">
        <f>Y11&amp;" Programado"</f>
        <v>Febrero Programado</v>
      </c>
      <c r="AA12" s="48" t="str">
        <f>Y11&amp;" Resultado"</f>
        <v>Febrero Resultado</v>
      </c>
      <c r="AB12" s="48" t="str">
        <f>Y11&amp;" Análisis mensual"</f>
        <v>Febrero Análisis mensual</v>
      </c>
      <c r="AC12" s="48" t="str">
        <f>AC11&amp;" Ejecutado"</f>
        <v>Marzo Ejecutado</v>
      </c>
      <c r="AD12" s="48" t="str">
        <f>AC11&amp;" Programado"</f>
        <v>Marzo Programado</v>
      </c>
      <c r="AE12" s="48" t="str">
        <f>AC11&amp;" Resultado"</f>
        <v>Marzo Resultado</v>
      </c>
      <c r="AF12" s="48" t="str">
        <f>AC11&amp;" Análisis mensual"</f>
        <v>Marzo Análisis mensual</v>
      </c>
      <c r="AG12" s="48" t="str">
        <f>AG11&amp;" Ejecutado"</f>
        <v>Abril Ejecutado</v>
      </c>
      <c r="AH12" s="48" t="str">
        <f>AG11&amp;" Programado"</f>
        <v>Abril Programado</v>
      </c>
      <c r="AI12" s="48" t="str">
        <f>AG11&amp;" Resultado"</f>
        <v>Abril Resultado</v>
      </c>
      <c r="AJ12" s="48" t="str">
        <f>AG11&amp;" Análisis mensual"</f>
        <v>Abril Análisis mensual</v>
      </c>
      <c r="AK12" s="48" t="str">
        <f>AK11&amp;" Ejecutado"</f>
        <v>Mayo Ejecutado</v>
      </c>
      <c r="AL12" s="48" t="str">
        <f>AK11&amp;" Programado"</f>
        <v>Mayo Programado</v>
      </c>
      <c r="AM12" s="48" t="str">
        <f>AK11&amp;" Resultado"</f>
        <v>Mayo Resultado</v>
      </c>
      <c r="AN12" s="48" t="str">
        <f>AK11&amp;" Análisis mensual"</f>
        <v>Mayo Análisis mensual</v>
      </c>
      <c r="AO12" s="48" t="str">
        <f>AO11&amp;" Ejecutado"</f>
        <v>Junio Ejecutado</v>
      </c>
      <c r="AP12" s="48" t="str">
        <f>AO11&amp;" Programado"</f>
        <v>Junio Programado</v>
      </c>
      <c r="AQ12" s="48" t="str">
        <f>AO11&amp;" Resultado"</f>
        <v>Junio Resultado</v>
      </c>
      <c r="AR12" s="48" t="str">
        <f>AO11&amp;" Análisis mensual"</f>
        <v>Junio Análisis mensual</v>
      </c>
      <c r="AS12" s="48" t="str">
        <f>AS11&amp;" Ejecutado"</f>
        <v>Julio Ejecutado</v>
      </c>
      <c r="AT12" s="48" t="str">
        <f>AS11&amp;" Programado"</f>
        <v>Julio Programado</v>
      </c>
      <c r="AU12" s="48" t="str">
        <f>AS11&amp;" Resultado"</f>
        <v>Julio Resultado</v>
      </c>
      <c r="AV12" s="48" t="str">
        <f>AS11&amp;" Análisis mensual"</f>
        <v>Julio Análisis mensual</v>
      </c>
      <c r="AW12" s="48" t="str">
        <f>AW11&amp;" Ejecutado"</f>
        <v>Agosto Ejecutado</v>
      </c>
      <c r="AX12" s="48" t="str">
        <f>AW11&amp;" Programado"</f>
        <v>Agosto Programado</v>
      </c>
      <c r="AY12" s="48" t="str">
        <f>AW11&amp;" Resultado"</f>
        <v>Agosto Resultado</v>
      </c>
      <c r="AZ12" s="48" t="str">
        <f>AW11&amp;" Análisis mensual"</f>
        <v>Agosto Análisis mensual</v>
      </c>
      <c r="BA12" s="48" t="str">
        <f>BA11&amp;" Ejecutado"</f>
        <v>Septiembre Ejecutado</v>
      </c>
      <c r="BB12" s="48" t="str">
        <f>BA11&amp;" Programado"</f>
        <v>Septiembre Programado</v>
      </c>
      <c r="BC12" s="48" t="str">
        <f>BA11&amp;" Resultado"</f>
        <v>Septiembre Resultado</v>
      </c>
      <c r="BD12" s="48" t="str">
        <f>BA11&amp;" Análisis mensual"</f>
        <v>Septiembre Análisis mensual</v>
      </c>
      <c r="BE12" s="48" t="str">
        <f>BE11&amp;" Ejecutado"</f>
        <v>Octubre Ejecutado</v>
      </c>
      <c r="BF12" s="48" t="str">
        <f>BE11&amp;" Programado"</f>
        <v>Octubre Programado</v>
      </c>
      <c r="BG12" s="48" t="str">
        <f>BE11&amp;" Resultado"</f>
        <v>Octubre Resultado</v>
      </c>
      <c r="BH12" s="48" t="str">
        <f>BE11&amp;" Análisis mensual"</f>
        <v>Octubre Análisis mensual</v>
      </c>
      <c r="BI12" s="48" t="str">
        <f>BI11&amp;" Ejecutado"</f>
        <v>Noviembre Ejecutado</v>
      </c>
      <c r="BJ12" s="48" t="str">
        <f>BI11&amp;" Programado"</f>
        <v>Noviembre Programado</v>
      </c>
      <c r="BK12" s="48" t="str">
        <f>BI11&amp;" Resultado"</f>
        <v>Noviembre Resultado</v>
      </c>
      <c r="BL12" s="48" t="str">
        <f>BI11&amp;" Análisis mensual"</f>
        <v>Noviembre Análisis mensual</v>
      </c>
      <c r="BM12" s="48" t="str">
        <f>BM11&amp;" Ejecutado"</f>
        <v>Diciembre Ejecutado</v>
      </c>
      <c r="BN12" s="48" t="str">
        <f>BM11&amp;" Programado"</f>
        <v>Diciembre Programado</v>
      </c>
      <c r="BO12" s="48" t="str">
        <f>BM11&amp;" Resultado"</f>
        <v>Diciembre Resultado</v>
      </c>
      <c r="BP12" s="48" t="str">
        <f>BM11&amp;" Análisis mensual"</f>
        <v>Diciembre Análisis mensual</v>
      </c>
      <c r="BQ12" s="48" t="s">
        <v>42</v>
      </c>
      <c r="BR12" s="49"/>
      <c r="BS12" s="50" t="s">
        <v>43</v>
      </c>
      <c r="BT12" s="50" t="s">
        <v>44</v>
      </c>
      <c r="BU12" s="50" t="s">
        <v>45</v>
      </c>
      <c r="BV12" s="50" t="s">
        <v>46</v>
      </c>
      <c r="BW12" s="50" t="s">
        <v>47</v>
      </c>
      <c r="BX12" s="50" t="s">
        <v>48</v>
      </c>
    </row>
    <row r="13" spans="2:77" s="5" customFormat="1" ht="124.5" customHeight="1" x14ac:dyDescent="0.25">
      <c r="B13" s="22" t="s">
        <v>87</v>
      </c>
      <c r="C13" s="22" t="s">
        <v>0</v>
      </c>
      <c r="D13" s="32" t="s">
        <v>77</v>
      </c>
      <c r="E13" s="23" t="s">
        <v>111</v>
      </c>
      <c r="F13" s="30" t="s">
        <v>112</v>
      </c>
      <c r="G13" s="32" t="s">
        <v>113</v>
      </c>
      <c r="H13" s="32" t="s">
        <v>114</v>
      </c>
      <c r="I13" s="32" t="s">
        <v>115</v>
      </c>
      <c r="J13" s="24" t="s">
        <v>54</v>
      </c>
      <c r="K13" s="32" t="s">
        <v>116</v>
      </c>
      <c r="L13" s="32" t="s">
        <v>117</v>
      </c>
      <c r="M13" s="32" t="s">
        <v>118</v>
      </c>
      <c r="N13" s="39" t="s">
        <v>110</v>
      </c>
      <c r="O13" s="24" t="s">
        <v>55</v>
      </c>
      <c r="P13" s="32" t="s">
        <v>119</v>
      </c>
      <c r="Q13" s="25">
        <v>0.96</v>
      </c>
      <c r="R13" s="22" t="s">
        <v>110</v>
      </c>
      <c r="S13" s="25">
        <v>0.96</v>
      </c>
      <c r="T13" s="22" t="s">
        <v>53</v>
      </c>
      <c r="U13" s="42"/>
      <c r="V13" s="42"/>
      <c r="W13" s="52"/>
      <c r="X13" s="36" t="s">
        <v>120</v>
      </c>
      <c r="Y13" s="26"/>
      <c r="Z13" s="26"/>
      <c r="AA13" s="25"/>
      <c r="AB13" s="36" t="s">
        <v>121</v>
      </c>
      <c r="AC13" s="26"/>
      <c r="AD13" s="26"/>
      <c r="AE13" s="25"/>
      <c r="AF13" s="38" t="s">
        <v>122</v>
      </c>
      <c r="AG13" s="26"/>
      <c r="AH13" s="26"/>
      <c r="AI13" s="25"/>
      <c r="AJ13" s="36" t="s">
        <v>123</v>
      </c>
      <c r="AK13" s="26"/>
      <c r="AL13" s="26"/>
      <c r="AM13" s="25"/>
      <c r="AN13" s="36" t="s">
        <v>124</v>
      </c>
      <c r="AO13" s="40">
        <v>627</v>
      </c>
      <c r="AP13" s="40">
        <v>691</v>
      </c>
      <c r="AQ13" s="25">
        <f>AO13/AP13</f>
        <v>0.90738060781476126</v>
      </c>
      <c r="AR13" s="38" t="s">
        <v>125</v>
      </c>
      <c r="AS13" s="26"/>
      <c r="AT13" s="26"/>
      <c r="AU13" s="25"/>
      <c r="AV13" s="36" t="s">
        <v>126</v>
      </c>
      <c r="AW13" s="26"/>
      <c r="AX13" s="26"/>
      <c r="AY13" s="25"/>
      <c r="AZ13" s="36" t="s">
        <v>126</v>
      </c>
      <c r="BA13" s="26"/>
      <c r="BB13" s="26"/>
      <c r="BC13" s="25"/>
      <c r="BD13" s="36" t="s">
        <v>127</v>
      </c>
      <c r="BE13" s="26"/>
      <c r="BF13" s="26"/>
      <c r="BG13" s="25"/>
      <c r="BH13" s="36" t="s">
        <v>128</v>
      </c>
      <c r="BI13" s="27"/>
      <c r="BJ13" s="27"/>
      <c r="BK13" s="25"/>
      <c r="BL13" s="36" t="s">
        <v>129</v>
      </c>
      <c r="BM13" s="40">
        <v>83</v>
      </c>
      <c r="BN13" s="40">
        <v>88</v>
      </c>
      <c r="BO13" s="55">
        <v>0.94</v>
      </c>
      <c r="BP13" s="35" t="s">
        <v>130</v>
      </c>
      <c r="BQ13" s="35" t="s">
        <v>131</v>
      </c>
      <c r="BR13" s="33"/>
      <c r="BS13" s="41">
        <f>+AO13+BM13</f>
        <v>710</v>
      </c>
      <c r="BT13" s="41">
        <f>+AP13+BN13</f>
        <v>779</v>
      </c>
      <c r="BU13" s="31">
        <f t="shared" ref="BU13:BU14" si="0">+BS13/BT13</f>
        <v>0.91142490372272145</v>
      </c>
      <c r="BV13" s="34">
        <f>BU13</f>
        <v>0.91142490372272145</v>
      </c>
      <c r="BW13" s="37">
        <f>S13</f>
        <v>0.96</v>
      </c>
      <c r="BX13" s="31">
        <f t="shared" ref="BX13:BX14" si="1">+BV13/BW13</f>
        <v>0.94940094137783493</v>
      </c>
    </row>
    <row r="14" spans="2:77" s="28" customFormat="1" ht="122.25" customHeight="1" x14ac:dyDescent="0.25">
      <c r="B14" s="22" t="s">
        <v>87</v>
      </c>
      <c r="C14" s="22" t="s">
        <v>0</v>
      </c>
      <c r="D14" s="32" t="s">
        <v>77</v>
      </c>
      <c r="E14" s="23" t="s">
        <v>132</v>
      </c>
      <c r="F14" s="30" t="s">
        <v>133</v>
      </c>
      <c r="G14" s="32" t="s">
        <v>134</v>
      </c>
      <c r="H14" s="32" t="s">
        <v>135</v>
      </c>
      <c r="I14" s="32" t="s">
        <v>136</v>
      </c>
      <c r="J14" s="24" t="s">
        <v>54</v>
      </c>
      <c r="K14" s="32" t="s">
        <v>137</v>
      </c>
      <c r="L14" s="32" t="s">
        <v>138</v>
      </c>
      <c r="M14" s="32" t="s">
        <v>139</v>
      </c>
      <c r="N14" s="39" t="s">
        <v>110</v>
      </c>
      <c r="O14" s="24" t="s">
        <v>51</v>
      </c>
      <c r="P14" s="32" t="s">
        <v>140</v>
      </c>
      <c r="Q14" s="25">
        <v>0.98</v>
      </c>
      <c r="R14" s="22" t="s">
        <v>110</v>
      </c>
      <c r="S14" s="25">
        <v>0.98</v>
      </c>
      <c r="T14" s="22" t="s">
        <v>53</v>
      </c>
      <c r="U14" s="27"/>
      <c r="V14" s="27"/>
      <c r="W14" s="25"/>
      <c r="X14" s="38" t="s">
        <v>141</v>
      </c>
      <c r="Y14" s="26"/>
      <c r="Z14" s="26"/>
      <c r="AA14" s="25"/>
      <c r="AB14" s="38" t="s">
        <v>142</v>
      </c>
      <c r="AC14" s="40">
        <v>151</v>
      </c>
      <c r="AD14" s="40">
        <v>162</v>
      </c>
      <c r="AE14" s="25">
        <f>AC14/AD14</f>
        <v>0.9320987654320988</v>
      </c>
      <c r="AF14" s="38" t="s">
        <v>143</v>
      </c>
      <c r="AG14" s="27"/>
      <c r="AH14" s="27"/>
      <c r="AI14" s="25"/>
      <c r="AJ14" s="36" t="s">
        <v>144</v>
      </c>
      <c r="AK14" s="27"/>
      <c r="AL14" s="27"/>
      <c r="AM14" s="25"/>
      <c r="AN14" s="36" t="s">
        <v>145</v>
      </c>
      <c r="AO14" s="40">
        <v>233</v>
      </c>
      <c r="AP14" s="40">
        <v>260</v>
      </c>
      <c r="AQ14" s="25">
        <f>AO14/AP14</f>
        <v>0.89615384615384619</v>
      </c>
      <c r="AR14" s="38" t="s">
        <v>146</v>
      </c>
      <c r="AS14" s="40">
        <v>236</v>
      </c>
      <c r="AT14" s="40">
        <v>257</v>
      </c>
      <c r="AU14" s="25">
        <f>AS14/AT14</f>
        <v>0.91828793774319062</v>
      </c>
      <c r="AV14" s="36" t="s">
        <v>147</v>
      </c>
      <c r="AW14" s="40">
        <v>198</v>
      </c>
      <c r="AX14" s="40">
        <v>210</v>
      </c>
      <c r="AY14" s="25">
        <f>AW14/AX14</f>
        <v>0.94285714285714284</v>
      </c>
      <c r="AZ14" s="36" t="s">
        <v>148</v>
      </c>
      <c r="BA14" s="40">
        <v>693</v>
      </c>
      <c r="BB14" s="40">
        <v>733</v>
      </c>
      <c r="BC14" s="25">
        <f>BA14/BB14</f>
        <v>0.94542974079126874</v>
      </c>
      <c r="BD14" s="35" t="s">
        <v>149</v>
      </c>
      <c r="BE14" s="27"/>
      <c r="BF14" s="27"/>
      <c r="BG14" s="25"/>
      <c r="BH14" s="36" t="s">
        <v>150</v>
      </c>
      <c r="BI14" s="27"/>
      <c r="BJ14" s="27"/>
      <c r="BK14" s="25"/>
      <c r="BL14" s="38" t="s">
        <v>151</v>
      </c>
      <c r="BM14" s="40">
        <v>549</v>
      </c>
      <c r="BN14" s="40">
        <v>561</v>
      </c>
      <c r="BO14" s="25">
        <f>BM14/BN14</f>
        <v>0.97860962566844922</v>
      </c>
      <c r="BP14" s="38" t="s">
        <v>152</v>
      </c>
      <c r="BQ14" s="38" t="s">
        <v>153</v>
      </c>
      <c r="BS14" s="56">
        <f>+AC14+AO14+BA14+BM14</f>
        <v>1626</v>
      </c>
      <c r="BT14" s="57">
        <f>+AD14+AP14+BB14+BN14</f>
        <v>1716</v>
      </c>
      <c r="BU14" s="31">
        <f t="shared" si="0"/>
        <v>0.94755244755244761</v>
      </c>
      <c r="BV14" s="34">
        <f>BU14</f>
        <v>0.94755244755244761</v>
      </c>
      <c r="BW14" s="37">
        <f>S14</f>
        <v>0.98</v>
      </c>
      <c r="BX14" s="31">
        <f t="shared" si="1"/>
        <v>0.96689025260453842</v>
      </c>
    </row>
    <row r="15" spans="2:77" s="28" customFormat="1" ht="125.25" customHeight="1" x14ac:dyDescent="0.25">
      <c r="B15" s="22" t="s">
        <v>87</v>
      </c>
      <c r="C15" s="22" t="s">
        <v>0</v>
      </c>
      <c r="D15" s="32" t="s">
        <v>77</v>
      </c>
      <c r="E15" s="23" t="s">
        <v>154</v>
      </c>
      <c r="F15" s="30" t="s">
        <v>155</v>
      </c>
      <c r="G15" s="32" t="s">
        <v>156</v>
      </c>
      <c r="H15" s="32" t="s">
        <v>157</v>
      </c>
      <c r="I15" s="32" t="s">
        <v>158</v>
      </c>
      <c r="J15" s="24" t="s">
        <v>54</v>
      </c>
      <c r="K15" s="32" t="s">
        <v>159</v>
      </c>
      <c r="L15" s="32" t="s">
        <v>160</v>
      </c>
      <c r="M15" s="32" t="s">
        <v>161</v>
      </c>
      <c r="N15" s="39" t="s">
        <v>110</v>
      </c>
      <c r="O15" s="24" t="s">
        <v>74</v>
      </c>
      <c r="P15" s="32" t="s">
        <v>162</v>
      </c>
      <c r="Q15" s="25">
        <v>0.52</v>
      </c>
      <c r="R15" s="22" t="s">
        <v>110</v>
      </c>
      <c r="S15" s="25">
        <v>0.7</v>
      </c>
      <c r="T15" s="22" t="s">
        <v>53</v>
      </c>
      <c r="U15" s="40">
        <v>16</v>
      </c>
      <c r="V15" s="40">
        <v>47</v>
      </c>
      <c r="W15" s="53">
        <f>U15/V15</f>
        <v>0.34042553191489361</v>
      </c>
      <c r="X15" s="38" t="s">
        <v>163</v>
      </c>
      <c r="Y15" s="40">
        <v>33</v>
      </c>
      <c r="Z15" s="40">
        <v>16</v>
      </c>
      <c r="AA15" s="53">
        <f>Y15/Z15</f>
        <v>2.0625</v>
      </c>
      <c r="AB15" s="38" t="s">
        <v>164</v>
      </c>
      <c r="AC15" s="40">
        <v>63</v>
      </c>
      <c r="AD15" s="40">
        <v>33</v>
      </c>
      <c r="AE15" s="53">
        <f>AC15/AD15</f>
        <v>1.9090909090909092</v>
      </c>
      <c r="AF15" s="38" t="s">
        <v>165</v>
      </c>
      <c r="AG15" s="40">
        <v>51</v>
      </c>
      <c r="AH15" s="40">
        <v>63</v>
      </c>
      <c r="AI15" s="53">
        <f>AG15/AH15</f>
        <v>0.80952380952380953</v>
      </c>
      <c r="AJ15" s="38" t="s">
        <v>166</v>
      </c>
      <c r="AK15" s="40">
        <v>54</v>
      </c>
      <c r="AL15" s="40">
        <v>51</v>
      </c>
      <c r="AM15" s="53">
        <f>AK15/AL15</f>
        <v>1.0588235294117647</v>
      </c>
      <c r="AN15" s="38" t="s">
        <v>167</v>
      </c>
      <c r="AO15" s="40">
        <v>58</v>
      </c>
      <c r="AP15" s="40">
        <v>54</v>
      </c>
      <c r="AQ15" s="53">
        <f>AO15/AP15</f>
        <v>1.0740740740740742</v>
      </c>
      <c r="AR15" s="38" t="s">
        <v>168</v>
      </c>
      <c r="AS15" s="40">
        <v>51</v>
      </c>
      <c r="AT15" s="40">
        <v>58</v>
      </c>
      <c r="AU15" s="53">
        <f>AS15/AT15</f>
        <v>0.87931034482758619</v>
      </c>
      <c r="AV15" s="38" t="s">
        <v>169</v>
      </c>
      <c r="AW15" s="40">
        <v>63</v>
      </c>
      <c r="AX15" s="40">
        <v>51</v>
      </c>
      <c r="AY15" s="53">
        <f>AW15/AX15</f>
        <v>1.2352941176470589</v>
      </c>
      <c r="AZ15" s="38" t="s">
        <v>170</v>
      </c>
      <c r="BA15" s="40">
        <v>66</v>
      </c>
      <c r="BB15" s="40">
        <v>63</v>
      </c>
      <c r="BC15" s="53">
        <f>BA15/BB15</f>
        <v>1.0476190476190477</v>
      </c>
      <c r="BD15" s="35" t="s">
        <v>171</v>
      </c>
      <c r="BE15" s="40">
        <v>37</v>
      </c>
      <c r="BF15" s="40">
        <v>66</v>
      </c>
      <c r="BG15" s="25">
        <f>BE15/BF15</f>
        <v>0.56060606060606055</v>
      </c>
      <c r="BH15" s="35" t="s">
        <v>172</v>
      </c>
      <c r="BI15" s="40">
        <v>53</v>
      </c>
      <c r="BJ15" s="40">
        <v>37</v>
      </c>
      <c r="BK15" s="25">
        <f>BI15/BJ15</f>
        <v>1.4324324324324325</v>
      </c>
      <c r="BL15" s="38" t="s">
        <v>173</v>
      </c>
      <c r="BM15" s="40">
        <v>52</v>
      </c>
      <c r="BN15" s="40">
        <v>53</v>
      </c>
      <c r="BO15" s="25">
        <f>BM15/BN15</f>
        <v>0.98113207547169812</v>
      </c>
      <c r="BP15" s="38" t="s">
        <v>174</v>
      </c>
      <c r="BQ15" s="38" t="s">
        <v>175</v>
      </c>
      <c r="BR15" s="54"/>
      <c r="BS15" s="56">
        <v>597</v>
      </c>
      <c r="BT15" s="57">
        <v>592</v>
      </c>
      <c r="BU15" s="31">
        <v>1.0084459459459461</v>
      </c>
      <c r="BV15" s="34">
        <v>1.0084459459459461</v>
      </c>
      <c r="BW15" s="37">
        <v>0.7</v>
      </c>
      <c r="BX15" s="31">
        <v>1.4406370656370659</v>
      </c>
      <c r="BY15" s="43"/>
    </row>
    <row r="16" spans="2:77" ht="15" customHeight="1" x14ac:dyDescent="0.25">
      <c r="E16" s="5"/>
      <c r="G16" s="9"/>
      <c r="Q16" s="9"/>
      <c r="R16" s="5"/>
      <c r="W16" s="4"/>
      <c r="X16" s="5"/>
      <c r="AA16" s="4"/>
      <c r="AE16" s="4"/>
      <c r="AI16" s="4"/>
      <c r="AJ16" s="5"/>
      <c r="AM16" s="4"/>
      <c r="AQ16" s="4"/>
      <c r="AU16" s="4"/>
      <c r="AY16" s="4"/>
      <c r="BC16" s="4"/>
      <c r="BG16" s="4"/>
      <c r="BK16" s="4"/>
      <c r="BO16" s="4"/>
    </row>
  </sheetData>
  <sheetProtection formatCells="0" formatColumns="0" formatRows="0" sort="0" autoFilter="0" pivotTables="0"/>
  <autoFilter ref="B12:BX15"/>
  <sortState ref="B13:BX39">
    <sortCondition ref="B13:B39"/>
    <sortCondition ref="C13:C39"/>
  </sortState>
  <dataConsolidate/>
  <mergeCells count="30">
    <mergeCell ref="B2:C5"/>
    <mergeCell ref="Y11:AB11"/>
    <mergeCell ref="AC11:AF11"/>
    <mergeCell ref="B7:C8"/>
    <mergeCell ref="E7:F7"/>
    <mergeCell ref="E8:F8"/>
    <mergeCell ref="G7:G8"/>
    <mergeCell ref="B11:D11"/>
    <mergeCell ref="B10:T10"/>
    <mergeCell ref="AG11:AJ11"/>
    <mergeCell ref="E11:I11"/>
    <mergeCell ref="J11:P11"/>
    <mergeCell ref="Q11:T11"/>
    <mergeCell ref="U11:X11"/>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s>
  <conditionalFormatting sqref="AB13">
    <cfRule type="containsBlanks" dxfId="101" priority="2955">
      <formula>LEN(TRIM(AB13))=0</formula>
    </cfRule>
    <cfRule type="cellIs" dxfId="100" priority="2956" operator="notEqual">
      <formula>""""""</formula>
    </cfRule>
  </conditionalFormatting>
  <conditionalFormatting sqref="AB15">
    <cfRule type="containsBlanks" dxfId="99" priority="2953">
      <formula>LEN(TRIM(AB15))=0</formula>
    </cfRule>
    <cfRule type="cellIs" dxfId="98" priority="2954" operator="notEqual">
      <formula>""""""</formula>
    </cfRule>
  </conditionalFormatting>
  <conditionalFormatting sqref="AB14">
    <cfRule type="containsBlanks" dxfId="97" priority="2951">
      <formula>LEN(TRIM(AB14))=0</formula>
    </cfRule>
    <cfRule type="cellIs" dxfId="96" priority="2952" operator="notEqual">
      <formula>""""""</formula>
    </cfRule>
  </conditionalFormatting>
  <conditionalFormatting sqref="AW14:AX15">
    <cfRule type="containsBlanks" dxfId="95" priority="2939">
      <formula>LEN(TRIM(AW14))=0</formula>
    </cfRule>
    <cfRule type="cellIs" dxfId="94" priority="2940" operator="notEqual">
      <formula>""""""</formula>
    </cfRule>
  </conditionalFormatting>
  <conditionalFormatting sqref="BE15:BF15">
    <cfRule type="containsBlanks" dxfId="93" priority="2935">
      <formula>LEN(TRIM(BE15))=0</formula>
    </cfRule>
    <cfRule type="cellIs" dxfId="92" priority="2936" operator="notEqual">
      <formula>""""""</formula>
    </cfRule>
  </conditionalFormatting>
  <conditionalFormatting sqref="AO13:AP15">
    <cfRule type="containsBlanks" dxfId="91" priority="2943">
      <formula>LEN(TRIM(AO13))=0</formula>
    </cfRule>
    <cfRule type="cellIs" dxfId="90" priority="2944" operator="notEqual">
      <formula>""""""</formula>
    </cfRule>
  </conditionalFormatting>
  <conditionalFormatting sqref="BI15:BJ15">
    <cfRule type="containsBlanks" dxfId="89" priority="2933">
      <formula>LEN(TRIM(BI15))=0</formula>
    </cfRule>
    <cfRule type="cellIs" dxfId="88" priority="2934" operator="notEqual">
      <formula>""""""</formula>
    </cfRule>
  </conditionalFormatting>
  <conditionalFormatting sqref="BQ13">
    <cfRule type="containsBlanks" dxfId="87" priority="3049">
      <formula>LEN(TRIM(BQ13))=0</formula>
    </cfRule>
    <cfRule type="cellIs" dxfId="86" priority="3050" operator="notEqual">
      <formula>""""""</formula>
    </cfRule>
  </conditionalFormatting>
  <conditionalFormatting sqref="Y14:Z14 U14:V14">
    <cfRule type="containsBlanks" dxfId="85" priority="3047">
      <formula>LEN(TRIM(U14))=0</formula>
    </cfRule>
    <cfRule type="cellIs" dxfId="84" priority="3048" operator="notEqual">
      <formula>""""""</formula>
    </cfRule>
  </conditionalFormatting>
  <conditionalFormatting sqref="AF13 U13:V13 AC13:AD13 X13:Z13">
    <cfRule type="containsBlanks" dxfId="83" priority="3045">
      <formula>LEN(TRIM(U13))=0</formula>
    </cfRule>
    <cfRule type="cellIs" dxfId="82" priority="3046" operator="notEqual">
      <formula>""""""</formula>
    </cfRule>
  </conditionalFormatting>
  <conditionalFormatting sqref="AG14:AH14 AJ14:AL14 AN14">
    <cfRule type="containsBlanks" dxfId="81" priority="3043">
      <formula>LEN(TRIM(AG14))=0</formula>
    </cfRule>
    <cfRule type="cellIs" dxfId="80" priority="3044" operator="notEqual">
      <formula>""""""</formula>
    </cfRule>
  </conditionalFormatting>
  <conditionalFormatting sqref="AR13 AN13 AJ13:AL13">
    <cfRule type="containsBlanks" dxfId="79" priority="3041">
      <formula>LEN(TRIM(AJ13))=0</formula>
    </cfRule>
    <cfRule type="cellIs" dxfId="78" priority="3042" operator="notEqual">
      <formula>""""""</formula>
    </cfRule>
  </conditionalFormatting>
  <conditionalFormatting sqref="AV14">
    <cfRule type="containsBlanks" dxfId="77" priority="3039">
      <formula>LEN(TRIM(AV14))=0</formula>
    </cfRule>
    <cfRule type="cellIs" dxfId="76" priority="3040" operator="notEqual">
      <formula>""""""</formula>
    </cfRule>
  </conditionalFormatting>
  <conditionalFormatting sqref="AV13 AS13:AT13">
    <cfRule type="containsBlanks" dxfId="75" priority="3037">
      <formula>LEN(TRIM(AS13))=0</formula>
    </cfRule>
    <cfRule type="cellIs" dxfId="74" priority="3038" operator="notEqual">
      <formula>""""""</formula>
    </cfRule>
  </conditionalFormatting>
  <conditionalFormatting sqref="BH14 BE14:BF14">
    <cfRule type="containsBlanks" dxfId="73" priority="3029">
      <formula>LEN(TRIM(BE14))=0</formula>
    </cfRule>
    <cfRule type="cellIs" dxfId="72" priority="3030" operator="notEqual">
      <formula>""""""</formula>
    </cfRule>
  </conditionalFormatting>
  <conditionalFormatting sqref="BH13 BE13:BF13">
    <cfRule type="containsBlanks" dxfId="71" priority="3027">
      <formula>LEN(TRIM(BE13))=0</formula>
    </cfRule>
    <cfRule type="cellIs" dxfId="70" priority="3028" operator="notEqual">
      <formula>""""""</formula>
    </cfRule>
  </conditionalFormatting>
  <conditionalFormatting sqref="AZ14">
    <cfRule type="containsBlanks" dxfId="69" priority="3035">
      <formula>LEN(TRIM(AZ14))=0</formula>
    </cfRule>
    <cfRule type="cellIs" dxfId="68" priority="3036" operator="notEqual">
      <formula>""""""</formula>
    </cfRule>
  </conditionalFormatting>
  <conditionalFormatting sqref="BD13 BA13:BB13">
    <cfRule type="containsBlanks" dxfId="67" priority="3031">
      <formula>LEN(TRIM(BA13))=0</formula>
    </cfRule>
    <cfRule type="cellIs" dxfId="66" priority="3032" operator="notEqual">
      <formula>""""""</formula>
    </cfRule>
  </conditionalFormatting>
  <conditionalFormatting sqref="BI14:BJ14">
    <cfRule type="containsBlanks" dxfId="65" priority="3025">
      <formula>LEN(TRIM(BI14))=0</formula>
    </cfRule>
    <cfRule type="cellIs" dxfId="64" priority="3026" operator="notEqual">
      <formula>""""""</formula>
    </cfRule>
  </conditionalFormatting>
  <conditionalFormatting sqref="BL13 BI13:BJ13">
    <cfRule type="containsBlanks" dxfId="63" priority="3023">
      <formula>LEN(TRIM(BI13))=0</formula>
    </cfRule>
    <cfRule type="cellIs" dxfId="62" priority="3024" operator="notEqual">
      <formula>""""""</formula>
    </cfRule>
  </conditionalFormatting>
  <conditionalFormatting sqref="BM14:BN14">
    <cfRule type="containsBlanks" dxfId="61" priority="3021">
      <formula>LEN(TRIM(BM14))=0</formula>
    </cfRule>
    <cfRule type="cellIs" dxfId="60" priority="3022" operator="notEqual">
      <formula>""""""</formula>
    </cfRule>
  </conditionalFormatting>
  <conditionalFormatting sqref="BM13:BN13">
    <cfRule type="containsBlanks" dxfId="59" priority="3019">
      <formula>LEN(TRIM(BM13))=0</formula>
    </cfRule>
    <cfRule type="cellIs" dxfId="58" priority="3020" operator="notEqual">
      <formula>""""""</formula>
    </cfRule>
  </conditionalFormatting>
  <conditionalFormatting sqref="U15:V15 Y15:Z15">
    <cfRule type="containsBlanks" dxfId="57" priority="3017">
      <formula>LEN(TRIM(U15))=0</formula>
    </cfRule>
    <cfRule type="cellIs" dxfId="56" priority="3018" operator="notEqual">
      <formula>""""""</formula>
    </cfRule>
  </conditionalFormatting>
  <conditionalFormatting sqref="BM15:BN15">
    <cfRule type="containsBlanks" dxfId="55" priority="3003">
      <formula>LEN(TRIM(BM15))=0</formula>
    </cfRule>
    <cfRule type="cellIs" dxfId="54" priority="3004" operator="notEqual">
      <formula>""""""</formula>
    </cfRule>
  </conditionalFormatting>
  <conditionalFormatting sqref="BD15">
    <cfRule type="containsBlanks" dxfId="53" priority="2971">
      <formula>LEN(TRIM(BD15))=0</formula>
    </cfRule>
    <cfRule type="cellIs" dxfId="52" priority="2972" operator="notEqual">
      <formula>""""""</formula>
    </cfRule>
  </conditionalFormatting>
  <conditionalFormatting sqref="BH15">
    <cfRule type="containsBlanks" dxfId="51" priority="3007">
      <formula>LEN(TRIM(BH15))=0</formula>
    </cfRule>
    <cfRule type="cellIs" dxfId="50" priority="3008" operator="notEqual">
      <formula>""""""</formula>
    </cfRule>
  </conditionalFormatting>
  <conditionalFormatting sqref="AF14">
    <cfRule type="containsBlanks" dxfId="49" priority="3001">
      <formula>LEN(TRIM(AF14))=0</formula>
    </cfRule>
    <cfRule type="cellIs" dxfId="48" priority="3002" operator="notEqual">
      <formula>""""""</formula>
    </cfRule>
  </conditionalFormatting>
  <conditionalFormatting sqref="AF15">
    <cfRule type="containsBlanks" dxfId="47" priority="2999">
      <formula>LEN(TRIM(AF15))=0</formula>
    </cfRule>
    <cfRule type="cellIs" dxfId="46" priority="3000" operator="notEqual">
      <formula>""""""</formula>
    </cfRule>
  </conditionalFormatting>
  <conditionalFormatting sqref="X15">
    <cfRule type="containsBlanks" dxfId="45" priority="2997">
      <formula>LEN(TRIM(X15))=0</formula>
    </cfRule>
    <cfRule type="cellIs" dxfId="44" priority="2998" operator="notEqual">
      <formula>""""""</formula>
    </cfRule>
  </conditionalFormatting>
  <conditionalFormatting sqref="X14">
    <cfRule type="containsBlanks" dxfId="43" priority="2993">
      <formula>LEN(TRIM(X14))=0</formula>
    </cfRule>
    <cfRule type="cellIs" dxfId="42" priority="2994" operator="notEqual">
      <formula>""""""</formula>
    </cfRule>
  </conditionalFormatting>
  <conditionalFormatting sqref="BL15">
    <cfRule type="containsBlanks" dxfId="41" priority="2967">
      <formula>LEN(TRIM(BL15))=0</formula>
    </cfRule>
    <cfRule type="cellIs" dxfId="40" priority="2968" operator="notEqual">
      <formula>""""""</formula>
    </cfRule>
  </conditionalFormatting>
  <conditionalFormatting sqref="AG13:AH13">
    <cfRule type="containsBlanks" dxfId="39" priority="2989">
      <formula>LEN(TRIM(AG13))=0</formula>
    </cfRule>
    <cfRule type="cellIs" dxfId="38" priority="2990" operator="notEqual">
      <formula>""""""</formula>
    </cfRule>
  </conditionalFormatting>
  <conditionalFormatting sqref="AJ15">
    <cfRule type="containsBlanks" dxfId="37" priority="2987">
      <formula>LEN(TRIM(AJ15))=0</formula>
    </cfRule>
    <cfRule type="cellIs" dxfId="36" priority="2988" operator="notEqual">
      <formula>""""""</formula>
    </cfRule>
  </conditionalFormatting>
  <conditionalFormatting sqref="AN15">
    <cfRule type="containsBlanks" dxfId="35" priority="2985">
      <formula>LEN(TRIM(AN15))=0</formula>
    </cfRule>
    <cfRule type="cellIs" dxfId="34" priority="2986" operator="notEqual">
      <formula>""""""</formula>
    </cfRule>
  </conditionalFormatting>
  <conditionalFormatting sqref="AR15">
    <cfRule type="containsBlanks" dxfId="33" priority="2983">
      <formula>LEN(TRIM(AR15))=0</formula>
    </cfRule>
    <cfRule type="cellIs" dxfId="32" priority="2984" operator="notEqual">
      <formula>""""""</formula>
    </cfRule>
  </conditionalFormatting>
  <conditionalFormatting sqref="AR14">
    <cfRule type="containsBlanks" dxfId="31" priority="2981">
      <formula>LEN(TRIM(AR14))=0</formula>
    </cfRule>
    <cfRule type="cellIs" dxfId="30" priority="2982" operator="notEqual">
      <formula>""""""</formula>
    </cfRule>
  </conditionalFormatting>
  <conditionalFormatting sqref="AV15">
    <cfRule type="containsBlanks" dxfId="29" priority="2979">
      <formula>LEN(TRIM(AV15))=0</formula>
    </cfRule>
    <cfRule type="cellIs" dxfId="28" priority="2980" operator="notEqual">
      <formula>""""""</formula>
    </cfRule>
  </conditionalFormatting>
  <conditionalFormatting sqref="AZ13 AW13:AX13">
    <cfRule type="containsBlanks" dxfId="27" priority="2977">
      <formula>LEN(TRIM(AW13))=0</formula>
    </cfRule>
    <cfRule type="cellIs" dxfId="26" priority="2978" operator="notEqual">
      <formula>""""""</formula>
    </cfRule>
  </conditionalFormatting>
  <conditionalFormatting sqref="AZ15">
    <cfRule type="containsBlanks" dxfId="25" priority="2975">
      <formula>LEN(TRIM(AZ15))=0</formula>
    </cfRule>
    <cfRule type="cellIs" dxfId="24" priority="2976" operator="notEqual">
      <formula>""""""</formula>
    </cfRule>
  </conditionalFormatting>
  <conditionalFormatting sqref="BD14">
    <cfRule type="containsBlanks" dxfId="23" priority="2973">
      <formula>LEN(TRIM(BD14))=0</formula>
    </cfRule>
    <cfRule type="cellIs" dxfId="22" priority="2974" operator="notEqual">
      <formula>""""""</formula>
    </cfRule>
  </conditionalFormatting>
  <conditionalFormatting sqref="BL14">
    <cfRule type="containsBlanks" dxfId="21" priority="2969">
      <formula>LEN(TRIM(BL14))=0</formula>
    </cfRule>
    <cfRule type="cellIs" dxfId="20" priority="2970" operator="notEqual">
      <formula>""""""</formula>
    </cfRule>
  </conditionalFormatting>
  <conditionalFormatting sqref="BP13">
    <cfRule type="containsBlanks" dxfId="19" priority="2965">
      <formula>LEN(TRIM(BP13))=0</formula>
    </cfRule>
    <cfRule type="cellIs" dxfId="18" priority="2966" operator="notEqual">
      <formula>""""""</formula>
    </cfRule>
  </conditionalFormatting>
  <conditionalFormatting sqref="BP14">
    <cfRule type="containsBlanks" dxfId="17" priority="2963">
      <formula>LEN(TRIM(BP14))=0</formula>
    </cfRule>
    <cfRule type="cellIs" dxfId="16" priority="2964" operator="notEqual">
      <formula>""""""</formula>
    </cfRule>
  </conditionalFormatting>
  <conditionalFormatting sqref="BP15">
    <cfRule type="containsBlanks" dxfId="15" priority="2961">
      <formula>LEN(TRIM(BP15))=0</formula>
    </cfRule>
    <cfRule type="cellIs" dxfId="14" priority="2962" operator="notEqual">
      <formula>""""""</formula>
    </cfRule>
  </conditionalFormatting>
  <conditionalFormatting sqref="BQ14">
    <cfRule type="containsBlanks" dxfId="13" priority="2959">
      <formula>LEN(TRIM(BQ14))=0</formula>
    </cfRule>
    <cfRule type="cellIs" dxfId="12" priority="2960" operator="notEqual">
      <formula>""""""</formula>
    </cfRule>
  </conditionalFormatting>
  <conditionalFormatting sqref="BQ15">
    <cfRule type="containsBlanks" dxfId="11" priority="2957">
      <formula>LEN(TRIM(BQ15))=0</formula>
    </cfRule>
    <cfRule type="cellIs" dxfId="10" priority="2958" operator="notEqual">
      <formula>""""""</formula>
    </cfRule>
  </conditionalFormatting>
  <conditionalFormatting sqref="AC14:AD15">
    <cfRule type="containsBlanks" dxfId="9" priority="2949">
      <formula>LEN(TRIM(AC14))=0</formula>
    </cfRule>
    <cfRule type="cellIs" dxfId="8" priority="2950" operator="notEqual">
      <formula>""""""</formula>
    </cfRule>
  </conditionalFormatting>
  <conditionalFormatting sqref="AG15:AH15">
    <cfRule type="containsBlanks" dxfId="7" priority="2947">
      <formula>LEN(TRIM(AG15))=0</formula>
    </cfRule>
    <cfRule type="cellIs" dxfId="6" priority="2948" operator="notEqual">
      <formula>""""""</formula>
    </cfRule>
  </conditionalFormatting>
  <conditionalFormatting sqref="AK15:AL15">
    <cfRule type="containsBlanks" dxfId="5" priority="2945">
      <formula>LEN(TRIM(AK15))=0</formula>
    </cfRule>
    <cfRule type="cellIs" dxfId="4" priority="2946" operator="notEqual">
      <formula>""""""</formula>
    </cfRule>
  </conditionalFormatting>
  <conditionalFormatting sqref="AS14:AT15">
    <cfRule type="containsBlanks" dxfId="3" priority="2941">
      <formula>LEN(TRIM(AS14))=0</formula>
    </cfRule>
    <cfRule type="cellIs" dxfId="2" priority="2942" operator="notEqual">
      <formula>""""""</formula>
    </cfRule>
  </conditionalFormatting>
  <conditionalFormatting sqref="BA14:BB15">
    <cfRule type="containsBlanks" dxfId="1" priority="2937">
      <formula>LEN(TRIM(BA14))=0</formula>
    </cfRule>
    <cfRule type="cellIs" dxfId="0" priority="2938" operator="notEqual">
      <formula>""""""</formula>
    </cfRule>
  </conditionalFormatting>
  <dataValidations xWindow="200" yWindow="371" count="34">
    <dataValidation type="list" allowBlank="1" showInputMessage="1" showErrorMessage="1" sqref="S16:T16 T17:T1048576">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dataValidation allowBlank="1" showInputMessage="1" showErrorMessage="1" prompt="Indicar el proceso institucional al cuál está asociado el indicador de gestión._x000a__x000a_De la lista despegable  seleccione el proceso." sqref="B12"/>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dataValidation allowBlank="1" showInputMessage="1" showErrorMessage="1" prompt="Se refiere al código consecutivo que es asignado por la Subdirección de Diseño, Evaluación y Sistematización – Equipo del Sistema Integrado de Gestión." sqref="E12"/>
    <dataValidation allowBlank="1" showInputMessage="1" showErrorMessage="1" prompt="Hace referencia a la fecha de expedición de la circular mediante la cual se solicita la creación o actualización del indicador de gestión." sqref="F12"/>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dataValidation allowBlank="1" showInputMessage="1" showErrorMessage="1" prompt="Describe al fin para el cual se formuló el indicador." sqref="H12"/>
    <dataValidation allowBlank="1" showInputMessage="1" showErrorMessage="1" prompt="Corresponde al aspecto clave de cuyo resultado depende el logro de la meta propuesta para el indicador." sqref="I12"/>
    <dataValidation allowBlank="1" showInputMessage="1" showErrorMessage="1" prompt="Corresponde a la ecuación matemática que relaciona las variables del indicador (numerador/denominador)." sqref="K12"/>
    <dataValidation allowBlank="1" showInputMessage="1" showErrorMessage="1" prompt="Hace referencia a la clasificación del indicador._x000a__x000a_De la lista desplegable seleccione una de las siguientes opciones: eficacia, eficiencia o efectividad." sqref="J1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dataValidation allowBlank="1" showInputMessage="1" showErrorMessage="1" prompt="Se estandariza en porcentaje (%)." sqref="N12"/>
    <dataValidation allowBlank="1" showInputMessage="1" showErrorMessage="1" prompt="Corresponde a la información a partir de la cual se obtienen los datos para el cálculo del indicador." sqref="L12"/>
    <dataValidation allowBlank="1" showInputMessage="1" showErrorMessage="1" prompt="Es el elemento que soporta la medición del indicador, estos pueden ser; documento, base de datos, entre otros. " sqref="P12"/>
    <dataValidation allowBlank="1" showInputMessage="1" showErrorMessage="1" prompt="Resultado que se tiene sobre este indicador de mediciones realizadas con anterioridad._x000a__x000a_En los casos en los que no se cuente con línea base se debe registrar “No aplica”." sqref="Q12"/>
    <dataValidation allowBlank="1" showInputMessage="1" showErrorMessage="1" prompt="Debe coincidir con la unidad de medida del indicador para poder ser comparables." sqref="R12"/>
    <dataValidation allowBlank="1" showInputMessage="1" showErrorMessage="1" prompt="Es el resultado del indicador que se pretende alcanzar en el año, se debe tener como referencia la unidad de medida formulada para el indicador." sqref="S12"/>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dataValidation allowBlank="1" showInputMessage="1" showErrorMessage="1" prompt="Corresponde a los resultados obtenidos en el periodo de medición." sqref="AO12 AK12 AS12 AW12 BA12 BE12 BI12 BM12 U12 AC12 Y12 AG12"/>
    <dataValidation allowBlank="1" showInputMessage="1" showErrorMessage="1" prompt="Corresponde a los resultados planificados para el periodo de medición. Todos los indicadores de gestión deben incluir programación." sqref="AL12 AH12 AT12 AX12 BB12 BF12 BJ12 BN12 AD12 Z12 V12 AP12"/>
    <dataValidation allowBlank="1" showInputMessage="1" showErrorMessage="1" prompt="Corresponde a la operación matemática de la fórmula del indicador y que reflejará el resultado del indicador para el periodo de medición." sqref="AM12 AI12 AU12 AY12 BC12 BG12 BK12 BO12 AE12 AA12 W12 AQ12"/>
    <dataValidation allowBlank="1" showInputMessage="1" showErrorMessage="1" prompt="Corresponde a los logros obtenidos durante el periodo de medición así como la identificación de las situaciones que conllevaron al incumplimiento de las metas propuestas." sqref="AN12 AR12 AV12 AZ12 BD12 BH12 BL12 BP12 X12 AB12 AF12 AJ12"/>
    <dataValidation type="list" allowBlank="1" showInputMessage="1" showErrorMessage="1" sqref="E7:E8">
      <formula1>Meses</formula1>
    </dataValidation>
    <dataValidation type="list" allowBlank="1" showInputMessage="1" showErrorMessage="1" sqref="O16 M17:N1048576">
      <formula1>periodicidad</formula1>
    </dataValidation>
    <dataValidation type="list" allowBlank="1" showInputMessage="1" showErrorMessage="1" sqref="C16 D17:D1048576">
      <formula1>ProyectoInv</formula1>
    </dataValidation>
    <dataValidation type="list" allowBlank="1" showInputMessage="1" showErrorMessage="1" sqref="D16 E17:E1048576">
      <formula1>ObjEstratégico</formula1>
    </dataValidation>
    <dataValidation type="list" allowBlank="1" showInputMessage="1" showErrorMessage="1" sqref="G7:G8">
      <formula1>Años</formula1>
    </dataValidation>
    <dataValidation allowBlank="1" showInputMessage="1" showErrorMessage="1" prompt="Formúlese según las características y programación del indicador." sqref="BS10 BV10:BX11"/>
    <dataValidation type="list" allowBlank="1" showInputMessage="1" showErrorMessage="1" sqref="C17:C1048576">
      <formula1>Subsistema</formula1>
    </dataValidation>
    <dataValidation type="list" allowBlank="1" showInputMessage="1" showErrorMessage="1" sqref="O17:O1048576">
      <formula1>TipoInd</formula1>
    </dataValidation>
    <dataValidation type="list" allowBlank="1" showInputMessage="1" showErrorMessage="1" sqref="B16:B1048576">
      <formula1>Procesos</formula1>
    </dataValidation>
    <dataValidation allowBlank="1" showInputMessage="1" showErrorMessage="1" prompt="Indicar los pasos que se deben realizar para obtener las variables que conforman el indicador y calcular su resultado." sqref="M12"/>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00" yWindow="371" count="2">
        <x14:dataValidation type="list" allowBlank="1" showInputMessage="1" showErrorMessage="1" errorTitle="Error" error="Seleccione un valor de la lista desplegable">
          <x14:formula1>
            <xm:f>'[15]Listas desplegables'!#REF!</xm:f>
          </x14:formula1>
          <xm:sqref>T13:T15</xm:sqref>
        </x14:dataValidation>
        <x14:dataValidation type="list" allowBlank="1" showInputMessage="1" showErrorMessage="1">
          <x14:formula1>
            <xm:f>'[15]Listas desplegables'!#REF!</xm:f>
          </x14:formula1>
          <xm:sqref>O13:O15 B13:D15 J13:J15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1"/>
  <sheetViews>
    <sheetView zoomScale="80" zoomScaleNormal="80" workbookViewId="0"/>
  </sheetViews>
  <sheetFormatPr baseColWidth="10" defaultColWidth="11.42578125" defaultRowHeight="14.25" x14ac:dyDescent="0.2"/>
  <cols>
    <col min="1" max="1" width="10.5703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81</v>
      </c>
      <c r="B1" s="19" t="s">
        <v>57</v>
      </c>
      <c r="C1" s="17" t="s">
        <v>84</v>
      </c>
      <c r="D1" s="20" t="s">
        <v>58</v>
      </c>
      <c r="E1" s="17" t="s">
        <v>101</v>
      </c>
      <c r="F1" s="20" t="s">
        <v>33</v>
      </c>
      <c r="G1" s="18" t="s">
        <v>34</v>
      </c>
      <c r="H1" s="20" t="s">
        <v>41</v>
      </c>
    </row>
    <row r="2" spans="1:8" s="13" customFormat="1" ht="47.25" customHeight="1" x14ac:dyDescent="0.25">
      <c r="A2" s="12" t="s">
        <v>13</v>
      </c>
      <c r="B2" s="12">
        <v>2016</v>
      </c>
      <c r="C2" s="13" t="s">
        <v>85</v>
      </c>
      <c r="D2" s="21" t="s">
        <v>59</v>
      </c>
      <c r="E2" s="21" t="s">
        <v>73</v>
      </c>
      <c r="F2" s="13" t="s">
        <v>54</v>
      </c>
      <c r="G2" s="21" t="s">
        <v>74</v>
      </c>
      <c r="H2" s="21" t="s">
        <v>105</v>
      </c>
    </row>
    <row r="3" spans="1:8" s="13" customFormat="1" ht="62.25" customHeight="1" x14ac:dyDescent="0.25">
      <c r="A3" s="12" t="s">
        <v>14</v>
      </c>
      <c r="B3" s="12">
        <v>2017</v>
      </c>
      <c r="C3" s="13" t="s">
        <v>86</v>
      </c>
      <c r="D3" s="21" t="s">
        <v>60</v>
      </c>
      <c r="E3" s="21" t="s">
        <v>75</v>
      </c>
      <c r="F3" s="13" t="s">
        <v>50</v>
      </c>
      <c r="G3" s="13" t="s">
        <v>102</v>
      </c>
      <c r="H3" s="21" t="s">
        <v>53</v>
      </c>
    </row>
    <row r="4" spans="1:8" s="13" customFormat="1" ht="51" customHeight="1" x14ac:dyDescent="0.25">
      <c r="A4" s="12" t="s">
        <v>4</v>
      </c>
      <c r="B4" s="12">
        <v>2018</v>
      </c>
      <c r="C4" s="13" t="s">
        <v>87</v>
      </c>
      <c r="D4" s="21" t="s">
        <v>61</v>
      </c>
      <c r="E4" s="21" t="s">
        <v>76</v>
      </c>
      <c r="F4" s="13" t="s">
        <v>52</v>
      </c>
      <c r="G4" s="21" t="s">
        <v>51</v>
      </c>
      <c r="H4" s="21" t="s">
        <v>106</v>
      </c>
    </row>
    <row r="5" spans="1:8" s="13" customFormat="1" ht="63.75" customHeight="1" x14ac:dyDescent="0.25">
      <c r="A5" s="12" t="s">
        <v>15</v>
      </c>
      <c r="B5" s="12">
        <v>2019</v>
      </c>
      <c r="C5" s="13" t="s">
        <v>88</v>
      </c>
      <c r="D5" s="21" t="s">
        <v>62</v>
      </c>
      <c r="E5" s="21" t="s">
        <v>77</v>
      </c>
      <c r="G5" s="21" t="s">
        <v>55</v>
      </c>
      <c r="H5" s="21" t="s">
        <v>56</v>
      </c>
    </row>
    <row r="6" spans="1:8" s="13" customFormat="1" ht="76.5" customHeight="1" x14ac:dyDescent="0.25">
      <c r="A6" s="12" t="s">
        <v>16</v>
      </c>
      <c r="B6" s="12">
        <v>2020</v>
      </c>
      <c r="C6" s="13" t="s">
        <v>89</v>
      </c>
      <c r="D6" s="21" t="s">
        <v>63</v>
      </c>
      <c r="E6" s="21" t="s">
        <v>49</v>
      </c>
      <c r="G6" s="21" t="s">
        <v>78</v>
      </c>
      <c r="H6" s="14"/>
    </row>
    <row r="7" spans="1:8" s="13" customFormat="1" ht="18" customHeight="1" x14ac:dyDescent="0.25">
      <c r="A7" s="12" t="s">
        <v>17</v>
      </c>
      <c r="C7" s="13" t="s">
        <v>90</v>
      </c>
      <c r="D7" s="21" t="s">
        <v>64</v>
      </c>
      <c r="G7" s="14"/>
    </row>
    <row r="8" spans="1:8" s="13" customFormat="1" ht="18" customHeight="1" x14ac:dyDescent="0.25">
      <c r="A8" s="12" t="s">
        <v>18</v>
      </c>
      <c r="C8" s="13" t="s">
        <v>91</v>
      </c>
      <c r="D8" s="21" t="s">
        <v>65</v>
      </c>
      <c r="G8" s="14"/>
    </row>
    <row r="9" spans="1:8" s="13" customFormat="1" ht="18" customHeight="1" x14ac:dyDescent="0.25">
      <c r="A9" s="12" t="s">
        <v>19</v>
      </c>
      <c r="C9" s="13" t="s">
        <v>92</v>
      </c>
      <c r="D9" s="21" t="s">
        <v>66</v>
      </c>
      <c r="G9" s="14"/>
    </row>
    <row r="10" spans="1:8" s="13" customFormat="1" ht="18" customHeight="1" x14ac:dyDescent="0.25">
      <c r="A10" s="12" t="s">
        <v>20</v>
      </c>
      <c r="C10" s="13" t="s">
        <v>93</v>
      </c>
      <c r="D10" s="21" t="s">
        <v>67</v>
      </c>
      <c r="G10" s="14"/>
    </row>
    <row r="11" spans="1:8" s="13" customFormat="1" ht="36.75" customHeight="1" x14ac:dyDescent="0.25">
      <c r="A11" s="12" t="s">
        <v>21</v>
      </c>
      <c r="C11" s="13" t="s">
        <v>94</v>
      </c>
      <c r="D11" s="21" t="s">
        <v>68</v>
      </c>
    </row>
    <row r="12" spans="1:8" s="13" customFormat="1" ht="18" customHeight="1" x14ac:dyDescent="0.25">
      <c r="A12" s="12" t="s">
        <v>22</v>
      </c>
      <c r="C12" s="13" t="s">
        <v>80</v>
      </c>
      <c r="D12" s="21" t="s">
        <v>69</v>
      </c>
    </row>
    <row r="13" spans="1:8" s="13" customFormat="1" ht="18" customHeight="1" x14ac:dyDescent="0.25">
      <c r="A13" s="12" t="s">
        <v>23</v>
      </c>
      <c r="C13" s="13" t="s">
        <v>95</v>
      </c>
      <c r="D13" s="21" t="s">
        <v>70</v>
      </c>
    </row>
    <row r="14" spans="1:8" s="13" customFormat="1" ht="30.75" customHeight="1" x14ac:dyDescent="0.25">
      <c r="A14" s="12"/>
      <c r="C14" s="13" t="s">
        <v>96</v>
      </c>
      <c r="D14" s="21" t="s">
        <v>71</v>
      </c>
    </row>
    <row r="15" spans="1:8" s="13" customFormat="1" ht="32.25" customHeight="1" x14ac:dyDescent="0.25">
      <c r="A15" s="12"/>
      <c r="C15" s="13" t="s">
        <v>79</v>
      </c>
      <c r="D15" s="21" t="s">
        <v>72</v>
      </c>
    </row>
    <row r="16" spans="1:8" s="13" customFormat="1" ht="18" customHeight="1" x14ac:dyDescent="0.25">
      <c r="A16" s="12"/>
      <c r="C16" s="13" t="s">
        <v>97</v>
      </c>
      <c r="D16" s="13" t="s">
        <v>0</v>
      </c>
    </row>
    <row r="17" spans="1:3" s="13" customFormat="1" ht="18" customHeight="1" x14ac:dyDescent="0.25">
      <c r="A17" s="12"/>
      <c r="C17" s="13" t="s">
        <v>98</v>
      </c>
    </row>
    <row r="18" spans="1:3" s="13" customFormat="1" ht="18" customHeight="1" x14ac:dyDescent="0.25">
      <c r="A18" s="12"/>
      <c r="C18" s="13" t="s">
        <v>99</v>
      </c>
    </row>
    <row r="19" spans="1:3" s="13" customFormat="1" ht="18" customHeight="1" x14ac:dyDescent="0.25">
      <c r="A19" s="12"/>
      <c r="C19" s="13" t="s">
        <v>104</v>
      </c>
    </row>
    <row r="20" spans="1:3" s="13" customFormat="1" ht="18" customHeight="1" x14ac:dyDescent="0.25">
      <c r="C20" s="13" t="s">
        <v>100</v>
      </c>
    </row>
    <row r="21" spans="1:3" s="13" customFormat="1" ht="18" customHeight="1" x14ac:dyDescent="0.25"/>
  </sheetData>
  <sortState ref="H2:H5">
    <sortCondition ref="H2:H5"/>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Helena Patricia Lancheros Duran</cp:lastModifiedBy>
  <cp:revision/>
  <dcterms:created xsi:type="dcterms:W3CDTF">2018-02-23T18:02:25Z</dcterms:created>
  <dcterms:modified xsi:type="dcterms:W3CDTF">2020-01-31T21:06:58Z</dcterms:modified>
</cp:coreProperties>
</file>