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https://d.docs.live.net/d8e4e8bf4dc82b8b/INTEGRACION SOCIAL/RIESGOS/GESTIÓN 2022/GA/"/>
    </mc:Choice>
  </mc:AlternateContent>
  <xr:revisionPtr revIDLastSave="0" documentId="8_{9B193367-B92D-4369-BE7B-081D939F153B}" xr6:coauthVersionLast="47" xr6:coauthVersionMax="47" xr10:uidLastSave="{00000000-0000-0000-0000-000000000000}"/>
  <bookViews>
    <workbookView xWindow="-120" yWindow="-120" windowWidth="29040" windowHeight="15720" tabRatio="625" xr2:uid="{00000000-000D-0000-FFFF-FFFF00000000}"/>
  </bookViews>
  <sheets>
    <sheet name="Eval_controles" sheetId="20" r:id="rId1"/>
    <sheet name="Criterios" sheetId="23" state="hidden" r:id="rId2"/>
  </sheets>
  <definedNames>
    <definedName name="_xlnm._FilterDatabase" localSheetId="0" hidden="1">Eval_controles!#REF!</definedName>
    <definedName name="_xlnm.Print_Area" localSheetId="0">Eval_controles!$A$39:$T$95</definedName>
    <definedName name="_xlnm.Print_Titles" localSheetId="0">Eval_controles!$2:$5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5" i="20" l="1"/>
  <c r="J106" i="20"/>
  <c r="J107" i="20"/>
  <c r="J108" i="20"/>
  <c r="J109" i="20"/>
  <c r="J110" i="20"/>
  <c r="J111" i="20"/>
  <c r="J112" i="20"/>
  <c r="J113" i="20"/>
  <c r="J114" i="20"/>
  <c r="J115" i="20"/>
  <c r="J116" i="20"/>
  <c r="J117" i="20"/>
  <c r="J118" i="20"/>
  <c r="J119" i="20"/>
  <c r="H119" i="20"/>
  <c r="D117" i="20"/>
  <c r="H117" i="20"/>
  <c r="H118" i="20"/>
  <c r="D115" i="20"/>
  <c r="H115" i="20"/>
  <c r="H116" i="20"/>
  <c r="N116" i="20" s="1"/>
  <c r="H114" i="20"/>
  <c r="D112" i="20"/>
  <c r="H112" i="20"/>
  <c r="H113" i="20"/>
  <c r="H111" i="20"/>
  <c r="D109" i="20"/>
  <c r="H109" i="20"/>
  <c r="H110" i="20"/>
  <c r="N110" i="20" s="1"/>
  <c r="D107" i="20"/>
  <c r="H107" i="20"/>
  <c r="H108" i="20"/>
  <c r="N108" i="20" s="1"/>
  <c r="D105" i="20"/>
  <c r="H105" i="20"/>
  <c r="H106" i="20"/>
  <c r="H61" i="20"/>
  <c r="N61" i="20" s="1"/>
  <c r="J61" i="20"/>
  <c r="D59" i="20"/>
  <c r="O59" i="20" s="1"/>
  <c r="H59" i="20"/>
  <c r="J59" i="20"/>
  <c r="N59" i="20"/>
  <c r="H60" i="20"/>
  <c r="J60" i="20"/>
  <c r="D57" i="20"/>
  <c r="H57" i="20"/>
  <c r="J57" i="20"/>
  <c r="H58" i="20"/>
  <c r="J58" i="20"/>
  <c r="N58" i="20" s="1"/>
  <c r="H56" i="20"/>
  <c r="J56" i="20"/>
  <c r="N56" i="20"/>
  <c r="D54" i="20"/>
  <c r="H54" i="20"/>
  <c r="N54" i="20" s="1"/>
  <c r="O54" i="20" s="1"/>
  <c r="O55" i="20" s="1"/>
  <c r="J54" i="20"/>
  <c r="H55" i="20"/>
  <c r="J55" i="20"/>
  <c r="N55" i="20"/>
  <c r="H53" i="20"/>
  <c r="J53" i="20"/>
  <c r="N53" i="20"/>
  <c r="D51" i="20"/>
  <c r="H51" i="20"/>
  <c r="J51" i="20"/>
  <c r="N51" i="20" s="1"/>
  <c r="O51" i="20" s="1"/>
  <c r="O52" i="20" s="1"/>
  <c r="H52" i="20"/>
  <c r="N52" i="20" s="1"/>
  <c r="J52" i="20"/>
  <c r="D49" i="20"/>
  <c r="H49" i="20"/>
  <c r="J49" i="20"/>
  <c r="H50" i="20"/>
  <c r="J50" i="20"/>
  <c r="D47" i="20"/>
  <c r="H47" i="20"/>
  <c r="J47" i="20"/>
  <c r="H48" i="20"/>
  <c r="J48" i="20"/>
  <c r="D26" i="20"/>
  <c r="H26" i="20"/>
  <c r="J26" i="20"/>
  <c r="H27" i="20"/>
  <c r="J27" i="20"/>
  <c r="N27" i="20" s="1"/>
  <c r="H28" i="20"/>
  <c r="J28" i="20"/>
  <c r="N28" i="20" s="1"/>
  <c r="J120" i="20"/>
  <c r="N120" i="20" s="1"/>
  <c r="O120" i="20" s="1"/>
  <c r="P119" i="20" s="1"/>
  <c r="Q117" i="20" s="1"/>
  <c r="R117" i="20" s="1"/>
  <c r="H120" i="20"/>
  <c r="J77" i="20"/>
  <c r="H77" i="20"/>
  <c r="J76" i="20"/>
  <c r="H76" i="20"/>
  <c r="J75" i="20"/>
  <c r="H75" i="20"/>
  <c r="N75" i="20" s="1"/>
  <c r="J74" i="20"/>
  <c r="N74" i="20" s="1"/>
  <c r="O74" i="20" s="1"/>
  <c r="H74" i="20"/>
  <c r="D74" i="20"/>
  <c r="J73" i="20"/>
  <c r="H73" i="20"/>
  <c r="N73" i="20" s="1"/>
  <c r="O73" i="20" s="1"/>
  <c r="P72" i="20" s="1"/>
  <c r="Q70" i="20" s="1"/>
  <c r="R70" i="20" s="1"/>
  <c r="J72" i="20"/>
  <c r="H72" i="20"/>
  <c r="J71" i="20"/>
  <c r="H71" i="20"/>
  <c r="J70" i="20"/>
  <c r="H70" i="20"/>
  <c r="D70" i="20"/>
  <c r="J69" i="20"/>
  <c r="H69" i="20"/>
  <c r="N69" i="20" s="1"/>
  <c r="O69" i="20" s="1"/>
  <c r="P68" i="20" s="1"/>
  <c r="Q66" i="20" s="1"/>
  <c r="R66" i="20" s="1"/>
  <c r="J68" i="20"/>
  <c r="H68" i="20"/>
  <c r="N68" i="20" s="1"/>
  <c r="O68" i="20" s="1"/>
  <c r="J67" i="20"/>
  <c r="N67" i="20" s="1"/>
  <c r="H67" i="20"/>
  <c r="J66" i="20"/>
  <c r="H66" i="20"/>
  <c r="D66" i="20"/>
  <c r="O66" i="20" s="1"/>
  <c r="J23" i="20"/>
  <c r="H23" i="20"/>
  <c r="N23" i="20" s="1"/>
  <c r="J22" i="20"/>
  <c r="H22" i="20"/>
  <c r="J21" i="20"/>
  <c r="H21" i="20"/>
  <c r="D21" i="20"/>
  <c r="J20" i="20"/>
  <c r="H20" i="20"/>
  <c r="N20" i="20" s="1"/>
  <c r="J19" i="20"/>
  <c r="H19" i="20"/>
  <c r="J18" i="20"/>
  <c r="N18" i="20" s="1"/>
  <c r="O18" i="20" s="1"/>
  <c r="O19" i="20" s="1"/>
  <c r="H18" i="20"/>
  <c r="D18" i="20"/>
  <c r="J17" i="20"/>
  <c r="H17" i="20"/>
  <c r="N17" i="20" s="1"/>
  <c r="J16" i="20"/>
  <c r="N16" i="20" s="1"/>
  <c r="H16" i="20"/>
  <c r="D16" i="20"/>
  <c r="J136" i="20"/>
  <c r="H136" i="20"/>
  <c r="J135" i="20"/>
  <c r="H135" i="20"/>
  <c r="J134" i="20"/>
  <c r="H134" i="20"/>
  <c r="N134" i="20" s="1"/>
  <c r="J133" i="20"/>
  <c r="H133" i="20"/>
  <c r="N133" i="20" s="1"/>
  <c r="D133" i="20"/>
  <c r="J132" i="20"/>
  <c r="H132" i="20"/>
  <c r="J131" i="20"/>
  <c r="H131" i="20"/>
  <c r="J130" i="20"/>
  <c r="N130" i="20" s="1"/>
  <c r="H130" i="20"/>
  <c r="J129" i="20"/>
  <c r="H129" i="20"/>
  <c r="D129" i="20"/>
  <c r="J128" i="20"/>
  <c r="H128" i="20"/>
  <c r="J127" i="20"/>
  <c r="H127" i="20"/>
  <c r="J126" i="20"/>
  <c r="H126" i="20"/>
  <c r="N126" i="20" s="1"/>
  <c r="J125" i="20"/>
  <c r="H125" i="20"/>
  <c r="D125" i="20"/>
  <c r="J124" i="20"/>
  <c r="H124" i="20"/>
  <c r="N124" i="20" s="1"/>
  <c r="O124" i="20" s="1"/>
  <c r="P123" i="20" s="1"/>
  <c r="Q121" i="20" s="1"/>
  <c r="R121" i="20" s="1"/>
  <c r="J123" i="20"/>
  <c r="N123" i="20" s="1"/>
  <c r="O123" i="20" s="1"/>
  <c r="H123" i="20"/>
  <c r="J122" i="20"/>
  <c r="H122" i="20"/>
  <c r="J121" i="20"/>
  <c r="H121" i="20"/>
  <c r="D121" i="20"/>
  <c r="J93" i="20"/>
  <c r="H93" i="20"/>
  <c r="J92" i="20"/>
  <c r="H92" i="20"/>
  <c r="N92" i="20" s="1"/>
  <c r="O92" i="20" s="1"/>
  <c r="J91" i="20"/>
  <c r="H91" i="20"/>
  <c r="J90" i="20"/>
  <c r="H90" i="20"/>
  <c r="D90" i="20"/>
  <c r="J89" i="20"/>
  <c r="N89" i="20" s="1"/>
  <c r="O89" i="20" s="1"/>
  <c r="P88" i="20" s="1"/>
  <c r="Q86" i="20" s="1"/>
  <c r="R86" i="20" s="1"/>
  <c r="H89" i="20"/>
  <c r="J88" i="20"/>
  <c r="H88" i="20"/>
  <c r="J87" i="20"/>
  <c r="H87" i="20"/>
  <c r="J86" i="20"/>
  <c r="H86" i="20"/>
  <c r="N86" i="20" s="1"/>
  <c r="D86" i="20"/>
  <c r="J85" i="20"/>
  <c r="H85" i="20"/>
  <c r="N85" i="20" s="1"/>
  <c r="O85" i="20" s="1"/>
  <c r="P84" i="20" s="1"/>
  <c r="Q82" i="20" s="1"/>
  <c r="R82" i="20" s="1"/>
  <c r="J84" i="20"/>
  <c r="H84" i="20"/>
  <c r="J83" i="20"/>
  <c r="H83" i="20"/>
  <c r="J82" i="20"/>
  <c r="H82" i="20"/>
  <c r="D82" i="20"/>
  <c r="J81" i="20"/>
  <c r="H81" i="20"/>
  <c r="J80" i="20"/>
  <c r="H80" i="20"/>
  <c r="J79" i="20"/>
  <c r="H79" i="20"/>
  <c r="N79" i="20" s="1"/>
  <c r="J78" i="20"/>
  <c r="H78" i="20"/>
  <c r="N78" i="20" s="1"/>
  <c r="D78" i="20"/>
  <c r="O78" i="20" s="1"/>
  <c r="J65" i="20"/>
  <c r="H65" i="20"/>
  <c r="J64" i="20"/>
  <c r="H64" i="20"/>
  <c r="J63" i="20"/>
  <c r="H63" i="20"/>
  <c r="N63" i="20" s="1"/>
  <c r="J62" i="20"/>
  <c r="H62" i="20"/>
  <c r="N62" i="20" s="1"/>
  <c r="D62" i="20"/>
  <c r="J36" i="20"/>
  <c r="H36" i="20"/>
  <c r="J35" i="20"/>
  <c r="H35" i="20"/>
  <c r="N35" i="20" s="1"/>
  <c r="O35" i="20" s="1"/>
  <c r="J34" i="20"/>
  <c r="N34" i="20" s="1"/>
  <c r="H34" i="20"/>
  <c r="J33" i="20"/>
  <c r="H33" i="20"/>
  <c r="D33" i="20"/>
  <c r="J32" i="20"/>
  <c r="H32" i="20"/>
  <c r="J31" i="20"/>
  <c r="H31" i="20"/>
  <c r="N31" i="20" s="1"/>
  <c r="O31" i="20" s="1"/>
  <c r="J30" i="20"/>
  <c r="H30" i="20"/>
  <c r="N30" i="20" s="1"/>
  <c r="J29" i="20"/>
  <c r="N29" i="20" s="1"/>
  <c r="O29" i="20" s="1"/>
  <c r="H29" i="20"/>
  <c r="D29" i="20"/>
  <c r="J25" i="20"/>
  <c r="H25" i="20"/>
  <c r="N25" i="20" s="1"/>
  <c r="J24" i="20"/>
  <c r="H24" i="20"/>
  <c r="N24" i="20" s="1"/>
  <c r="O24" i="20" s="1"/>
  <c r="O25" i="20" s="1"/>
  <c r="P24" i="20" s="1"/>
  <c r="Q24" i="20" s="1"/>
  <c r="R24" i="20" s="1"/>
  <c r="D24" i="20"/>
  <c r="J15" i="20"/>
  <c r="N15" i="20" s="1"/>
  <c r="J14" i="20"/>
  <c r="H15" i="20"/>
  <c r="H14" i="20"/>
  <c r="N72" i="20"/>
  <c r="O72" i="20" s="1"/>
  <c r="N90" i="20"/>
  <c r="O90" i="20"/>
  <c r="O91" i="20" s="1"/>
  <c r="P90" i="20" s="1"/>
  <c r="N21" i="20"/>
  <c r="O21" i="20" s="1"/>
  <c r="N70" i="20"/>
  <c r="O70" i="20" s="1"/>
  <c r="N80" i="20"/>
  <c r="O80" i="20" s="1"/>
  <c r="N135" i="20"/>
  <c r="O135" i="20" s="1"/>
  <c r="N19" i="20"/>
  <c r="N66" i="20"/>
  <c r="N77" i="20"/>
  <c r="O77" i="20" s="1"/>
  <c r="P76" i="20" s="1"/>
  <c r="Q74" i="20" s="1"/>
  <c r="R74" i="20" s="1"/>
  <c r="N131" i="20"/>
  <c r="O131" i="20" s="1"/>
  <c r="N128" i="20"/>
  <c r="O128" i="20" s="1"/>
  <c r="P127" i="20" s="1"/>
  <c r="Q125" i="20" s="1"/>
  <c r="R125" i="20" s="1"/>
  <c r="N136" i="20"/>
  <c r="O136" i="20" s="1"/>
  <c r="P135" i="20" s="1"/>
  <c r="Q133" i="20" s="1"/>
  <c r="R133" i="20" s="1"/>
  <c r="N121" i="20"/>
  <c r="O121" i="20" s="1"/>
  <c r="N32" i="20"/>
  <c r="O32" i="20" s="1"/>
  <c r="P31" i="20" s="1"/>
  <c r="Q29" i="20" s="1"/>
  <c r="R29" i="20" s="1"/>
  <c r="N36" i="20"/>
  <c r="O36" i="20" s="1"/>
  <c r="P35" i="20" s="1"/>
  <c r="Q33" i="20" s="1"/>
  <c r="R33" i="20" s="1"/>
  <c r="N64" i="20"/>
  <c r="O64" i="20" s="1"/>
  <c r="N91" i="20"/>
  <c r="N83" i="20"/>
  <c r="N87" i="20"/>
  <c r="D14" i="20"/>
  <c r="O14" i="20" s="1"/>
  <c r="O15" i="20" s="1"/>
  <c r="P14" i="20" s="1"/>
  <c r="Q14" i="20" s="1"/>
  <c r="R14" i="20" s="1"/>
  <c r="N14" i="20"/>
  <c r="O20" i="20" l="1"/>
  <c r="P18" i="20" s="1"/>
  <c r="Q18" i="20" s="1"/>
  <c r="R18" i="20" s="1"/>
  <c r="N47" i="20"/>
  <c r="O47" i="20" s="1"/>
  <c r="O16" i="20"/>
  <c r="O17" i="20" s="1"/>
  <c r="P16" i="20" s="1"/>
  <c r="Q16" i="20" s="1"/>
  <c r="R16" i="20" s="1"/>
  <c r="N82" i="20"/>
  <c r="O82" i="20" s="1"/>
  <c r="O83" i="20" s="1"/>
  <c r="P82" i="20" s="1"/>
  <c r="N127" i="20"/>
  <c r="O127" i="20" s="1"/>
  <c r="N60" i="20"/>
  <c r="O60" i="20" s="1"/>
  <c r="N26" i="20"/>
  <c r="O26" i="20" s="1"/>
  <c r="O27" i="20" s="1"/>
  <c r="O28" i="20" s="1"/>
  <c r="N50" i="20"/>
  <c r="N93" i="20"/>
  <c r="O93" i="20" s="1"/>
  <c r="P92" i="20" s="1"/>
  <c r="Q90" i="20" s="1"/>
  <c r="R90" i="20" s="1"/>
  <c r="N111" i="20"/>
  <c r="N118" i="20"/>
  <c r="O86" i="20"/>
  <c r="O87" i="20" s="1"/>
  <c r="P86" i="20" s="1"/>
  <c r="N76" i="20"/>
  <c r="O76" i="20" s="1"/>
  <c r="N65" i="20"/>
  <c r="O65" i="20" s="1"/>
  <c r="P64" i="20" s="1"/>
  <c r="Q62" i="20" s="1"/>
  <c r="R62" i="20" s="1"/>
  <c r="N84" i="20"/>
  <c r="O84" i="20" s="1"/>
  <c r="N125" i="20"/>
  <c r="O125" i="20" s="1"/>
  <c r="O126" i="20" s="1"/>
  <c r="P125" i="20" s="1"/>
  <c r="N132" i="20"/>
  <c r="O132" i="20" s="1"/>
  <c r="P131" i="20" s="1"/>
  <c r="Q129" i="20" s="1"/>
  <c r="R129" i="20" s="1"/>
  <c r="N49" i="20"/>
  <c r="O49" i="20" s="1"/>
  <c r="N113" i="20"/>
  <c r="O30" i="20"/>
  <c r="P29" i="20" s="1"/>
  <c r="N33" i="20"/>
  <c r="O33" i="20" s="1"/>
  <c r="O34" i="20" s="1"/>
  <c r="P33" i="20" s="1"/>
  <c r="O62" i="20"/>
  <c r="N81" i="20"/>
  <c r="O81" i="20" s="1"/>
  <c r="P80" i="20" s="1"/>
  <c r="Q78" i="20" s="1"/>
  <c r="R78" i="20" s="1"/>
  <c r="N88" i="20"/>
  <c r="O88" i="20" s="1"/>
  <c r="N122" i="20"/>
  <c r="O122" i="20" s="1"/>
  <c r="P121" i="20" s="1"/>
  <c r="N129" i="20"/>
  <c r="O129" i="20" s="1"/>
  <c r="O133" i="20"/>
  <c r="O134" i="20" s="1"/>
  <c r="P133" i="20" s="1"/>
  <c r="N22" i="20"/>
  <c r="O22" i="20" s="1"/>
  <c r="O23" i="20" s="1"/>
  <c r="P21" i="20" s="1"/>
  <c r="Q21" i="20" s="1"/>
  <c r="R21" i="20" s="1"/>
  <c r="O67" i="20"/>
  <c r="P66" i="20" s="1"/>
  <c r="N71" i="20"/>
  <c r="O71" i="20" s="1"/>
  <c r="P70" i="20" s="1"/>
  <c r="O75" i="20"/>
  <c r="P74" i="20" s="1"/>
  <c r="N48" i="20"/>
  <c r="N57" i="20"/>
  <c r="O57" i="20" s="1"/>
  <c r="O58" i="20" s="1"/>
  <c r="P57" i="20" s="1"/>
  <c r="Q57" i="20" s="1"/>
  <c r="R57" i="20" s="1"/>
  <c r="O130" i="20"/>
  <c r="P129" i="20" s="1"/>
  <c r="O53" i="20"/>
  <c r="P51" i="20" s="1"/>
  <c r="Q51" i="20" s="1"/>
  <c r="R51" i="20" s="1"/>
  <c r="O63" i="20"/>
  <c r="P62" i="20" s="1"/>
  <c r="O79" i="20"/>
  <c r="P78" i="20" s="1"/>
  <c r="O48" i="20"/>
  <c r="P47" i="20" s="1"/>
  <c r="Q47" i="20" s="1"/>
  <c r="R47" i="20" s="1"/>
  <c r="O56" i="20"/>
  <c r="P54" i="20" s="1"/>
  <c r="Q54" i="20" s="1"/>
  <c r="R54" i="20" s="1"/>
  <c r="O61" i="20"/>
  <c r="P59" i="20"/>
  <c r="Q59" i="20" s="1"/>
  <c r="R59" i="20" s="1"/>
  <c r="N119" i="20"/>
  <c r="N115" i="20"/>
  <c r="O115" i="20" s="1"/>
  <c r="O116" i="20" s="1"/>
  <c r="P115" i="20" s="1"/>
  <c r="Q115" i="20" s="1"/>
  <c r="R115" i="20" s="1"/>
  <c r="N117" i="20"/>
  <c r="O117" i="20" s="1"/>
  <c r="N109" i="20"/>
  <c r="O109" i="20" s="1"/>
  <c r="O110" i="20" s="1"/>
  <c r="O111" i="20" s="1"/>
  <c r="P109" i="20" s="1"/>
  <c r="Q109" i="20" s="1"/>
  <c r="R109" i="20" s="1"/>
  <c r="N105" i="20"/>
  <c r="O105" i="20" s="1"/>
  <c r="N112" i="20"/>
  <c r="O112" i="20" s="1"/>
  <c r="O113" i="20" s="1"/>
  <c r="N106" i="20"/>
  <c r="O106" i="20" s="1"/>
  <c r="P105" i="20" s="1"/>
  <c r="Q105" i="20" s="1"/>
  <c r="R105" i="20" s="1"/>
  <c r="N114" i="20"/>
  <c r="N107" i="20"/>
  <c r="O107" i="20" s="1"/>
  <c r="O108" i="20" s="1"/>
  <c r="P107" i="20" s="1"/>
  <c r="Q107" i="20" s="1"/>
  <c r="R107" i="20" s="1"/>
  <c r="O118" i="20"/>
  <c r="P117" i="20" s="1"/>
  <c r="O119" i="20" l="1"/>
  <c r="O50" i="20"/>
  <c r="P49" i="20" s="1"/>
  <c r="Q49" i="20" s="1"/>
  <c r="R49" i="20" s="1"/>
  <c r="P26" i="20"/>
  <c r="Q26" i="20" s="1"/>
  <c r="R26" i="20" s="1"/>
  <c r="O114" i="20"/>
  <c r="P112" i="20" s="1"/>
  <c r="Q112" i="20" s="1"/>
  <c r="R112" i="20" s="1"/>
</calcChain>
</file>

<file path=xl/sharedStrings.xml><?xml version="1.0" encoding="utf-8"?>
<sst xmlns="http://schemas.openxmlformats.org/spreadsheetml/2006/main" count="579" uniqueCount="103">
  <si>
    <t>Código:</t>
  </si>
  <si>
    <t>Fecha:</t>
  </si>
  <si>
    <t>RIESGO</t>
  </si>
  <si>
    <t>CONTROL</t>
  </si>
  <si>
    <t>Versión:</t>
  </si>
  <si>
    <t>Página:</t>
  </si>
  <si>
    <t>Fecha de elaboración:</t>
  </si>
  <si>
    <t>Nombres y apellidos del gestor de proceso</t>
  </si>
  <si>
    <t>CRITERIOS DE EVALUACIÓN DEL DISEÑO DEL CONTROL</t>
  </si>
  <si>
    <t>CAUSA</t>
  </si>
  <si>
    <t>Rango de califiación de la ejecución</t>
  </si>
  <si>
    <r>
      <t xml:space="preserve">A continuación se presenta la evaluación realizada por la </t>
    </r>
    <r>
      <rPr>
        <b/>
        <sz val="11"/>
        <color theme="1"/>
        <rFont val="Arial"/>
        <family val="2"/>
      </rPr>
      <t xml:space="preserve">tercera línea de defensa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</si>
  <si>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OBSERVACIONES A LA EJECUCIÓN DEL CONTROL</t>
  </si>
  <si>
    <t>OBSERVACIONES AL DISEÑO DEL CONTROL</t>
  </si>
  <si>
    <r>
      <t xml:space="preserve">A continuación se presenta el análisis realizado por la </t>
    </r>
    <r>
      <rPr>
        <b/>
        <sz val="11"/>
        <color theme="1"/>
        <rFont val="Arial"/>
        <family val="2"/>
      </rPr>
      <t xml:space="preserve">segunda línea de defensa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</si>
  <si>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t>PROCESO SISTEMA DE GESTIÓN
FORMATO EVALUACIÓN DE ACTIVIDADES DE CONTROL</t>
  </si>
  <si>
    <r>
      <t xml:space="preserve">A continuación se presenta la evaluación realizada por la </t>
    </r>
    <r>
      <rPr>
        <b/>
        <sz val="11"/>
        <color theme="1"/>
        <rFont val="Arial"/>
        <family val="2"/>
      </rPr>
      <t xml:space="preserve">primera línea de defensa </t>
    </r>
    <r>
      <rPr>
        <sz val="11"/>
        <color theme="1"/>
        <rFont val="Arial"/>
        <family val="2"/>
      </rPr>
      <t>como responsable del diseño de los controles establecidos para la mitigación de los riesgos.</t>
    </r>
  </si>
  <si>
    <t>FOR-SG-014</t>
  </si>
  <si>
    <t>Memo I2021039704 – 24/12/2021</t>
  </si>
  <si>
    <t>Atributos de eficiencia</t>
  </si>
  <si>
    <t>Preventivo</t>
  </si>
  <si>
    <t>Detectivo</t>
  </si>
  <si>
    <t>Correctivo</t>
  </si>
  <si>
    <t>Automático</t>
  </si>
  <si>
    <t>Manual</t>
  </si>
  <si>
    <t>Tipo</t>
  </si>
  <si>
    <t>Implementación</t>
  </si>
  <si>
    <t>Atributos informativos</t>
  </si>
  <si>
    <t>Documentación</t>
  </si>
  <si>
    <t>Frecuencia</t>
  </si>
  <si>
    <t>Documentado</t>
  </si>
  <si>
    <t>Sin documentar</t>
  </si>
  <si>
    <t>Continua</t>
  </si>
  <si>
    <t>Aleatoria</t>
  </si>
  <si>
    <t>Evidencia</t>
  </si>
  <si>
    <t>Con registro</t>
  </si>
  <si>
    <t>Sin registro</t>
  </si>
  <si>
    <t>1. Atributos de eficiencia</t>
  </si>
  <si>
    <t>Tipo de control</t>
  </si>
  <si>
    <t>Implementación del control</t>
  </si>
  <si>
    <t>2. Atributos informativos</t>
  </si>
  <si>
    <t>Peso</t>
  </si>
  <si>
    <t>Total valoración del control</t>
  </si>
  <si>
    <t xml:space="preserve">1. </t>
  </si>
  <si>
    <t xml:space="preserve">2. </t>
  </si>
  <si>
    <t>Proceso:</t>
  </si>
  <si>
    <t>Efectividad del conjunto de controles</t>
  </si>
  <si>
    <t>Nivel</t>
  </si>
  <si>
    <t>PROBABILIDAD INHERENTE</t>
  </si>
  <si>
    <t>Descriptor</t>
  </si>
  <si>
    <t>Posibilidad de…</t>
  </si>
  <si>
    <t>Probabilidad Inherente</t>
  </si>
  <si>
    <t>Muy baja</t>
  </si>
  <si>
    <t>Baja</t>
  </si>
  <si>
    <t>Media</t>
  </si>
  <si>
    <t>Alta</t>
  </si>
  <si>
    <t>Muy alta</t>
  </si>
  <si>
    <t>Efectividad del control</t>
  </si>
  <si>
    <t>No aplica</t>
  </si>
  <si>
    <t>Nivel de probabilidad residual</t>
  </si>
  <si>
    <t>APLICACIÓN DE CONTROLES PARA ESTABLECER RIESGO RESIDUAL</t>
  </si>
  <si>
    <t>PROBABILIDAD RESIDUAL</t>
  </si>
  <si>
    <t>1.</t>
  </si>
  <si>
    <t>2.</t>
  </si>
  <si>
    <t>Nombres y apellidos del responsable de la revisión:</t>
  </si>
  <si>
    <t>Nombres y apellidos responsable de la evaluación:</t>
  </si>
  <si>
    <t>1 de 1</t>
  </si>
  <si>
    <t>Gestión Ambiental</t>
  </si>
  <si>
    <t>Posibilidad de que no se reciclen los residuos aprovechables en el desarrollo misional de la entidad por la mala disposición de los mismos en los contenedores dispuestos para la separación en la fuente.</t>
  </si>
  <si>
    <t>1. Falta de conocimiento y apropiación en la gestión y manejo de los residuos aprovechables en la SDIS.</t>
  </si>
  <si>
    <t xml:space="preserve">1. Anualmente, los gestores ambientales y referentes ambientales técnicos, realizan seguimiento a la implementación del Plan de acción interno para el aprovechamiento eficiente de los residuos sólidos -PAIPAERS en las unidades operativas mediante la metodología de intervención ambiental de la entidad, con el propósito de socializar los lineamientos ambientales, valorar la implementación del lineamiento y en caso de identificar una desviación, subsanar los posibles incumplimientos y consolidar las necesidades que apliquen. Como evidencia se tiene el acta de intervención, informe de intervención y lista de asistencia de intervención. </t>
  </si>
  <si>
    <t>2. Cada que se recibe una solicitud por parte de las diferentes áreas de la entidad, el líder del programa de consumo sostenible, realiza la revisión de los estudios previos, anexo técnico y objeto contractual con el fin de definir y adelantar la inclusión de clausulas ambientales en el manejo integral de los residuos aprovechables a los contratos que les aplique. Como evidencia queda el correo electrónico con la trazabilidad de la solicitud y respuesta.
En caso que no se realice la inclusión de las clausulas ambientales, el área solicitante reitera la solicitud hasta que el responsable del área de gestión ambiental genere la respuesta.</t>
  </si>
  <si>
    <t>Posibilidad de que se aumente la generación de residuos no aprovechables en el desarrollo misional de la entidad por la no inclusión e implementación de clausulas ambientales.</t>
  </si>
  <si>
    <t>1. Que no se remitan al equipo de gestión ambiental las solicitudes de inclusión de clausulas ambientales.</t>
  </si>
  <si>
    <t>1. Cada que se recibe una solicitud por parte de las diferentes áreas de la entidad, el líder del programa de consumo sostenible, realiza la revisión de los estudios previos, anexo técnico y objeto contractual con el fin de definir y adelantar la inclusión de clausulas ambientales en la sustitución, cambio y/o uso de material reciclable por no aprovechable a los contratos que les aplique. Como evidencia queda el correo electrónico con la trazabilidad de la solicitud y respuesta. En caso que no se realice la inclusión de las clausulas ambientales, el área solicitante reitera la solicitud hasta que el responsable del área de gestión ambiental genere la respuesta.</t>
  </si>
  <si>
    <t>2. Anualmente la líder del programa de consumo sostenible informa a las dependencia de la entidad a través de un mecanismo de comunicación, las directrices para la inclusión e implementación de clausulas ambientales relacionadas con la potencialización del uso de materiales aprovechables. Como evidencia se cuenta con el registro de la comunicación envidada.
En caso de que no se remita la comunicación, se generan recordatorios de la inclusión de clausulas en la reuniones de mesas ambientales.</t>
  </si>
  <si>
    <t>Posibilidad de que se lleve a cabo una inadecuada disposición de los residuos peligrosos, hospitalarios, especiales (colchones, llantas y/o escombros) por la no implementación de los lineamientos ambientales institucionales.</t>
  </si>
  <si>
    <t xml:space="preserve">1.Falta de conocimiento y apropiación en la gestión y manejo de los residuos peligrosos, hospitalarios, especiales (colchones, llantas y/o escombros) en la SDIS. </t>
  </si>
  <si>
    <t xml:space="preserve">1. Anualmente, los gestores ambientales y referentes ambientales técnicos, realizan seguimiento a la implementación del Plan de gestión integral de residuos peligrosos -PGIRP, Plan de gestión integral de residuos hospitalarios y similares -PGIRH, la generación y manejo de residuos especiales en las unidades operativas mediante la metodología de intervención ambiental de la entidad, con el propósito de socializar los lineamientos ambientales, valorar la implementación del lineamiento y en caso de identificar una desviación, subsanar los posibles incumplimientos y consolidar las necesidades que apliquen. Como evidencia se tiene el acta de intervención, informe de intervención y lista de asistencia de intervención. </t>
  </si>
  <si>
    <t>2. Cada que se recibe una solicitud por parte de las diferentes áreas de la entidad, el líder del programa de consumo sostenible, realiza la revisión de los estudios previos, anexo técnico y objeto contractual con el fin de definir y adelantar la inclusión de clausulas ambientales en el manejo integral de los residuos hospitalarios, peligrosos y especiales a los contratos que les aplique. Como evidencia queda el correo electrónico con la trazabilidad de la solicitud y respuesta. 
En caso que no se realice la inclusión de las clausulas ambientales, el área solicitante reitera la solicitud hasta que el responsable del área de gestión ambiental genere la respuesta.</t>
  </si>
  <si>
    <t>3. Semestralmente el líder del programa de Gestión Integral Residuos del área ambiental realiza un seguimientos a la implementación del instructivo RCD y del instructivo de manejo y disposición de colchones y colchonetas, con el propósito de valorar la implementación y gestión integral de estos residuos al interior de la entidad. Como evidencia se tiene dos matrices en Excel consolidando la información de implementación, en caso de que no se realice el seguimiento se adelantara la verificación del cumplimento bajo las herramienta storm user y aplicativo web de la SDA</t>
  </si>
  <si>
    <t>Posibilidad de que se generen emisiones atmosféricas, ruido y vertimientos contaminantes que superen los límites permisibles por norma, por la falta de mantenimiento preventivo o correctivo a fuentes de generación fijas y móviles y por la no implementación de los lineamientos ambientales institucionales.</t>
  </si>
  <si>
    <t>1.Falta de conocimiento e implementación de los lineamientos ambientales en materia de emisiones atmosféricas, ruido y vertimientos en la SDIS.</t>
  </si>
  <si>
    <t>1. Cada que se recibe una solicitud por parte de las diferentes áreas de la entidad, el líder del programa de consumo sostenible, realiza la revisión de los estudios previos, anexo técnico y objeto contractual con el fin de definir y adelantar la inclusión de clausulas ambientales en control y manejo integral a la generación de emisiones atmosféricas, ruido y vertimientos a los contratos que les aplique. Como evidencia queda el correo electrónico con la trazabilidad de la solicitud y respuesta.
 En caso que no se realice la inclusión de las clausulas ambientales, el área solicitante reitera la solicitud hasta que el responsable del área de gestión ambiental genere la respuesta.</t>
  </si>
  <si>
    <t>2. Semestralmente el líder del programa de Gestión Integral Residuos del área ambiental realiza un seguimientos a los procesos de mantenimiento preventivo para los equipos y elementos fijos que generan emisiones atmosféricas, con el propósito de verificar el cumplimiento de los lineamientos ambientales en el tema. Como evidencia se tiene una matriz en Excel consolidando la información de los equipos y elementos de la entidad.
En caso de que no se realice el seguimiento se adelantara la verificación del cumplimento bajo la respuesta anual de auditoria a la SDA.</t>
  </si>
  <si>
    <t xml:space="preserve">3. Anualmente, los gestores ambientales y referentes ambientales técnicos, realizan seguimiento a la implementación del Plan de Gestión Integral de aceite vegetal usado (AVU) y grasas y el Instructivo para Mejorar los Vertimientos en las unidades operativas mediante la metodología de intervención ambiental de la entidad, con el propósito de socializar los lineamientos ambientales, valorar la implementación de los lineamientos y en caso de identificar una desviación, subsanar los posibles incumplimientos y consolidar las necesidades que apliquen. Como evidencia se tiene el acta de intervención, informe de intervención y lista de asistencia de intervención. </t>
  </si>
  <si>
    <t>Posibilidad de que se realice el diseño, uso y/o ubicación inadecuado de la Publicidad Exterior Visual (PEV) por la no implementación de los lineamientos ambientales institucionales.</t>
  </si>
  <si>
    <t>1. Falta de conocimiento y apropiación en la gestión, manejo y uso de Publicidad Exterior Visual (PEV) en la SDIS</t>
  </si>
  <si>
    <t>1. Cada que se recibe una solicitud por parte de las diferentes áreas de la entidad, el líder del programa de consumo sostenible, realiza la revisión de los estudios previos, anexo técnico y objeto contractual con el fin de definir y adelantar la inclusión de clausulas ambientales en el manejo y control de la Publicidad Exterior Visual (PEV) a los contratos que les aplique. Como evidencia queda el correo electrónico con la trazabilidad de la solicitud y respuesta. 
En caso que no se realice la inclusión de las clausulas ambientales, el área solicitante reitera la solicitud hasta que el responsable del área de gestión ambiental genere la respuesta.</t>
  </si>
  <si>
    <t>2.  Semestralmente el líder del programa de Practicas Sostenibles del área ambiental realiza un seguimientos a la implementación, control y manejo de PEV de la SDIS, con el propósito de verificar el cumplimiento de los lineamientos ambientales en el tema. Como evidencia se tiene una matriz en Excel consolidando la información del diagnostico y necesidades de cada elemento PEV de la entidad, en caso de que no se realice el seguimiento se adelantara la verificación del cumplimento bajo la respuesta anual de auditoria a la SDA.</t>
  </si>
  <si>
    <t>Posibilidad de que se desperdicie o se haga mal uso del agua y la energía por la no implementación de los lineamientos ambientales institucionales.</t>
  </si>
  <si>
    <t>1.Falta de conocimiento e implementación de los lineamientos ambientales en la gestión, manejo y uso del agua y la energía en la SDIS.</t>
  </si>
  <si>
    <t xml:space="preserve">1. Anualmente, los gestores ambientales y referentes ambientales técnicos, realizan seguimiento a la implementación de las políticas, programas y metodologías de agua y energía en las unidades operativas mediante el proceso de intervención ambiental de la entidad, con el propósito de socializar los lineamientos ambientales, valorar la implementación de los lineamientos y en caso de identificar una desviación, subsanar los posibles incumplimientos y consolidar las necesidades que apliquen.
Como evidencia se tiene el acta de intervención, informe de intervención y lista de asistencia de intervención. </t>
  </si>
  <si>
    <t>2. Semestralmente, el líder del programa de uso eficiente del agua y energía realiza seguimiento al avance de las actividades del plan de acción de la SDA, mediante la revisión de la matriz de seguimiento de la herramienta Storm User, con el fin de garantizar el cumplimiento del plan. En caso que se identifiquen retrasos en la ejecución de actividades, se generan mediante correo electrónico las alertas a los respectivos responsables o los ajustes requeridos al plan. Como evidencia se tiene la matriz en Excel consolidando el seguimiento al cumplimiento y sus respectivos soportes de envió.</t>
  </si>
  <si>
    <t>3. Cada que se recibe una solicitud por parte de las diferentes áreas de la entidad, el líder del programa de consumo sostenible, realiza la revisión de los estudios previos, anexo técnico y objeto contractual con el fin de definir y adelantar la inclusión de clausulas ambientales tendientes al uso eficiente y optimo del agua y la energía a los contratos que les aplique. Como evidencia queda el correo electrónico con la trazabilidad de la solicitud y respuesta. En caso que no se realice la inclusión de las clausulas ambientales, el área solicitante reitera la solicitud hasta que el responsable del área de gestión ambiental genere.</t>
  </si>
  <si>
    <t>Néstor Raúl Garcés Martínez</t>
  </si>
  <si>
    <t>Andrés Camilo Gómez Cardoso</t>
  </si>
  <si>
    <t>No se realiza la evaluación del control debido a que, por la periodicidad con la que fue definido, no se ha ejecutado.</t>
  </si>
  <si>
    <t>No se generan observaciones por parte de la segunda línea de defensa, respecto al diseño del control.</t>
  </si>
  <si>
    <t>Andrés Penagos Guarnizo</t>
  </si>
  <si>
    <t>El diseño del control cumple con la estructura y variables definidas en el Lineamiento Administración de riesgos vigente.</t>
  </si>
  <si>
    <t>De acuerdo con lo observado en los reportes de monitoreo con las respectivas evidencias y los registros en el FOR-SG-013 SECCIÓN C Monitoreo y revisión, primer y segundo monitoreo, correspondiente al proceso de Gestión Ambiental, se observó que si se ejecuta la actividad de control.</t>
  </si>
  <si>
    <t>5/09/2022
22/02/2023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</si>
</sst>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sz val="10"/>
      <color theme="1"/>
      <name val="Arial"/>
      <family val="2"/>
    </font>
    <font>
      <b/>
      <sz val="10"/>
      <color theme="1"/>
      <name val="Arial"/>
      <family val="2"/>
    </font>
    <font>
      <b/>
      <sz val="10"/>
      <name val="Arial"/>
      <family val="2"/>
    </font>
    <font>
      <b/>
      <sz val="11"/>
      <color theme="1"/>
      <name val="Arial"/>
      <family val="2"/>
    </font>
    <font>
      <sz val="10"/>
      <color theme="4" tint="-0.249977111117893"/>
      <name val="Arial"/>
      <family val="2"/>
    </font>
    <font>
      <i/>
      <sz val="10"/>
      <color theme="4" tint="-0.249977111117893"/>
      <name val="Arial"/>
      <family val="2"/>
    </font>
    <font>
      <sz val="10"/>
      <name val="Arial"/>
      <family val="2"/>
    </font>
    <font>
      <u/>
      <sz val="10"/>
      <color indexed="12"/>
      <name val="Arial"/>
      <family val="2"/>
    </font>
    <font>
      <i/>
      <sz val="11"/>
      <color theme="4" tint="-0.249977111117893"/>
      <name val="Arial"/>
      <family val="2"/>
    </font>
    <font>
      <b/>
      <sz val="11"/>
      <color theme="4" tint="-0.249977111117893"/>
      <name val="Arial"/>
      <family val="2"/>
    </font>
    <font>
      <b/>
      <sz val="11"/>
      <color theme="1"/>
      <name val="Calibri"/>
      <family val="2"/>
      <scheme val="minor"/>
    </font>
    <font>
      <sz val="12"/>
      <name val="Arial"/>
      <family val="2"/>
    </font>
    <font>
      <sz val="11"/>
      <color theme="1"/>
      <name val="Arial"/>
      <family val="2"/>
    </font>
    <font>
      <i/>
      <sz val="10"/>
      <color theme="4"/>
      <name val="Arial"/>
      <family val="2"/>
    </font>
    <font>
      <sz val="11"/>
      <color theme="1"/>
      <name val="Calibri"/>
      <family val="2"/>
      <scheme val="minor"/>
    </font>
    <font>
      <sz val="9"/>
      <name val="Arial"/>
      <family val="2"/>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thin">
        <color indexed="64"/>
      </left>
      <right style="dashed">
        <color indexed="64"/>
      </right>
      <top/>
      <bottom style="dashed">
        <color indexed="64"/>
      </bottom>
      <diagonal/>
    </border>
  </borders>
  <cellStyleXfs count="5">
    <xf numFmtId="0" fontId="0" fillId="0" borderId="0"/>
    <xf numFmtId="0" fontId="1" fillId="0" borderId="0"/>
    <xf numFmtId="0" fontId="8" fillId="0" borderId="0"/>
    <xf numFmtId="0" fontId="9" fillId="0" borderId="0" applyNumberFormat="0" applyFill="0" applyBorder="0" applyAlignment="0" applyProtection="0">
      <alignment vertical="top"/>
      <protection locked="0"/>
    </xf>
    <xf numFmtId="9" fontId="16" fillId="0" borderId="0" applyFont="0" applyFill="0" applyBorder="0" applyAlignment="0" applyProtection="0"/>
  </cellStyleXfs>
  <cellXfs count="110">
    <xf numFmtId="0" fontId="0" fillId="0" borderId="0" xfId="0"/>
    <xf numFmtId="0" fontId="1" fillId="0" borderId="0" xfId="0" applyFont="1" applyAlignment="1" applyProtection="1">
      <alignment horizontal="center" vertical="center" wrapText="1"/>
      <protection locked="0"/>
    </xf>
    <xf numFmtId="9" fontId="0" fillId="0" borderId="0" xfId="0" applyNumberFormat="1"/>
    <xf numFmtId="0" fontId="0" fillId="0" borderId="0" xfId="0" applyAlignment="1">
      <alignment horizontal="center" vertical="center"/>
    </xf>
    <xf numFmtId="9" fontId="0" fillId="0" borderId="0" xfId="4" applyFont="1"/>
    <xf numFmtId="0" fontId="1" fillId="0" borderId="17"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0" borderId="0" xfId="0" applyFont="1" applyAlignment="1" applyProtection="1">
      <alignment wrapText="1"/>
      <protection locked="0"/>
    </xf>
    <xf numFmtId="0" fontId="2" fillId="0" borderId="0" xfId="0" applyFont="1" applyAlignment="1" applyProtection="1">
      <alignment horizontal="center" wrapText="1"/>
      <protection locked="0"/>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17" fillId="0" borderId="1" xfId="0" applyFont="1" applyBorder="1" applyAlignment="1" applyProtection="1">
      <alignment horizontal="left" vertical="center" wrapText="1"/>
      <protection locked="0"/>
    </xf>
    <xf numFmtId="0" fontId="4" fillId="0" borderId="0" xfId="0" applyFont="1" applyAlignment="1" applyProtection="1">
      <alignment vertical="center" wrapText="1"/>
      <protection locked="0"/>
    </xf>
    <xf numFmtId="0" fontId="3" fillId="0" borderId="0" xfId="0" applyFont="1" applyAlignment="1" applyProtection="1">
      <alignment horizontal="left" wrapText="1"/>
      <protection locked="0"/>
    </xf>
    <xf numFmtId="0" fontId="7" fillId="0" borderId="0" xfId="0" applyFont="1" applyAlignment="1" applyProtection="1">
      <alignment horizontal="left" vertical="center"/>
      <protection locked="0"/>
    </xf>
    <xf numFmtId="0" fontId="6" fillId="0" borderId="0" xfId="0" applyFont="1" applyAlignment="1" applyProtection="1">
      <alignment horizontal="center" wrapText="1"/>
      <protection locked="0"/>
    </xf>
    <xf numFmtId="0" fontId="11" fillId="0" borderId="0" xfId="0" applyFont="1" applyAlignment="1" applyProtection="1">
      <alignment horizontal="center" vertical="center" wrapText="1"/>
      <protection locked="0"/>
    </xf>
    <xf numFmtId="0" fontId="1" fillId="0" borderId="0" xfId="0" applyFont="1" applyAlignment="1" applyProtection="1">
      <alignment horizontal="right" vertical="center" wrapText="1"/>
      <protection locked="0"/>
    </xf>
    <xf numFmtId="14" fontId="1" fillId="0" borderId="1" xfId="0" applyNumberFormat="1"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 fillId="0" borderId="0" xfId="0" applyFont="1" applyAlignment="1" applyProtection="1">
      <alignment vertical="center" wrapText="1"/>
      <protection locked="0"/>
    </xf>
    <xf numFmtId="0" fontId="5" fillId="0" borderId="0" xfId="0" applyFont="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1"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 fillId="0" borderId="14" xfId="0" applyFont="1" applyBorder="1" applyAlignment="1" applyProtection="1">
      <alignment vertical="center" wrapText="1"/>
      <protection locked="0"/>
    </xf>
    <xf numFmtId="9" fontId="1" fillId="0" borderId="14" xfId="4" applyFont="1" applyFill="1" applyBorder="1" applyAlignment="1" applyProtection="1">
      <alignment horizontal="center" vertical="center" wrapText="1"/>
      <protection hidden="1"/>
    </xf>
    <xf numFmtId="9" fontId="1" fillId="0" borderId="14" xfId="0" applyNumberFormat="1" applyFont="1" applyBorder="1" applyAlignment="1" applyProtection="1">
      <alignment horizontal="center" vertical="center" wrapText="1"/>
      <protection hidden="1"/>
    </xf>
    <xf numFmtId="0" fontId="1" fillId="0" borderId="17" xfId="0" applyFont="1" applyBorder="1" applyAlignment="1" applyProtection="1">
      <alignment vertical="center" wrapText="1"/>
      <protection locked="0"/>
    </xf>
    <xf numFmtId="9" fontId="1" fillId="0" borderId="17" xfId="4" applyFont="1" applyFill="1" applyBorder="1" applyAlignment="1" applyProtection="1">
      <alignment horizontal="center" vertical="center" wrapText="1"/>
      <protection hidden="1"/>
    </xf>
    <xf numFmtId="9" fontId="1" fillId="0" borderId="17" xfId="0" applyNumberFormat="1" applyFont="1" applyBorder="1" applyAlignment="1" applyProtection="1">
      <alignment horizontal="center" vertical="center" wrapText="1"/>
      <protection hidden="1"/>
    </xf>
    <xf numFmtId="0" fontId="1" fillId="0" borderId="20"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9" fontId="1" fillId="0" borderId="20" xfId="4" applyFont="1" applyFill="1" applyBorder="1" applyAlignment="1" applyProtection="1">
      <alignment horizontal="center" vertical="center" wrapText="1"/>
      <protection hidden="1"/>
    </xf>
    <xf numFmtId="9" fontId="1" fillId="0" borderId="20" xfId="0" applyNumberFormat="1"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locked="0"/>
    </xf>
    <xf numFmtId="0" fontId="0" fillId="0" borderId="0" xfId="0" applyProtection="1">
      <protection locked="0"/>
    </xf>
    <xf numFmtId="0" fontId="1" fillId="0" borderId="1" xfId="0" applyFont="1" applyBorder="1" applyAlignment="1" applyProtection="1">
      <alignment horizontal="left" vertical="center" wrapText="1"/>
      <protection locked="0"/>
    </xf>
    <xf numFmtId="0" fontId="10"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2" fillId="0" borderId="1" xfId="0" applyFont="1" applyBorder="1" applyAlignment="1" applyProtection="1">
      <alignment wrapText="1"/>
      <protection locked="0"/>
    </xf>
    <xf numFmtId="0" fontId="1" fillId="0" borderId="13" xfId="0" applyFont="1" applyBorder="1" applyAlignment="1" applyProtection="1">
      <alignment vertical="center" wrapText="1"/>
      <protection locked="0"/>
    </xf>
    <xf numFmtId="9" fontId="1" fillId="0" borderId="15" xfId="0" applyNumberFormat="1" applyFont="1" applyBorder="1" applyAlignment="1" applyProtection="1">
      <alignment horizontal="center" vertical="center" wrapText="1"/>
      <protection hidden="1"/>
    </xf>
    <xf numFmtId="0" fontId="1" fillId="0" borderId="16" xfId="0" applyFont="1" applyBorder="1" applyAlignment="1" applyProtection="1">
      <alignment vertical="center" wrapText="1"/>
      <protection locked="0"/>
    </xf>
    <xf numFmtId="9" fontId="1" fillId="0" borderId="18" xfId="0" applyNumberFormat="1" applyFont="1" applyBorder="1" applyAlignment="1" applyProtection="1">
      <alignment horizontal="center" vertical="center" wrapText="1"/>
      <protection hidden="1"/>
    </xf>
    <xf numFmtId="9" fontId="1" fillId="0" borderId="3" xfId="0" applyNumberFormat="1" applyFont="1" applyBorder="1" applyAlignment="1" applyProtection="1">
      <alignment horizontal="center" vertical="center" wrapText="1"/>
      <protection hidden="1"/>
    </xf>
    <xf numFmtId="9" fontId="1" fillId="0" borderId="7" xfId="0" applyNumberFormat="1"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hidden="1"/>
    </xf>
    <xf numFmtId="0" fontId="1" fillId="0" borderId="7" xfId="0" applyFont="1" applyBorder="1" applyAlignment="1" applyProtection="1">
      <alignment horizontal="center" vertical="center" wrapText="1"/>
      <protection hidden="1"/>
    </xf>
    <xf numFmtId="0" fontId="1" fillId="0" borderId="3"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3"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9" fontId="1" fillId="0" borderId="3" xfId="4" applyFont="1" applyFill="1" applyBorder="1" applyAlignment="1" applyProtection="1">
      <alignment horizontal="center" vertical="center" wrapText="1"/>
      <protection hidden="1"/>
    </xf>
    <xf numFmtId="9" fontId="1" fillId="0" borderId="7" xfId="4" applyFont="1" applyFill="1" applyBorder="1" applyAlignment="1" applyProtection="1">
      <alignment horizontal="center" vertical="center" wrapText="1"/>
      <protection hidden="1"/>
    </xf>
    <xf numFmtId="0" fontId="1" fillId="0" borderId="27"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9" fontId="1" fillId="0" borderId="29" xfId="0" applyNumberFormat="1" applyFont="1" applyBorder="1" applyAlignment="1" applyProtection="1">
      <alignment horizontal="center" vertical="center" wrapText="1"/>
      <protection hidden="1"/>
    </xf>
    <xf numFmtId="9" fontId="1" fillId="0" borderId="30" xfId="0" applyNumberFormat="1" applyFont="1" applyBorder="1" applyAlignment="1" applyProtection="1">
      <alignment horizontal="center" vertical="center" wrapText="1"/>
      <protection hidden="1"/>
    </xf>
    <xf numFmtId="9" fontId="1" fillId="0" borderId="25" xfId="0" applyNumberFormat="1" applyFont="1" applyBorder="1" applyAlignment="1" applyProtection="1">
      <alignment horizontal="center" vertical="center" wrapText="1"/>
      <protection hidden="1"/>
    </xf>
    <xf numFmtId="0" fontId="1" fillId="0" borderId="13" xfId="0"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9" fontId="1" fillId="0" borderId="15" xfId="0" applyNumberFormat="1" applyFont="1" applyBorder="1" applyAlignment="1" applyProtection="1">
      <alignment horizontal="center" vertical="center" wrapText="1"/>
      <protection hidden="1"/>
    </xf>
    <xf numFmtId="9" fontId="1" fillId="0" borderId="18" xfId="0" applyNumberFormat="1" applyFont="1" applyBorder="1" applyAlignment="1" applyProtection="1">
      <alignment horizontal="center" vertical="center" wrapText="1"/>
      <protection hidden="1"/>
    </xf>
    <xf numFmtId="0" fontId="1" fillId="0" borderId="2"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9" fontId="1" fillId="0" borderId="2" xfId="4" applyFont="1" applyFill="1" applyBorder="1" applyAlignment="1" applyProtection="1">
      <alignment horizontal="center" vertical="center" wrapText="1"/>
      <protection hidden="1"/>
    </xf>
    <xf numFmtId="9" fontId="1" fillId="0" borderId="2" xfId="0" applyNumberFormat="1"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1" fillId="0" borderId="31" xfId="0" applyFont="1" applyBorder="1" applyAlignment="1" applyProtection="1">
      <alignment horizontal="left" vertical="center" wrapText="1"/>
      <protection locked="0"/>
    </xf>
    <xf numFmtId="0" fontId="1" fillId="0" borderId="19" xfId="0" applyFont="1" applyBorder="1" applyAlignment="1" applyProtection="1">
      <alignment vertical="center" wrapText="1"/>
      <protection locked="0"/>
    </xf>
    <xf numFmtId="9" fontId="1" fillId="0" borderId="21" xfId="0" applyNumberFormat="1" applyFont="1" applyBorder="1" applyAlignment="1" applyProtection="1">
      <alignment horizontal="center" vertical="center" wrapText="1"/>
      <protection hidden="1"/>
    </xf>
    <xf numFmtId="0" fontId="3"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13" fillId="0" borderId="3" xfId="0" applyFont="1" applyBorder="1" applyAlignment="1" applyProtection="1">
      <alignment horizontal="center"/>
      <protection locked="0"/>
    </xf>
    <xf numFmtId="0" fontId="13" fillId="0" borderId="7" xfId="0" applyFont="1" applyBorder="1" applyAlignment="1" applyProtection="1">
      <alignment horizontal="center"/>
      <protection locked="0"/>
    </xf>
    <xf numFmtId="0" fontId="13" fillId="0" borderId="2" xfId="0" applyFont="1" applyBorder="1" applyAlignment="1" applyProtection="1">
      <alignment horizontal="center"/>
      <protection locked="0"/>
    </xf>
    <xf numFmtId="0" fontId="1" fillId="0" borderId="11" xfId="0" applyFont="1" applyBorder="1" applyAlignment="1" applyProtection="1">
      <alignment horizontal="right" vertical="center" wrapText="1"/>
      <protection locked="0"/>
    </xf>
    <xf numFmtId="0" fontId="4" fillId="0" borderId="7" xfId="0" applyFont="1" applyBorder="1" applyAlignment="1" applyProtection="1">
      <alignment horizontal="center" vertical="center" wrapText="1"/>
      <protection locked="0"/>
    </xf>
    <xf numFmtId="0" fontId="1" fillId="0" borderId="0" xfId="0" applyFont="1" applyAlignment="1" applyProtection="1">
      <alignment horizontal="right" vertical="center" wrapText="1"/>
      <protection locked="0"/>
    </xf>
    <xf numFmtId="0" fontId="1" fillId="0" borderId="12" xfId="0" applyFont="1" applyBorder="1" applyAlignment="1" applyProtection="1">
      <alignment horizontal="right"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4" fillId="0" borderId="1" xfId="0" applyFont="1" applyBorder="1" applyAlignment="1" applyProtection="1">
      <alignment horizontal="left" vertical="center" wrapText="1"/>
      <protection locked="0"/>
    </xf>
    <xf numFmtId="0" fontId="1" fillId="0" borderId="8" xfId="0" applyFont="1" applyBorder="1" applyAlignment="1" applyProtection="1">
      <alignment horizontal="right" vertical="center" wrapText="1"/>
      <protection locked="0"/>
    </xf>
    <xf numFmtId="0" fontId="15" fillId="0" borderId="3"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12"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center"/>
    </xf>
  </cellXfs>
  <cellStyles count="5">
    <cellStyle name="Hipervínculo 2" xfId="3" xr:uid="{00000000-0005-0000-0000-000000000000}"/>
    <cellStyle name="Normal" xfId="0" builtinId="0"/>
    <cellStyle name="Normal 2" xfId="1" xr:uid="{00000000-0005-0000-0000-000002000000}"/>
    <cellStyle name="Normal 3" xfId="2"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396044</xdr:colOff>
      <xdr:row>1</xdr:row>
      <xdr:rowOff>81040</xdr:rowOff>
    </xdr:from>
    <xdr:to>
      <xdr:col>1</xdr:col>
      <xdr:colOff>1848971</xdr:colOff>
      <xdr:row>4</xdr:row>
      <xdr:rowOff>205826</xdr:rowOff>
    </xdr:to>
    <xdr:pic>
      <xdr:nvPicPr>
        <xdr:cNvPr id="3" name="Imagen 2" descr="escudo-alc">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485" y="148275"/>
          <a:ext cx="1452927" cy="86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37"/>
  <sheetViews>
    <sheetView tabSelected="1" topLeftCell="A59" zoomScale="85" zoomScaleNormal="85" zoomScaleSheetLayoutView="70" zoomScalePageLayoutView="25" workbookViewId="0">
      <selection activeCell="E100" sqref="E100"/>
    </sheetView>
  </sheetViews>
  <sheetFormatPr baseColWidth="10" defaultColWidth="2.85546875" defaultRowHeight="12.75" x14ac:dyDescent="0.2"/>
  <cols>
    <col min="1" max="1" width="1.140625" style="7" customWidth="1"/>
    <col min="2" max="2" width="36" style="8" customWidth="1"/>
    <col min="3" max="3" width="13.28515625" style="9" bestFit="1" customWidth="1"/>
    <col min="4" max="4" width="12.85546875" style="9" customWidth="1"/>
    <col min="5" max="5" width="41.140625" style="9" customWidth="1"/>
    <col min="6" max="6" width="73.7109375" style="10" customWidth="1"/>
    <col min="7" max="7" width="14" style="1" customWidth="1"/>
    <col min="8" max="8" width="5.85546875" style="1" bestFit="1" customWidth="1"/>
    <col min="9" max="9" width="17.7109375" style="10" customWidth="1"/>
    <col min="10" max="10" width="5.85546875" style="10" bestFit="1" customWidth="1"/>
    <col min="11" max="11" width="17.85546875" style="10" customWidth="1"/>
    <col min="12" max="12" width="11.7109375" style="9" customWidth="1"/>
    <col min="13" max="13" width="13.5703125" style="7" customWidth="1"/>
    <col min="14" max="14" width="15.28515625" style="7" customWidth="1"/>
    <col min="15" max="15" width="12.5703125" style="7" customWidth="1"/>
    <col min="16" max="16" width="16.7109375" style="7" customWidth="1"/>
    <col min="17" max="17" width="14.42578125" style="7" customWidth="1"/>
    <col min="18" max="18" width="14.7109375" style="7" customWidth="1"/>
    <col min="19" max="19" width="23.85546875" style="7" customWidth="1"/>
    <col min="20" max="20" width="33.28515625" style="7" customWidth="1"/>
    <col min="21" max="16384" width="2.85546875" style="7"/>
  </cols>
  <sheetData>
    <row r="1" spans="1:20" ht="5.25" customHeight="1" x14ac:dyDescent="0.2"/>
    <row r="2" spans="1:20" ht="19.5" customHeight="1" x14ac:dyDescent="0.2">
      <c r="B2" s="82"/>
      <c r="C2" s="93" t="s">
        <v>15</v>
      </c>
      <c r="D2" s="94"/>
      <c r="E2" s="94"/>
      <c r="F2" s="94"/>
      <c r="G2" s="94"/>
      <c r="H2" s="94"/>
      <c r="I2" s="94"/>
      <c r="J2" s="94"/>
      <c r="K2" s="94"/>
      <c r="L2" s="94"/>
      <c r="M2" s="94"/>
      <c r="N2" s="94"/>
      <c r="O2" s="94"/>
      <c r="P2" s="94"/>
      <c r="Q2" s="94"/>
      <c r="R2" s="95"/>
      <c r="S2" s="11" t="s">
        <v>0</v>
      </c>
      <c r="T2" s="11" t="s">
        <v>17</v>
      </c>
    </row>
    <row r="3" spans="1:20" ht="19.5" customHeight="1" x14ac:dyDescent="0.2">
      <c r="B3" s="83"/>
      <c r="C3" s="96"/>
      <c r="D3" s="97"/>
      <c r="E3" s="97"/>
      <c r="F3" s="97"/>
      <c r="G3" s="97"/>
      <c r="H3" s="97"/>
      <c r="I3" s="97"/>
      <c r="J3" s="97"/>
      <c r="K3" s="97"/>
      <c r="L3" s="97"/>
      <c r="M3" s="97"/>
      <c r="N3" s="97"/>
      <c r="O3" s="97"/>
      <c r="P3" s="97"/>
      <c r="Q3" s="97"/>
      <c r="R3" s="98"/>
      <c r="S3" s="11" t="s">
        <v>4</v>
      </c>
      <c r="T3" s="11">
        <v>2</v>
      </c>
    </row>
    <row r="4" spans="1:20" ht="19.5" customHeight="1" x14ac:dyDescent="0.2">
      <c r="B4" s="83"/>
      <c r="C4" s="96"/>
      <c r="D4" s="97"/>
      <c r="E4" s="97"/>
      <c r="F4" s="97"/>
      <c r="G4" s="97"/>
      <c r="H4" s="97"/>
      <c r="I4" s="97"/>
      <c r="J4" s="97"/>
      <c r="K4" s="97"/>
      <c r="L4" s="97"/>
      <c r="M4" s="97"/>
      <c r="N4" s="97"/>
      <c r="O4" s="97"/>
      <c r="P4" s="97"/>
      <c r="Q4" s="97"/>
      <c r="R4" s="98"/>
      <c r="S4" s="11" t="s">
        <v>1</v>
      </c>
      <c r="T4" s="11" t="s">
        <v>18</v>
      </c>
    </row>
    <row r="5" spans="1:20" ht="19.5" customHeight="1" x14ac:dyDescent="0.2">
      <c r="B5" s="84"/>
      <c r="C5" s="99"/>
      <c r="D5" s="100"/>
      <c r="E5" s="100"/>
      <c r="F5" s="100"/>
      <c r="G5" s="100"/>
      <c r="H5" s="100"/>
      <c r="I5" s="100"/>
      <c r="J5" s="100"/>
      <c r="K5" s="100"/>
      <c r="L5" s="100"/>
      <c r="M5" s="100"/>
      <c r="N5" s="100"/>
      <c r="O5" s="100"/>
      <c r="P5" s="100"/>
      <c r="Q5" s="100"/>
      <c r="R5" s="101"/>
      <c r="S5" s="11" t="s">
        <v>5</v>
      </c>
      <c r="T5" s="11" t="s">
        <v>66</v>
      </c>
    </row>
    <row r="6" spans="1:20" ht="12" customHeight="1" x14ac:dyDescent="0.2">
      <c r="B6" s="7"/>
      <c r="C6" s="12"/>
      <c r="D6" s="12"/>
      <c r="E6" s="12"/>
      <c r="F6" s="12"/>
      <c r="G6" s="12"/>
      <c r="H6" s="12"/>
      <c r="I6" s="12"/>
      <c r="J6" s="12"/>
      <c r="K6" s="12"/>
    </row>
    <row r="7" spans="1:20" ht="15" customHeight="1" x14ac:dyDescent="0.2">
      <c r="B7" s="102" t="s">
        <v>16</v>
      </c>
      <c r="C7" s="102"/>
      <c r="D7" s="102"/>
      <c r="E7" s="102"/>
      <c r="F7" s="102"/>
      <c r="G7" s="102"/>
      <c r="H7" s="102"/>
      <c r="I7" s="102"/>
      <c r="J7" s="102"/>
      <c r="K7" s="102"/>
      <c r="L7" s="102"/>
      <c r="M7" s="102"/>
      <c r="N7" s="102"/>
      <c r="O7" s="102"/>
      <c r="P7" s="102"/>
      <c r="Q7" s="102"/>
      <c r="R7" s="102"/>
      <c r="S7" s="102"/>
      <c r="T7" s="102"/>
    </row>
    <row r="8" spans="1:20" x14ac:dyDescent="0.2">
      <c r="B8" s="13"/>
      <c r="C8" s="14"/>
      <c r="D8" s="14"/>
      <c r="E8" s="14"/>
      <c r="K8" s="15"/>
    </row>
    <row r="9" spans="1:20" ht="15" customHeight="1" x14ac:dyDescent="0.2">
      <c r="A9" s="16"/>
      <c r="B9" s="17" t="s">
        <v>6</v>
      </c>
      <c r="C9" s="18">
        <v>44614</v>
      </c>
      <c r="D9" s="19"/>
      <c r="E9" s="17" t="s">
        <v>45</v>
      </c>
      <c r="F9" s="89" t="s">
        <v>67</v>
      </c>
      <c r="G9" s="90"/>
      <c r="H9" s="20"/>
      <c r="I9" s="87" t="s">
        <v>7</v>
      </c>
      <c r="J9" s="87"/>
      <c r="K9" s="88"/>
      <c r="L9" s="75" t="s">
        <v>95</v>
      </c>
      <c r="M9" s="75"/>
      <c r="N9" s="75"/>
      <c r="Q9" s="1"/>
      <c r="R9" s="1"/>
    </row>
    <row r="10" spans="1:20" x14ac:dyDescent="0.2">
      <c r="B10" s="13"/>
      <c r="C10" s="14"/>
      <c r="D10" s="14"/>
      <c r="E10" s="14"/>
      <c r="K10" s="15"/>
    </row>
    <row r="11" spans="1:20" s="21" customFormat="1" ht="28.5" customHeight="1" x14ac:dyDescent="0.25">
      <c r="B11" s="81" t="s">
        <v>2</v>
      </c>
      <c r="C11" s="81" t="s">
        <v>48</v>
      </c>
      <c r="D11" s="81"/>
      <c r="E11" s="79" t="s">
        <v>9</v>
      </c>
      <c r="F11" s="81" t="s">
        <v>3</v>
      </c>
      <c r="G11" s="76" t="s">
        <v>8</v>
      </c>
      <c r="H11" s="77"/>
      <c r="I11" s="77"/>
      <c r="J11" s="77"/>
      <c r="K11" s="77"/>
      <c r="L11" s="77"/>
      <c r="M11" s="78"/>
      <c r="N11" s="81" t="s">
        <v>60</v>
      </c>
      <c r="O11" s="81"/>
      <c r="P11" s="81"/>
      <c r="Q11" s="81"/>
      <c r="R11" s="74" t="s">
        <v>61</v>
      </c>
    </row>
    <row r="12" spans="1:20" s="21" customFormat="1" ht="21.75" customHeight="1" x14ac:dyDescent="0.25">
      <c r="B12" s="81"/>
      <c r="C12" s="81"/>
      <c r="D12" s="81"/>
      <c r="E12" s="86"/>
      <c r="F12" s="81"/>
      <c r="G12" s="76" t="s">
        <v>37</v>
      </c>
      <c r="H12" s="77"/>
      <c r="I12" s="77"/>
      <c r="J12" s="78"/>
      <c r="K12" s="76" t="s">
        <v>40</v>
      </c>
      <c r="L12" s="77"/>
      <c r="M12" s="78"/>
      <c r="N12" s="79" t="s">
        <v>42</v>
      </c>
      <c r="O12" s="79" t="s">
        <v>57</v>
      </c>
      <c r="P12" s="79" t="s">
        <v>46</v>
      </c>
      <c r="Q12" s="91" t="s">
        <v>59</v>
      </c>
      <c r="R12" s="74" t="s">
        <v>10</v>
      </c>
    </row>
    <row r="13" spans="1:20" s="21" customFormat="1" ht="25.5" x14ac:dyDescent="0.25">
      <c r="B13" s="81"/>
      <c r="C13" s="22" t="s">
        <v>49</v>
      </c>
      <c r="D13" s="22" t="s">
        <v>47</v>
      </c>
      <c r="E13" s="80"/>
      <c r="F13" s="81"/>
      <c r="G13" s="22" t="s">
        <v>38</v>
      </c>
      <c r="H13" s="22" t="s">
        <v>41</v>
      </c>
      <c r="I13" s="22" t="s">
        <v>39</v>
      </c>
      <c r="J13" s="22" t="s">
        <v>41</v>
      </c>
      <c r="K13" s="22" t="s">
        <v>28</v>
      </c>
      <c r="L13" s="23" t="s">
        <v>29</v>
      </c>
      <c r="M13" s="22" t="s">
        <v>34</v>
      </c>
      <c r="N13" s="80"/>
      <c r="O13" s="80"/>
      <c r="P13" s="80"/>
      <c r="Q13" s="92"/>
      <c r="R13" s="74"/>
    </row>
    <row r="14" spans="1:20" s="24" customFormat="1" ht="120" customHeight="1" x14ac:dyDescent="0.25">
      <c r="B14" s="50" t="s">
        <v>68</v>
      </c>
      <c r="C14" s="52" t="s">
        <v>55</v>
      </c>
      <c r="D14" s="54">
        <f>VLOOKUP(C14,Criterios!$A$20:$B$24,2,FALSE)</f>
        <v>0.8</v>
      </c>
      <c r="E14" s="62" t="s">
        <v>69</v>
      </c>
      <c r="F14" s="25" t="s">
        <v>70</v>
      </c>
      <c r="G14" s="6" t="s">
        <v>20</v>
      </c>
      <c r="H14" s="26">
        <f>VLOOKUP(G14,Criterios!$B$3:$C$6,2,FALSE)</f>
        <v>0.25</v>
      </c>
      <c r="I14" s="6" t="s">
        <v>24</v>
      </c>
      <c r="J14" s="26">
        <f>VLOOKUP(I14,Criterios!$B$7:$C$9,2,FALSE)</f>
        <v>0.15</v>
      </c>
      <c r="K14" s="6" t="s">
        <v>30</v>
      </c>
      <c r="L14" s="6" t="s">
        <v>32</v>
      </c>
      <c r="M14" s="6" t="s">
        <v>35</v>
      </c>
      <c r="N14" s="27">
        <f>+H14+J14</f>
        <v>0.4</v>
      </c>
      <c r="O14" s="27">
        <f>(D14-(D14*N14))</f>
        <v>0.48</v>
      </c>
      <c r="P14" s="64">
        <f>IF(O15&gt;1%,O15,O14)</f>
        <v>0.28799999999999998</v>
      </c>
      <c r="Q14" s="46">
        <f>IF(P14&gt;1%,P14,P14)</f>
        <v>0.28799999999999998</v>
      </c>
      <c r="R14" s="48" t="str">
        <f>IF(Q14&lt;=20%,Criterios!$A$20,IF(Q14&lt;=40%,Criterios!$A$21,IF(Q14&lt;=60%,Criterios!$A$22,IF(Q14&lt;=80,Criterios!$A$23,Criterios!$A$24))))</f>
        <v>Baja</v>
      </c>
    </row>
    <row r="15" spans="1:20" s="24" customFormat="1" ht="124.5" customHeight="1" x14ac:dyDescent="0.25">
      <c r="B15" s="51"/>
      <c r="C15" s="53"/>
      <c r="D15" s="55"/>
      <c r="E15" s="63"/>
      <c r="F15" s="28" t="s">
        <v>71</v>
      </c>
      <c r="G15" s="5" t="s">
        <v>20</v>
      </c>
      <c r="H15" s="29">
        <f>VLOOKUP(G15,Criterios!$B$3:$C$6,2,FALSE)</f>
        <v>0.25</v>
      </c>
      <c r="I15" s="5" t="s">
        <v>24</v>
      </c>
      <c r="J15" s="29">
        <f>VLOOKUP(I15,Criterios!$B$7:$C$9,2,FALSE)</f>
        <v>0.15</v>
      </c>
      <c r="K15" s="5" t="s">
        <v>30</v>
      </c>
      <c r="L15" s="5" t="s">
        <v>32</v>
      </c>
      <c r="M15" s="5" t="s">
        <v>35</v>
      </c>
      <c r="N15" s="30">
        <f t="shared" ref="N15" si="0">+H15+J15</f>
        <v>0.4</v>
      </c>
      <c r="O15" s="30">
        <f>(O14-(O14*N15))</f>
        <v>0.28799999999999998</v>
      </c>
      <c r="P15" s="65"/>
      <c r="Q15" s="47"/>
      <c r="R15" s="49"/>
    </row>
    <row r="16" spans="1:20" s="24" customFormat="1" ht="102" x14ac:dyDescent="0.25">
      <c r="B16" s="50" t="s">
        <v>72</v>
      </c>
      <c r="C16" s="52" t="s">
        <v>54</v>
      </c>
      <c r="D16" s="54">
        <f>VLOOKUP(C16,Criterios!$A$20:$B$24,2,FALSE)</f>
        <v>0.6</v>
      </c>
      <c r="E16" s="62" t="s">
        <v>73</v>
      </c>
      <c r="F16" s="25" t="s">
        <v>74</v>
      </c>
      <c r="G16" s="6" t="s">
        <v>20</v>
      </c>
      <c r="H16" s="26">
        <f>VLOOKUP(G16,Criterios!$B$3:$C$6,2,FALSE)</f>
        <v>0.25</v>
      </c>
      <c r="I16" s="6" t="s">
        <v>24</v>
      </c>
      <c r="J16" s="26">
        <f>VLOOKUP(I16,Criterios!$B$7:$C$9,2,FALSE)</f>
        <v>0.15</v>
      </c>
      <c r="K16" s="5" t="s">
        <v>30</v>
      </c>
      <c r="L16" s="5" t="s">
        <v>32</v>
      </c>
      <c r="M16" s="5" t="s">
        <v>35</v>
      </c>
      <c r="N16" s="27">
        <f>+H16+J16</f>
        <v>0.4</v>
      </c>
      <c r="O16" s="27">
        <f>(D16-(D16*N16))</f>
        <v>0.36</v>
      </c>
      <c r="P16" s="64">
        <f>IF(O17&gt;1%,O17,O16)</f>
        <v>0.216</v>
      </c>
      <c r="Q16" s="46">
        <f>IF(P16&gt;1%,P16,P16)</f>
        <v>0.216</v>
      </c>
      <c r="R16" s="48" t="str">
        <f>IF(Q16&lt;=20%,Criterios!$A$20,IF(Q16&lt;=40%,Criterios!$A$21,IF(Q16&lt;=60%,Criterios!$A$22,IF(Q16&lt;=80,Criterios!$A$23,Criterios!$A$24))))</f>
        <v>Baja</v>
      </c>
    </row>
    <row r="17" spans="1:18" s="16" customFormat="1" ht="102" x14ac:dyDescent="0.25">
      <c r="B17" s="51"/>
      <c r="C17" s="53"/>
      <c r="D17" s="55"/>
      <c r="E17" s="63"/>
      <c r="F17" s="28" t="s">
        <v>75</v>
      </c>
      <c r="G17" s="5" t="s">
        <v>20</v>
      </c>
      <c r="H17" s="29">
        <f>VLOOKUP(G17,Criterios!$B$3:$C$6,2,FALSE)</f>
        <v>0.25</v>
      </c>
      <c r="I17" s="5" t="s">
        <v>24</v>
      </c>
      <c r="J17" s="29">
        <f>VLOOKUP(I17,Criterios!$B$7:$C$9,2,FALSE)</f>
        <v>0.15</v>
      </c>
      <c r="K17" s="5" t="s">
        <v>30</v>
      </c>
      <c r="L17" s="5" t="s">
        <v>32</v>
      </c>
      <c r="M17" s="5" t="s">
        <v>35</v>
      </c>
      <c r="N17" s="30">
        <f t="shared" ref="N17" si="1">+H17+J17</f>
        <v>0.4</v>
      </c>
      <c r="O17" s="30">
        <f>(O16-(O16*N17))</f>
        <v>0.216</v>
      </c>
      <c r="P17" s="65"/>
      <c r="Q17" s="47"/>
      <c r="R17" s="49"/>
    </row>
    <row r="18" spans="1:18" s="21" customFormat="1" ht="114.75" x14ac:dyDescent="0.25">
      <c r="B18" s="50" t="s">
        <v>76</v>
      </c>
      <c r="C18" s="52" t="s">
        <v>54</v>
      </c>
      <c r="D18" s="54">
        <f>VLOOKUP(C18,Criterios!$A$20:$B$24,2,FALSE)</f>
        <v>0.6</v>
      </c>
      <c r="E18" s="56" t="s">
        <v>77</v>
      </c>
      <c r="F18" s="25" t="s">
        <v>78</v>
      </c>
      <c r="G18" s="5" t="s">
        <v>20</v>
      </c>
      <c r="H18" s="26">
        <f>VLOOKUP(G18,Criterios!$B$3:$C$6,2,FALSE)</f>
        <v>0.25</v>
      </c>
      <c r="I18" s="5" t="s">
        <v>24</v>
      </c>
      <c r="J18" s="26">
        <f>VLOOKUP(I18,Criterios!$B$7:$C$9,2,FALSE)</f>
        <v>0.15</v>
      </c>
      <c r="K18" s="5" t="s">
        <v>30</v>
      </c>
      <c r="L18" s="5" t="s">
        <v>32</v>
      </c>
      <c r="M18" s="5" t="s">
        <v>35</v>
      </c>
      <c r="N18" s="27">
        <f>+H18+J18</f>
        <v>0.4</v>
      </c>
      <c r="O18" s="27">
        <f>(D18-(D18*N18))</f>
        <v>0.36</v>
      </c>
      <c r="P18" s="59">
        <f>IF(O20&gt;1%,O20,O19)</f>
        <v>0.12959999999999999</v>
      </c>
      <c r="Q18" s="46">
        <f>IF(P20&gt;1%,P20,P18)</f>
        <v>0.12959999999999999</v>
      </c>
      <c r="R18" s="48" t="str">
        <f>IF(Q18&lt;=20%,Criterios!$A$20,IF(Q18&lt;=40%,Criterios!$A$21,IF(Q18&lt;=60%,Criterios!$A$22,IF(Q18&lt;=80,Criterios!$A$23,Criterios!$A$24))))</f>
        <v>Muy baja</v>
      </c>
    </row>
    <row r="19" spans="1:18" s="21" customFormat="1" ht="127.5" x14ac:dyDescent="0.25">
      <c r="B19" s="51"/>
      <c r="C19" s="53"/>
      <c r="D19" s="55"/>
      <c r="E19" s="57"/>
      <c r="F19" s="28" t="s">
        <v>79</v>
      </c>
      <c r="G19" s="5" t="s">
        <v>20</v>
      </c>
      <c r="H19" s="29">
        <f>VLOOKUP(G19,Criterios!$B$3:$C$6,2,FALSE)</f>
        <v>0.25</v>
      </c>
      <c r="I19" s="5" t="s">
        <v>24</v>
      </c>
      <c r="J19" s="29">
        <f>VLOOKUP(I19,Criterios!$B$7:$C$9,2,FALSE)</f>
        <v>0.15</v>
      </c>
      <c r="K19" s="5" t="s">
        <v>30</v>
      </c>
      <c r="L19" s="5" t="s">
        <v>32</v>
      </c>
      <c r="M19" s="5" t="s">
        <v>35</v>
      </c>
      <c r="N19" s="30">
        <f t="shared" ref="N19" si="2">+H19+J19</f>
        <v>0.4</v>
      </c>
      <c r="O19" s="30">
        <f>(O18-(O18*N19))</f>
        <v>0.216</v>
      </c>
      <c r="P19" s="60"/>
      <c r="Q19" s="47"/>
      <c r="R19" s="49"/>
    </row>
    <row r="20" spans="1:18" s="21" customFormat="1" ht="102" x14ac:dyDescent="0.25">
      <c r="B20" s="51"/>
      <c r="C20" s="53"/>
      <c r="D20" s="55"/>
      <c r="E20" s="58"/>
      <c r="F20" s="28" t="s">
        <v>80</v>
      </c>
      <c r="G20" s="5" t="s">
        <v>20</v>
      </c>
      <c r="H20" s="29">
        <f>VLOOKUP(G20,Criterios!$B$3:$C$6,2,FALSE)</f>
        <v>0.25</v>
      </c>
      <c r="I20" s="5" t="s">
        <v>24</v>
      </c>
      <c r="J20" s="29">
        <f>VLOOKUP(I20,Criterios!$B$7:$C$9,2,FALSE)</f>
        <v>0.15</v>
      </c>
      <c r="K20" s="5" t="s">
        <v>30</v>
      </c>
      <c r="L20" s="5" t="s">
        <v>32</v>
      </c>
      <c r="M20" s="5" t="s">
        <v>35</v>
      </c>
      <c r="N20" s="30">
        <f>+H20+J20</f>
        <v>0.4</v>
      </c>
      <c r="O20" s="30">
        <f>IF(N20&gt;1%,(O19-(O19*N20)),N20)</f>
        <v>0.12959999999999999</v>
      </c>
      <c r="P20" s="61"/>
      <c r="Q20" s="47"/>
      <c r="R20" s="49"/>
    </row>
    <row r="21" spans="1:18" ht="126" customHeight="1" x14ac:dyDescent="0.2">
      <c r="A21" s="24"/>
      <c r="B21" s="50" t="s">
        <v>81</v>
      </c>
      <c r="C21" s="52" t="s">
        <v>54</v>
      </c>
      <c r="D21" s="54">
        <f>VLOOKUP(C21,Criterios!$A$20:$B$24,2,FALSE)</f>
        <v>0.6</v>
      </c>
      <c r="E21" s="56" t="s">
        <v>82</v>
      </c>
      <c r="F21" s="28" t="s">
        <v>83</v>
      </c>
      <c r="G21" s="5" t="s">
        <v>20</v>
      </c>
      <c r="H21" s="26">
        <f>VLOOKUP(G21,Criterios!$B$3:$C$6,2,FALSE)</f>
        <v>0.25</v>
      </c>
      <c r="I21" s="5" t="s">
        <v>24</v>
      </c>
      <c r="J21" s="26">
        <f>VLOOKUP(I21,Criterios!$B$7:$C$9,2,FALSE)</f>
        <v>0.15</v>
      </c>
      <c r="K21" s="5" t="s">
        <v>30</v>
      </c>
      <c r="L21" s="5" t="s">
        <v>32</v>
      </c>
      <c r="M21" s="5" t="s">
        <v>35</v>
      </c>
      <c r="N21" s="27">
        <f>+H21+J21</f>
        <v>0.4</v>
      </c>
      <c r="O21" s="27">
        <f>(D21-(D21*N21))</f>
        <v>0.36</v>
      </c>
      <c r="P21" s="59">
        <f>IF(O23&gt;1%,O23,O22)</f>
        <v>0.12959999999999999</v>
      </c>
      <c r="Q21" s="46">
        <f>IF(P23&gt;1%,P23,P21)</f>
        <v>0.12959999999999999</v>
      </c>
      <c r="R21" s="48" t="str">
        <f>IF(Q21&lt;=20%,Criterios!$A$20,IF(Q21&lt;=40%,Criterios!$A$21,IF(Q21&lt;=60%,Criterios!$A$22,IF(Q21&lt;=80,Criterios!$A$23,Criterios!$A$24))))</f>
        <v>Muy baja</v>
      </c>
    </row>
    <row r="22" spans="1:18" ht="114.75" x14ac:dyDescent="0.2">
      <c r="A22" s="24"/>
      <c r="B22" s="51"/>
      <c r="C22" s="53"/>
      <c r="D22" s="55"/>
      <c r="E22" s="57"/>
      <c r="F22" s="28" t="s">
        <v>84</v>
      </c>
      <c r="G22" s="5" t="s">
        <v>20</v>
      </c>
      <c r="H22" s="29">
        <f>VLOOKUP(G22,Criterios!$B$3:$C$6,2,FALSE)</f>
        <v>0.25</v>
      </c>
      <c r="I22" s="5" t="s">
        <v>24</v>
      </c>
      <c r="J22" s="29">
        <f>VLOOKUP(I22,Criterios!$B$7:$C$9,2,FALSE)</f>
        <v>0.15</v>
      </c>
      <c r="K22" s="5" t="s">
        <v>30</v>
      </c>
      <c r="L22" s="5" t="s">
        <v>32</v>
      </c>
      <c r="M22" s="5" t="s">
        <v>35</v>
      </c>
      <c r="N22" s="30">
        <f t="shared" ref="N22" si="3">+H22+J22</f>
        <v>0.4</v>
      </c>
      <c r="O22" s="30">
        <f>(O21-(O21*N22))</f>
        <v>0.216</v>
      </c>
      <c r="P22" s="60"/>
      <c r="Q22" s="47"/>
      <c r="R22" s="49"/>
    </row>
    <row r="23" spans="1:18" ht="102" x14ac:dyDescent="0.2">
      <c r="A23" s="24"/>
      <c r="B23" s="51"/>
      <c r="C23" s="53"/>
      <c r="D23" s="55"/>
      <c r="E23" s="71"/>
      <c r="F23" s="28" t="s">
        <v>85</v>
      </c>
      <c r="G23" s="5" t="s">
        <v>20</v>
      </c>
      <c r="H23" s="29">
        <f>VLOOKUP(G23,Criterios!$B$3:$C$6,2,FALSE)</f>
        <v>0.25</v>
      </c>
      <c r="I23" s="5" t="s">
        <v>24</v>
      </c>
      <c r="J23" s="29">
        <f>VLOOKUP(I23,Criterios!$B$7:$C$9,2,FALSE)</f>
        <v>0.15</v>
      </c>
      <c r="K23" s="5" t="s">
        <v>30</v>
      </c>
      <c r="L23" s="5" t="s">
        <v>32</v>
      </c>
      <c r="M23" s="5" t="s">
        <v>35</v>
      </c>
      <c r="N23" s="30">
        <f>+H23+J23</f>
        <v>0.4</v>
      </c>
      <c r="O23" s="30">
        <f>IF(N23&gt;1%,(O22-(O22*N23)),N23)</f>
        <v>0.12959999999999999</v>
      </c>
      <c r="P23" s="61"/>
      <c r="Q23" s="47"/>
      <c r="R23" s="49"/>
    </row>
    <row r="24" spans="1:18" s="24" customFormat="1" ht="127.5" x14ac:dyDescent="0.25">
      <c r="B24" s="50" t="s">
        <v>86</v>
      </c>
      <c r="C24" s="52" t="s">
        <v>54</v>
      </c>
      <c r="D24" s="54">
        <f>VLOOKUP(C24,Criterios!$A$20:$B$24,2,FALSE)</f>
        <v>0.6</v>
      </c>
      <c r="E24" s="62" t="s">
        <v>87</v>
      </c>
      <c r="F24" s="25" t="s">
        <v>88</v>
      </c>
      <c r="G24" s="6" t="s">
        <v>20</v>
      </c>
      <c r="H24" s="26">
        <f>VLOOKUP(G24,Criterios!$B$3:$C$6,2,FALSE)</f>
        <v>0.25</v>
      </c>
      <c r="I24" s="5" t="s">
        <v>24</v>
      </c>
      <c r="J24" s="26">
        <f>VLOOKUP(I24,Criterios!$B$7:$C$9,2,FALSE)</f>
        <v>0.15</v>
      </c>
      <c r="K24" s="6" t="s">
        <v>30</v>
      </c>
      <c r="L24" s="5" t="s">
        <v>32</v>
      </c>
      <c r="M24" s="5" t="s">
        <v>35</v>
      </c>
      <c r="N24" s="27">
        <f>+H24+J24</f>
        <v>0.4</v>
      </c>
      <c r="O24" s="27">
        <f>(D24-(D24*N24))</f>
        <v>0.36</v>
      </c>
      <c r="P24" s="64">
        <f>IF(O25&gt;1%,O25,O24)</f>
        <v>0.216</v>
      </c>
      <c r="Q24" s="46">
        <f>IF(P24&gt;1%,P24,P24)</f>
        <v>0.216</v>
      </c>
      <c r="R24" s="48" t="str">
        <f>IF(Q24&lt;=20%,Criterios!$A$20,IF(Q24&lt;=40%,Criterios!$A$21,IF(Q24&lt;=60%,Criterios!$A$22,IF(Q24&lt;=80,Criterios!$A$23,Criterios!$A$24))))</f>
        <v>Baja</v>
      </c>
    </row>
    <row r="25" spans="1:18" s="16" customFormat="1" ht="89.25" x14ac:dyDescent="0.25">
      <c r="B25" s="51"/>
      <c r="C25" s="53"/>
      <c r="D25" s="55"/>
      <c r="E25" s="63"/>
      <c r="F25" s="28" t="s">
        <v>89</v>
      </c>
      <c r="G25" s="5" t="s">
        <v>20</v>
      </c>
      <c r="H25" s="29">
        <f>VLOOKUP(G25,Criterios!$B$3:$C$6,2,FALSE)</f>
        <v>0.25</v>
      </c>
      <c r="I25" s="5" t="s">
        <v>24</v>
      </c>
      <c r="J25" s="29">
        <f>VLOOKUP(I25,Criterios!$B$7:$C$9,2,FALSE)</f>
        <v>0.15</v>
      </c>
      <c r="K25" s="6" t="s">
        <v>30</v>
      </c>
      <c r="L25" s="5" t="s">
        <v>32</v>
      </c>
      <c r="M25" s="5" t="s">
        <v>35</v>
      </c>
      <c r="N25" s="30">
        <f t="shared" ref="N25" si="4">+H25+J25</f>
        <v>0.4</v>
      </c>
      <c r="O25" s="30">
        <f>(O24-(O24*N25))</f>
        <v>0.216</v>
      </c>
      <c r="P25" s="65"/>
      <c r="Q25" s="47"/>
      <c r="R25" s="49"/>
    </row>
    <row r="26" spans="1:18" s="21" customFormat="1" ht="115.5" customHeight="1" x14ac:dyDescent="0.25">
      <c r="B26" s="50" t="s">
        <v>90</v>
      </c>
      <c r="C26" s="52" t="s">
        <v>54</v>
      </c>
      <c r="D26" s="54">
        <f>VLOOKUP(C26,Criterios!$A$20:$B$24,2,FALSE)</f>
        <v>0.6</v>
      </c>
      <c r="E26" s="56" t="s">
        <v>91</v>
      </c>
      <c r="F26" s="25" t="s">
        <v>92</v>
      </c>
      <c r="G26" s="5" t="s">
        <v>20</v>
      </c>
      <c r="H26" s="26">
        <f>VLOOKUP(G26,Criterios!$B$3:$C$6,2,FALSE)</f>
        <v>0.25</v>
      </c>
      <c r="I26" s="5" t="s">
        <v>24</v>
      </c>
      <c r="J26" s="26">
        <f>VLOOKUP(I26,Criterios!$B$7:$C$9,2,FALSE)</f>
        <v>0.15</v>
      </c>
      <c r="K26" s="6" t="s">
        <v>30</v>
      </c>
      <c r="L26" s="5" t="s">
        <v>32</v>
      </c>
      <c r="M26" s="5" t="s">
        <v>35</v>
      </c>
      <c r="N26" s="27">
        <f>+H26+J26</f>
        <v>0.4</v>
      </c>
      <c r="O26" s="27">
        <f>(D26-(D26*N26))</f>
        <v>0.36</v>
      </c>
      <c r="P26" s="59">
        <f>IF(O27&gt;1%,O28,O26)</f>
        <v>0.12959999999999999</v>
      </c>
      <c r="Q26" s="46">
        <f>IF(P28&gt;1%,P28,P26)</f>
        <v>0.12959999999999999</v>
      </c>
      <c r="R26" s="48" t="str">
        <f>IF(Q26&lt;=20%,Criterios!$A$20,IF(Q26&lt;=40%,Criterios!$A$21,IF(Q26&lt;=60%,Criterios!$A$22,IF(Q26&lt;=80,Criterios!$A$23,Criterios!$A$24))))</f>
        <v>Muy baja</v>
      </c>
    </row>
    <row r="27" spans="1:18" s="21" customFormat="1" ht="102" x14ac:dyDescent="0.25">
      <c r="B27" s="51"/>
      <c r="C27" s="53"/>
      <c r="D27" s="55"/>
      <c r="E27" s="57"/>
      <c r="F27" s="28" t="s">
        <v>93</v>
      </c>
      <c r="G27" s="5" t="s">
        <v>20</v>
      </c>
      <c r="H27" s="29">
        <f>VLOOKUP(G27,Criterios!$B$3:$C$6,2,FALSE)</f>
        <v>0.25</v>
      </c>
      <c r="I27" s="5" t="s">
        <v>24</v>
      </c>
      <c r="J27" s="29">
        <f>VLOOKUP(I27,Criterios!$B$7:$C$9,2,FALSE)</f>
        <v>0.15</v>
      </c>
      <c r="K27" s="6" t="s">
        <v>30</v>
      </c>
      <c r="L27" s="5" t="s">
        <v>32</v>
      </c>
      <c r="M27" s="5" t="s">
        <v>35</v>
      </c>
      <c r="N27" s="30">
        <f t="shared" ref="N27" si="5">+H27+J27</f>
        <v>0.4</v>
      </c>
      <c r="O27" s="30">
        <f>(O26-(O26*N27))</f>
        <v>0.216</v>
      </c>
      <c r="P27" s="60"/>
      <c r="Q27" s="47"/>
      <c r="R27" s="49"/>
    </row>
    <row r="28" spans="1:18" s="21" customFormat="1" ht="102" x14ac:dyDescent="0.25">
      <c r="B28" s="66"/>
      <c r="C28" s="67"/>
      <c r="D28" s="68"/>
      <c r="E28" s="58"/>
      <c r="F28" s="28" t="s">
        <v>94</v>
      </c>
      <c r="G28" s="5" t="s">
        <v>20</v>
      </c>
      <c r="H28" s="29">
        <f>VLOOKUP(G28,Criterios!$B$3:$C$6,2,FALSE)</f>
        <v>0.25</v>
      </c>
      <c r="I28" s="5" t="s">
        <v>24</v>
      </c>
      <c r="J28" s="29">
        <f>VLOOKUP(I28,Criterios!$B$7:$C$9,2,FALSE)</f>
        <v>0.15</v>
      </c>
      <c r="K28" s="6" t="s">
        <v>30</v>
      </c>
      <c r="L28" s="5" t="s">
        <v>32</v>
      </c>
      <c r="M28" s="5" t="s">
        <v>35</v>
      </c>
      <c r="N28" s="30">
        <f>+H28+J28</f>
        <v>0.4</v>
      </c>
      <c r="O28" s="30">
        <f>IF(N28&gt;1%,(O27-(O27*N28)),N28)</f>
        <v>0.12959999999999999</v>
      </c>
      <c r="P28" s="61"/>
      <c r="Q28" s="69"/>
      <c r="R28" s="70"/>
    </row>
    <row r="29" spans="1:18" ht="14.25" hidden="1" x14ac:dyDescent="0.2">
      <c r="A29" s="24"/>
      <c r="B29" s="50"/>
      <c r="C29" s="52"/>
      <c r="D29" s="54" t="e">
        <f>VLOOKUP(C29,Criterios!$A$20:$B$24,2,FALSE)</f>
        <v>#N/A</v>
      </c>
      <c r="E29" s="62" t="s">
        <v>62</v>
      </c>
      <c r="F29" s="25" t="s">
        <v>43</v>
      </c>
      <c r="G29" s="6"/>
      <c r="H29" s="26" t="e">
        <f>VLOOKUP(G29,Criterios!$B$3:$C$6,2,FALSE)</f>
        <v>#N/A</v>
      </c>
      <c r="I29" s="6"/>
      <c r="J29" s="26" t="e">
        <f>VLOOKUP(I29,Criterios!$B$7:$C$9,2,FALSE)</f>
        <v>#N/A</v>
      </c>
      <c r="K29" s="6"/>
      <c r="L29" s="6"/>
      <c r="M29" s="6"/>
      <c r="N29" s="27" t="e">
        <f>+H29+J29</f>
        <v>#N/A</v>
      </c>
      <c r="O29" s="27" t="e">
        <f>(D29-(D29*N29))</f>
        <v>#N/A</v>
      </c>
      <c r="P29" s="64" t="e">
        <f>IF(O30&gt;1%,O30,O29)</f>
        <v>#N/A</v>
      </c>
      <c r="Q29" s="46" t="e">
        <f>IF(P31&gt;1%,P31,P29)</f>
        <v>#N/A</v>
      </c>
      <c r="R29" s="48" t="e">
        <f>IF(Q29&lt;=20%,Criterios!$A$20,IF(Q29&lt;=40%,Criterios!$A$21,IF(Q29&lt;=60%,Criterios!$A$22,IF(Q29&lt;=80,Criterios!$A$23,Criterios!$A$24))))</f>
        <v>#N/A</v>
      </c>
    </row>
    <row r="30" spans="1:18" ht="14.25" hidden="1" x14ac:dyDescent="0.2">
      <c r="A30" s="24"/>
      <c r="B30" s="51"/>
      <c r="C30" s="53"/>
      <c r="D30" s="55"/>
      <c r="E30" s="63"/>
      <c r="F30" s="28" t="s">
        <v>44</v>
      </c>
      <c r="G30" s="5"/>
      <c r="H30" s="29" t="e">
        <f>VLOOKUP(G30,Criterios!$B$3:$C$6,2,FALSE)</f>
        <v>#N/A</v>
      </c>
      <c r="I30" s="5"/>
      <c r="J30" s="29" t="e">
        <f>VLOOKUP(I30,Criterios!$B$7:$C$9,2,FALSE)</f>
        <v>#N/A</v>
      </c>
      <c r="K30" s="5"/>
      <c r="L30" s="5"/>
      <c r="M30" s="5"/>
      <c r="N30" s="30" t="e">
        <f t="shared" ref="N30" si="6">+H30+J30</f>
        <v>#N/A</v>
      </c>
      <c r="O30" s="30" t="e">
        <f>(O29-(O29*N30))</f>
        <v>#N/A</v>
      </c>
      <c r="P30" s="65"/>
      <c r="Q30" s="47"/>
      <c r="R30" s="49"/>
    </row>
    <row r="31" spans="1:18" ht="14.25" hidden="1" x14ac:dyDescent="0.2">
      <c r="A31" s="24"/>
      <c r="B31" s="51"/>
      <c r="C31" s="53"/>
      <c r="D31" s="55"/>
      <c r="E31" s="63" t="s">
        <v>63</v>
      </c>
      <c r="F31" s="28" t="s">
        <v>43</v>
      </c>
      <c r="G31" s="5"/>
      <c r="H31" s="29" t="e">
        <f>VLOOKUP(G31,Criterios!$B$3:$C$6,2,FALSE)</f>
        <v>#N/A</v>
      </c>
      <c r="I31" s="5"/>
      <c r="J31" s="29" t="e">
        <f>VLOOKUP(I31,Criterios!$B$7:$C$9,2,FALSE)</f>
        <v>#N/A</v>
      </c>
      <c r="K31" s="5"/>
      <c r="L31" s="5"/>
      <c r="M31" s="5"/>
      <c r="N31" s="30" t="e">
        <f>+H31+J31</f>
        <v>#N/A</v>
      </c>
      <c r="O31" s="30" t="e">
        <f>IF(N31&gt;1%,(O30-(O30*N31)),N31)</f>
        <v>#N/A</v>
      </c>
      <c r="P31" s="65" t="e">
        <f>IF(O32&gt;1%,O32,O31)</f>
        <v>#N/A</v>
      </c>
      <c r="Q31" s="47"/>
      <c r="R31" s="49"/>
    </row>
    <row r="32" spans="1:18" ht="14.25" hidden="1" x14ac:dyDescent="0.2">
      <c r="A32" s="24"/>
      <c r="B32" s="66"/>
      <c r="C32" s="67"/>
      <c r="D32" s="68"/>
      <c r="E32" s="72"/>
      <c r="F32" s="31" t="s">
        <v>44</v>
      </c>
      <c r="G32" s="32"/>
      <c r="H32" s="33" t="e">
        <f>VLOOKUP(G32,Criterios!$B$3:$C$6,2,FALSE)</f>
        <v>#N/A</v>
      </c>
      <c r="I32" s="32"/>
      <c r="J32" s="33" t="e">
        <f>VLOOKUP(I32,Criterios!$B$7:$C$9,2,FALSE)</f>
        <v>#N/A</v>
      </c>
      <c r="K32" s="32"/>
      <c r="L32" s="32"/>
      <c r="M32" s="32"/>
      <c r="N32" s="34" t="e">
        <f t="shared" ref="N32" si="7">+H32+J32</f>
        <v>#N/A</v>
      </c>
      <c r="O32" s="34" t="e">
        <f>IF(N32&gt;1%,(O31-(O31*N32)),N32)</f>
        <v>#N/A</v>
      </c>
      <c r="P32" s="73"/>
      <c r="Q32" s="69"/>
      <c r="R32" s="70"/>
    </row>
    <row r="33" spans="1:20" ht="14.25" hidden="1" x14ac:dyDescent="0.2">
      <c r="A33" s="24"/>
      <c r="B33" s="50"/>
      <c r="C33" s="52"/>
      <c r="D33" s="54" t="e">
        <f>VLOOKUP(C33,Criterios!$A$20:$B$24,2,FALSE)</f>
        <v>#N/A</v>
      </c>
      <c r="E33" s="62" t="s">
        <v>62</v>
      </c>
      <c r="F33" s="25" t="s">
        <v>43</v>
      </c>
      <c r="G33" s="6"/>
      <c r="H33" s="26" t="e">
        <f>VLOOKUP(G33,Criterios!$B$3:$C$6,2,FALSE)</f>
        <v>#N/A</v>
      </c>
      <c r="I33" s="6"/>
      <c r="J33" s="26" t="e">
        <f>VLOOKUP(I33,Criterios!$B$7:$C$9,2,FALSE)</f>
        <v>#N/A</v>
      </c>
      <c r="K33" s="6"/>
      <c r="L33" s="6"/>
      <c r="M33" s="6"/>
      <c r="N33" s="27" t="e">
        <f>+H33+J33</f>
        <v>#N/A</v>
      </c>
      <c r="O33" s="27" t="e">
        <f>(D33-(D33*N33))</f>
        <v>#N/A</v>
      </c>
      <c r="P33" s="64" t="e">
        <f>IF(O34&gt;1%,O34,O33)</f>
        <v>#N/A</v>
      </c>
      <c r="Q33" s="46" t="e">
        <f>IF(P35&gt;1%,P35,P33)</f>
        <v>#N/A</v>
      </c>
      <c r="R33" s="48" t="e">
        <f>IF(Q33&lt;=20%,Criterios!$A$20,IF(Q33&lt;=40%,Criterios!$A$21,IF(Q33&lt;=60%,Criterios!$A$22,IF(Q33&lt;=80,Criterios!$A$23,Criterios!$A$24))))</f>
        <v>#N/A</v>
      </c>
    </row>
    <row r="34" spans="1:20" ht="15" hidden="1" x14ac:dyDescent="0.2">
      <c r="A34" s="16"/>
      <c r="B34" s="51"/>
      <c r="C34" s="53"/>
      <c r="D34" s="55"/>
      <c r="E34" s="63"/>
      <c r="F34" s="28" t="s">
        <v>44</v>
      </c>
      <c r="G34" s="5"/>
      <c r="H34" s="29" t="e">
        <f>VLOOKUP(G34,Criterios!$B$3:$C$6,2,FALSE)</f>
        <v>#N/A</v>
      </c>
      <c r="I34" s="5"/>
      <c r="J34" s="29" t="e">
        <f>VLOOKUP(I34,Criterios!$B$7:$C$9,2,FALSE)</f>
        <v>#N/A</v>
      </c>
      <c r="K34" s="5"/>
      <c r="L34" s="5"/>
      <c r="M34" s="5"/>
      <c r="N34" s="30" t="e">
        <f t="shared" ref="N34" si="8">+H34+J34</f>
        <v>#N/A</v>
      </c>
      <c r="O34" s="30" t="e">
        <f>(O33-(O33*N34))</f>
        <v>#N/A</v>
      </c>
      <c r="P34" s="65"/>
      <c r="Q34" s="47"/>
      <c r="R34" s="49"/>
    </row>
    <row r="35" spans="1:20" ht="15" hidden="1" x14ac:dyDescent="0.2">
      <c r="A35" s="16"/>
      <c r="B35" s="51"/>
      <c r="C35" s="53"/>
      <c r="D35" s="55"/>
      <c r="E35" s="63" t="s">
        <v>63</v>
      </c>
      <c r="F35" s="28" t="s">
        <v>43</v>
      </c>
      <c r="G35" s="5"/>
      <c r="H35" s="29" t="e">
        <f>VLOOKUP(G35,Criterios!$B$3:$C$6,2,FALSE)</f>
        <v>#N/A</v>
      </c>
      <c r="I35" s="5"/>
      <c r="J35" s="29" t="e">
        <f>VLOOKUP(I35,Criterios!$B$7:$C$9,2,FALSE)</f>
        <v>#N/A</v>
      </c>
      <c r="K35" s="5"/>
      <c r="L35" s="5"/>
      <c r="M35" s="5"/>
      <c r="N35" s="30" t="e">
        <f>+H35+J35</f>
        <v>#N/A</v>
      </c>
      <c r="O35" s="30" t="e">
        <f>IF(N35&gt;1%,(O34-(O34*N35)),N35)</f>
        <v>#N/A</v>
      </c>
      <c r="P35" s="65" t="e">
        <f>IF(O36&gt;1%,O36,O35)</f>
        <v>#N/A</v>
      </c>
      <c r="Q35" s="47"/>
      <c r="R35" s="49"/>
    </row>
    <row r="36" spans="1:20" ht="15" hidden="1" x14ac:dyDescent="0.2">
      <c r="A36" s="16"/>
      <c r="B36" s="66"/>
      <c r="C36" s="67"/>
      <c r="D36" s="68"/>
      <c r="E36" s="72"/>
      <c r="F36" s="31" t="s">
        <v>44</v>
      </c>
      <c r="G36" s="32"/>
      <c r="H36" s="33" t="e">
        <f>VLOOKUP(G36,Criterios!$B$3:$C$6,2,FALSE)</f>
        <v>#N/A</v>
      </c>
      <c r="I36" s="32"/>
      <c r="J36" s="33" t="e">
        <f>VLOOKUP(I36,Criterios!$B$7:$C$9,2,FALSE)</f>
        <v>#N/A</v>
      </c>
      <c r="K36" s="32"/>
      <c r="L36" s="32"/>
      <c r="M36" s="32"/>
      <c r="N36" s="34" t="e">
        <f t="shared" ref="N36" si="9">+H36+J36</f>
        <v>#N/A</v>
      </c>
      <c r="O36" s="34" t="e">
        <f>IF(N36&gt;1%,(O35-(O35*N36)),N36)</f>
        <v>#N/A</v>
      </c>
      <c r="P36" s="73"/>
      <c r="Q36" s="69"/>
      <c r="R36" s="70"/>
    </row>
    <row r="37" spans="1:20" ht="15" x14ac:dyDescent="0.2">
      <c r="A37" s="16"/>
      <c r="B37" s="35"/>
      <c r="C37" s="35"/>
      <c r="D37" s="35"/>
      <c r="E37" s="35"/>
      <c r="F37" s="35"/>
      <c r="I37" s="1"/>
      <c r="J37" s="1"/>
      <c r="K37" s="1"/>
      <c r="L37" s="1"/>
      <c r="M37" s="1"/>
      <c r="N37" s="1"/>
      <c r="O37" s="1"/>
      <c r="P37" s="1"/>
      <c r="Q37" s="1"/>
      <c r="R37" s="1"/>
    </row>
    <row r="38" spans="1:20" ht="4.5" customHeight="1" x14ac:dyDescent="0.2">
      <c r="A38" s="16"/>
      <c r="B38" s="17"/>
      <c r="C38" s="1"/>
      <c r="D38" s="1"/>
      <c r="E38" s="1"/>
      <c r="F38" s="35"/>
      <c r="G38" s="17"/>
      <c r="H38" s="17"/>
      <c r="I38" s="17"/>
      <c r="J38" s="17"/>
      <c r="K38" s="17"/>
      <c r="L38" s="1"/>
      <c r="M38" s="1"/>
      <c r="N38" s="1"/>
      <c r="O38" s="1"/>
      <c r="P38" s="1"/>
      <c r="Q38" s="1"/>
      <c r="R38" s="1"/>
    </row>
    <row r="39" spans="1:20" ht="6.75" customHeight="1" x14ac:dyDescent="0.2">
      <c r="A39" s="16"/>
      <c r="B39" s="35"/>
      <c r="C39" s="35"/>
      <c r="D39" s="35"/>
      <c r="E39" s="35"/>
      <c r="F39" s="35"/>
      <c r="I39" s="1"/>
      <c r="J39" s="1"/>
      <c r="K39" s="1"/>
      <c r="L39" s="1"/>
      <c r="M39" s="1"/>
      <c r="N39" s="1"/>
      <c r="O39" s="1"/>
      <c r="P39" s="1"/>
      <c r="Q39" s="1"/>
      <c r="R39" s="1"/>
    </row>
    <row r="40" spans="1:20" ht="16.5" customHeight="1" x14ac:dyDescent="0.2">
      <c r="A40" s="16"/>
      <c r="B40" s="102" t="s">
        <v>14</v>
      </c>
      <c r="C40" s="102"/>
      <c r="D40" s="102"/>
      <c r="E40" s="102"/>
      <c r="F40" s="102"/>
      <c r="G40" s="102"/>
      <c r="H40" s="102"/>
      <c r="I40" s="102"/>
      <c r="J40" s="102"/>
      <c r="K40" s="102"/>
      <c r="L40" s="102"/>
      <c r="M40" s="102"/>
      <c r="N40" s="102"/>
      <c r="O40" s="102"/>
      <c r="P40" s="102"/>
      <c r="Q40" s="102"/>
      <c r="R40" s="102"/>
      <c r="S40" s="102"/>
      <c r="T40" s="102"/>
    </row>
    <row r="41" spans="1:20" ht="15" x14ac:dyDescent="0.2">
      <c r="A41" s="16"/>
      <c r="B41" s="13"/>
      <c r="C41" s="14"/>
      <c r="D41" s="14"/>
      <c r="E41" s="14"/>
      <c r="G41" s="17"/>
      <c r="H41" s="17"/>
      <c r="I41" s="17"/>
      <c r="J41" s="17"/>
      <c r="K41" s="17"/>
    </row>
    <row r="42" spans="1:20" ht="15" customHeight="1" x14ac:dyDescent="0.2">
      <c r="A42" s="16"/>
      <c r="B42" s="17" t="s">
        <v>6</v>
      </c>
      <c r="C42" s="18">
        <v>44673</v>
      </c>
      <c r="D42" s="1"/>
      <c r="E42" s="17" t="s">
        <v>45</v>
      </c>
      <c r="F42" s="89" t="s">
        <v>67</v>
      </c>
      <c r="G42" s="90"/>
      <c r="H42" s="103" t="s">
        <v>64</v>
      </c>
      <c r="I42" s="87"/>
      <c r="J42" s="87"/>
      <c r="K42" s="88"/>
      <c r="L42" s="75" t="s">
        <v>96</v>
      </c>
      <c r="M42" s="75"/>
      <c r="N42" s="75"/>
      <c r="Q42" s="1"/>
      <c r="R42" s="1"/>
    </row>
    <row r="43" spans="1:20" ht="15" x14ac:dyDescent="0.2">
      <c r="A43" s="16"/>
      <c r="B43" s="13"/>
      <c r="C43" s="14"/>
      <c r="D43" s="14"/>
      <c r="E43" s="14"/>
      <c r="G43" s="85"/>
      <c r="H43" s="85"/>
      <c r="I43" s="85"/>
      <c r="J43" s="85"/>
      <c r="K43" s="85"/>
    </row>
    <row r="44" spans="1:20" s="21" customFormat="1" ht="28.5" customHeight="1" x14ac:dyDescent="0.25">
      <c r="B44" s="81" t="s">
        <v>2</v>
      </c>
      <c r="C44" s="81" t="s">
        <v>48</v>
      </c>
      <c r="D44" s="81"/>
      <c r="E44" s="79" t="s">
        <v>9</v>
      </c>
      <c r="F44" s="81" t="s">
        <v>3</v>
      </c>
      <c r="G44" s="76" t="s">
        <v>8</v>
      </c>
      <c r="H44" s="77"/>
      <c r="I44" s="77"/>
      <c r="J44" s="77"/>
      <c r="K44" s="77"/>
      <c r="L44" s="77"/>
      <c r="M44" s="78"/>
      <c r="N44" s="81" t="s">
        <v>60</v>
      </c>
      <c r="O44" s="81"/>
      <c r="P44" s="81"/>
      <c r="Q44" s="81"/>
      <c r="R44" s="74" t="s">
        <v>61</v>
      </c>
      <c r="S44" s="74" t="s">
        <v>13</v>
      </c>
      <c r="T44" s="36"/>
    </row>
    <row r="45" spans="1:20" s="21" customFormat="1" ht="21.75" customHeight="1" x14ac:dyDescent="0.25">
      <c r="B45" s="81"/>
      <c r="C45" s="81"/>
      <c r="D45" s="81"/>
      <c r="E45" s="86"/>
      <c r="F45" s="81"/>
      <c r="G45" s="76" t="s">
        <v>37</v>
      </c>
      <c r="H45" s="77"/>
      <c r="I45" s="77"/>
      <c r="J45" s="78"/>
      <c r="K45" s="76" t="s">
        <v>40</v>
      </c>
      <c r="L45" s="77"/>
      <c r="M45" s="78"/>
      <c r="N45" s="79" t="s">
        <v>42</v>
      </c>
      <c r="O45" s="79" t="s">
        <v>57</v>
      </c>
      <c r="P45" s="79" t="s">
        <v>46</v>
      </c>
      <c r="Q45" s="91" t="s">
        <v>59</v>
      </c>
      <c r="R45" s="74" t="s">
        <v>10</v>
      </c>
      <c r="S45" s="74"/>
      <c r="T45" s="36"/>
    </row>
    <row r="46" spans="1:20" s="21" customFormat="1" ht="25.5" x14ac:dyDescent="0.25">
      <c r="B46" s="81"/>
      <c r="C46" s="22" t="s">
        <v>49</v>
      </c>
      <c r="D46" s="22" t="s">
        <v>47</v>
      </c>
      <c r="E46" s="80"/>
      <c r="F46" s="81"/>
      <c r="G46" s="22" t="s">
        <v>38</v>
      </c>
      <c r="H46" s="22" t="s">
        <v>41</v>
      </c>
      <c r="I46" s="22" t="s">
        <v>39</v>
      </c>
      <c r="J46" s="22" t="s">
        <v>41</v>
      </c>
      <c r="K46" s="22" t="s">
        <v>28</v>
      </c>
      <c r="L46" s="23" t="s">
        <v>29</v>
      </c>
      <c r="M46" s="22" t="s">
        <v>34</v>
      </c>
      <c r="N46" s="80"/>
      <c r="O46" s="80"/>
      <c r="P46" s="80"/>
      <c r="Q46" s="92"/>
      <c r="R46" s="74"/>
      <c r="S46" s="74"/>
      <c r="T46" s="36"/>
    </row>
    <row r="47" spans="1:20" s="24" customFormat="1" ht="120" customHeight="1" x14ac:dyDescent="0.25">
      <c r="B47" s="50" t="s">
        <v>68</v>
      </c>
      <c r="C47" s="52" t="s">
        <v>55</v>
      </c>
      <c r="D47" s="54">
        <f>VLOOKUP(C47,Criterios!$A$20:$B$24,2,FALSE)</f>
        <v>0.8</v>
      </c>
      <c r="E47" s="62" t="s">
        <v>69</v>
      </c>
      <c r="F47" s="25" t="s">
        <v>70</v>
      </c>
      <c r="G47" s="6" t="s">
        <v>20</v>
      </c>
      <c r="H47" s="26">
        <f>VLOOKUP(G47,Criterios!$B$3:$C$6,2,FALSE)</f>
        <v>0.25</v>
      </c>
      <c r="I47" s="6" t="s">
        <v>24</v>
      </c>
      <c r="J47" s="26">
        <f>VLOOKUP(I47,Criterios!$B$7:$C$9,2,FALSE)</f>
        <v>0.15</v>
      </c>
      <c r="K47" s="6" t="s">
        <v>30</v>
      </c>
      <c r="L47" s="6" t="s">
        <v>32</v>
      </c>
      <c r="M47" s="6" t="s">
        <v>35</v>
      </c>
      <c r="N47" s="27">
        <f>+H47+J47</f>
        <v>0.4</v>
      </c>
      <c r="O47" s="27">
        <f>(D47-(D47*N47))</f>
        <v>0.48</v>
      </c>
      <c r="P47" s="64">
        <f>IF(O48&gt;1%,O48,O47)</f>
        <v>0.28799999999999998</v>
      </c>
      <c r="Q47" s="46">
        <f>IF(P47&gt;1%,P47,P47)</f>
        <v>0.28799999999999998</v>
      </c>
      <c r="R47" s="48" t="str">
        <f>IF(Q47&lt;=20%,Criterios!$A$20,IF(Q47&lt;=40%,Criterios!$A$21,IF(Q47&lt;=60%,Criterios!$A$22,IF(Q47&lt;=80,Criterios!$A$23,Criterios!$A$24))))</f>
        <v>Baja</v>
      </c>
      <c r="S47" s="37" t="s">
        <v>98</v>
      </c>
    </row>
    <row r="48" spans="1:20" s="24" customFormat="1" ht="124.5" customHeight="1" x14ac:dyDescent="0.25">
      <c r="B48" s="51"/>
      <c r="C48" s="53"/>
      <c r="D48" s="55"/>
      <c r="E48" s="63"/>
      <c r="F48" s="28" t="s">
        <v>71</v>
      </c>
      <c r="G48" s="5" t="s">
        <v>20</v>
      </c>
      <c r="H48" s="29">
        <f>VLOOKUP(G48,Criterios!$B$3:$C$6,2,FALSE)</f>
        <v>0.25</v>
      </c>
      <c r="I48" s="5" t="s">
        <v>24</v>
      </c>
      <c r="J48" s="29">
        <f>VLOOKUP(I48,Criterios!$B$7:$C$9,2,FALSE)</f>
        <v>0.15</v>
      </c>
      <c r="K48" s="5" t="s">
        <v>30</v>
      </c>
      <c r="L48" s="5" t="s">
        <v>32</v>
      </c>
      <c r="M48" s="5" t="s">
        <v>35</v>
      </c>
      <c r="N48" s="30">
        <f t="shared" ref="N48" si="10">+H48+J48</f>
        <v>0.4</v>
      </c>
      <c r="O48" s="30">
        <f>(O47-(O47*N48))</f>
        <v>0.28799999999999998</v>
      </c>
      <c r="P48" s="65"/>
      <c r="Q48" s="47"/>
      <c r="R48" s="49"/>
      <c r="S48" s="37" t="s">
        <v>98</v>
      </c>
    </row>
    <row r="49" spans="1:19" s="24" customFormat="1" ht="102" x14ac:dyDescent="0.25">
      <c r="B49" s="50" t="s">
        <v>72</v>
      </c>
      <c r="C49" s="52" t="s">
        <v>54</v>
      </c>
      <c r="D49" s="54">
        <f>VLOOKUP(C49,Criterios!$A$20:$B$24,2,FALSE)</f>
        <v>0.6</v>
      </c>
      <c r="E49" s="62" t="s">
        <v>73</v>
      </c>
      <c r="F49" s="25" t="s">
        <v>74</v>
      </c>
      <c r="G49" s="6" t="s">
        <v>20</v>
      </c>
      <c r="H49" s="26">
        <f>VLOOKUP(G49,Criterios!$B$3:$C$6,2,FALSE)</f>
        <v>0.25</v>
      </c>
      <c r="I49" s="6" t="s">
        <v>24</v>
      </c>
      <c r="J49" s="26">
        <f>VLOOKUP(I49,Criterios!$B$7:$C$9,2,FALSE)</f>
        <v>0.15</v>
      </c>
      <c r="K49" s="5" t="s">
        <v>30</v>
      </c>
      <c r="L49" s="5" t="s">
        <v>32</v>
      </c>
      <c r="M49" s="5" t="s">
        <v>35</v>
      </c>
      <c r="N49" s="27">
        <f>+H49+J49</f>
        <v>0.4</v>
      </c>
      <c r="O49" s="27">
        <f>(D49-(D49*N49))</f>
        <v>0.36</v>
      </c>
      <c r="P49" s="64">
        <f>IF(O50&gt;1%,O50,O49)</f>
        <v>0.216</v>
      </c>
      <c r="Q49" s="46">
        <f>IF(P49&gt;1%,P49,P49)</f>
        <v>0.216</v>
      </c>
      <c r="R49" s="48" t="str">
        <f>IF(Q49&lt;=20%,Criterios!$A$20,IF(Q49&lt;=40%,Criterios!$A$21,IF(Q49&lt;=60%,Criterios!$A$22,IF(Q49&lt;=80,Criterios!$A$23,Criterios!$A$24))))</f>
        <v>Baja</v>
      </c>
      <c r="S49" s="37" t="s">
        <v>98</v>
      </c>
    </row>
    <row r="50" spans="1:19" s="16" customFormat="1" ht="102" x14ac:dyDescent="0.25">
      <c r="B50" s="51"/>
      <c r="C50" s="53"/>
      <c r="D50" s="55"/>
      <c r="E50" s="63"/>
      <c r="F50" s="28" t="s">
        <v>75</v>
      </c>
      <c r="G50" s="5" t="s">
        <v>20</v>
      </c>
      <c r="H50" s="29">
        <f>VLOOKUP(G50,Criterios!$B$3:$C$6,2,FALSE)</f>
        <v>0.25</v>
      </c>
      <c r="I50" s="5" t="s">
        <v>24</v>
      </c>
      <c r="J50" s="29">
        <f>VLOOKUP(I50,Criterios!$B$7:$C$9,2,FALSE)</f>
        <v>0.15</v>
      </c>
      <c r="K50" s="5" t="s">
        <v>30</v>
      </c>
      <c r="L50" s="5" t="s">
        <v>32</v>
      </c>
      <c r="M50" s="5" t="s">
        <v>35</v>
      </c>
      <c r="N50" s="30">
        <f t="shared" ref="N50" si="11">+H50+J50</f>
        <v>0.4</v>
      </c>
      <c r="O50" s="30">
        <f>(O49-(O49*N50))</f>
        <v>0.216</v>
      </c>
      <c r="P50" s="65"/>
      <c r="Q50" s="47"/>
      <c r="R50" s="49"/>
      <c r="S50" s="37" t="s">
        <v>98</v>
      </c>
    </row>
    <row r="51" spans="1:19" s="21" customFormat="1" ht="114.75" x14ac:dyDescent="0.25">
      <c r="B51" s="50" t="s">
        <v>76</v>
      </c>
      <c r="C51" s="52" t="s">
        <v>54</v>
      </c>
      <c r="D51" s="54">
        <f>VLOOKUP(C51,Criterios!$A$20:$B$24,2,FALSE)</f>
        <v>0.6</v>
      </c>
      <c r="E51" s="56" t="s">
        <v>77</v>
      </c>
      <c r="F51" s="25" t="s">
        <v>78</v>
      </c>
      <c r="G51" s="5" t="s">
        <v>20</v>
      </c>
      <c r="H51" s="26">
        <f>VLOOKUP(G51,Criterios!$B$3:$C$6,2,FALSE)</f>
        <v>0.25</v>
      </c>
      <c r="I51" s="5" t="s">
        <v>24</v>
      </c>
      <c r="J51" s="26">
        <f>VLOOKUP(I51,Criterios!$B$7:$C$9,2,FALSE)</f>
        <v>0.15</v>
      </c>
      <c r="K51" s="5" t="s">
        <v>30</v>
      </c>
      <c r="L51" s="5" t="s">
        <v>32</v>
      </c>
      <c r="M51" s="5" t="s">
        <v>35</v>
      </c>
      <c r="N51" s="27">
        <f>+H51+J51</f>
        <v>0.4</v>
      </c>
      <c r="O51" s="27">
        <f>(D51-(D51*N51))</f>
        <v>0.36</v>
      </c>
      <c r="P51" s="59">
        <f>IF(O53&gt;1%,O53,O52)</f>
        <v>0.12959999999999999</v>
      </c>
      <c r="Q51" s="46">
        <f>IF(P53&gt;1%,P53,P51)</f>
        <v>0.12959999999999999</v>
      </c>
      <c r="R51" s="48" t="str">
        <f>IF(Q51&lt;=20%,Criterios!$A$20,IF(Q51&lt;=40%,Criterios!$A$21,IF(Q51&lt;=60%,Criterios!$A$22,IF(Q51&lt;=80,Criterios!$A$23,Criterios!$A$24))))</f>
        <v>Muy baja</v>
      </c>
      <c r="S51" s="37" t="s">
        <v>98</v>
      </c>
    </row>
    <row r="52" spans="1:19" s="21" customFormat="1" ht="127.5" x14ac:dyDescent="0.25">
      <c r="B52" s="51"/>
      <c r="C52" s="53"/>
      <c r="D52" s="55"/>
      <c r="E52" s="57"/>
      <c r="F52" s="28" t="s">
        <v>79</v>
      </c>
      <c r="G52" s="5" t="s">
        <v>20</v>
      </c>
      <c r="H52" s="29">
        <f>VLOOKUP(G52,Criterios!$B$3:$C$6,2,FALSE)</f>
        <v>0.25</v>
      </c>
      <c r="I52" s="5" t="s">
        <v>24</v>
      </c>
      <c r="J52" s="29">
        <f>VLOOKUP(I52,Criterios!$B$7:$C$9,2,FALSE)</f>
        <v>0.15</v>
      </c>
      <c r="K52" s="5" t="s">
        <v>30</v>
      </c>
      <c r="L52" s="5" t="s">
        <v>32</v>
      </c>
      <c r="M52" s="5" t="s">
        <v>35</v>
      </c>
      <c r="N52" s="30">
        <f t="shared" ref="N52" si="12">+H52+J52</f>
        <v>0.4</v>
      </c>
      <c r="O52" s="30">
        <f>(O51-(O51*N52))</f>
        <v>0.216</v>
      </c>
      <c r="P52" s="60"/>
      <c r="Q52" s="47"/>
      <c r="R52" s="49"/>
      <c r="S52" s="37" t="s">
        <v>98</v>
      </c>
    </row>
    <row r="53" spans="1:19" s="21" customFormat="1" ht="102" x14ac:dyDescent="0.25">
      <c r="B53" s="51"/>
      <c r="C53" s="53"/>
      <c r="D53" s="55"/>
      <c r="E53" s="58"/>
      <c r="F53" s="28" t="s">
        <v>80</v>
      </c>
      <c r="G53" s="5" t="s">
        <v>20</v>
      </c>
      <c r="H53" s="29">
        <f>VLOOKUP(G53,Criterios!$B$3:$C$6,2,FALSE)</f>
        <v>0.25</v>
      </c>
      <c r="I53" s="5" t="s">
        <v>24</v>
      </c>
      <c r="J53" s="29">
        <f>VLOOKUP(I53,Criterios!$B$7:$C$9,2,FALSE)</f>
        <v>0.15</v>
      </c>
      <c r="K53" s="5" t="s">
        <v>30</v>
      </c>
      <c r="L53" s="5" t="s">
        <v>32</v>
      </c>
      <c r="M53" s="5" t="s">
        <v>35</v>
      </c>
      <c r="N53" s="30">
        <f>+H53+J53</f>
        <v>0.4</v>
      </c>
      <c r="O53" s="30">
        <f>IF(N53&gt;1%,(O52-(O52*N53)),N53)</f>
        <v>0.12959999999999999</v>
      </c>
      <c r="P53" s="61"/>
      <c r="Q53" s="47"/>
      <c r="R53" s="49"/>
      <c r="S53" s="37" t="s">
        <v>97</v>
      </c>
    </row>
    <row r="54" spans="1:19" ht="126" customHeight="1" x14ac:dyDescent="0.2">
      <c r="A54" s="24"/>
      <c r="B54" s="50" t="s">
        <v>81</v>
      </c>
      <c r="C54" s="52" t="s">
        <v>54</v>
      </c>
      <c r="D54" s="54">
        <f>VLOOKUP(C54,Criterios!$A$20:$B$24,2,FALSE)</f>
        <v>0.6</v>
      </c>
      <c r="E54" s="56" t="s">
        <v>82</v>
      </c>
      <c r="F54" s="28" t="s">
        <v>83</v>
      </c>
      <c r="G54" s="5" t="s">
        <v>20</v>
      </c>
      <c r="H54" s="26">
        <f>VLOOKUP(G54,Criterios!$B$3:$C$6,2,FALSE)</f>
        <v>0.25</v>
      </c>
      <c r="I54" s="5" t="s">
        <v>24</v>
      </c>
      <c r="J54" s="26">
        <f>VLOOKUP(I54,Criterios!$B$7:$C$9,2,FALSE)</f>
        <v>0.15</v>
      </c>
      <c r="K54" s="5" t="s">
        <v>30</v>
      </c>
      <c r="L54" s="5" t="s">
        <v>32</v>
      </c>
      <c r="M54" s="5" t="s">
        <v>35</v>
      </c>
      <c r="N54" s="27">
        <f>+H54+J54</f>
        <v>0.4</v>
      </c>
      <c r="O54" s="27">
        <f>(D54-(D54*N54))</f>
        <v>0.36</v>
      </c>
      <c r="P54" s="59">
        <f>IF(O56&gt;1%,O56,O55)</f>
        <v>0.12959999999999999</v>
      </c>
      <c r="Q54" s="46">
        <f>IF(P56&gt;1%,P56,P54)</f>
        <v>0.12959999999999999</v>
      </c>
      <c r="R54" s="48" t="str">
        <f>IF(Q54&lt;=20%,Criterios!$A$20,IF(Q54&lt;=40%,Criterios!$A$21,IF(Q54&lt;=60%,Criterios!$A$22,IF(Q54&lt;=80,Criterios!$A$23,Criterios!$A$24))))</f>
        <v>Muy baja</v>
      </c>
      <c r="S54" s="37" t="s">
        <v>98</v>
      </c>
    </row>
    <row r="55" spans="1:19" ht="114.75" x14ac:dyDescent="0.2">
      <c r="A55" s="24"/>
      <c r="B55" s="51"/>
      <c r="C55" s="53"/>
      <c r="D55" s="55"/>
      <c r="E55" s="57"/>
      <c r="F55" s="28" t="s">
        <v>84</v>
      </c>
      <c r="G55" s="5" t="s">
        <v>20</v>
      </c>
      <c r="H55" s="29">
        <f>VLOOKUP(G55,Criterios!$B$3:$C$6,2,FALSE)</f>
        <v>0.25</v>
      </c>
      <c r="I55" s="5" t="s">
        <v>24</v>
      </c>
      <c r="J55" s="29">
        <f>VLOOKUP(I55,Criterios!$B$7:$C$9,2,FALSE)</f>
        <v>0.15</v>
      </c>
      <c r="K55" s="5" t="s">
        <v>30</v>
      </c>
      <c r="L55" s="5" t="s">
        <v>32</v>
      </c>
      <c r="M55" s="5" t="s">
        <v>35</v>
      </c>
      <c r="N55" s="30">
        <f t="shared" ref="N55" si="13">+H55+J55</f>
        <v>0.4</v>
      </c>
      <c r="O55" s="30">
        <f>(O54-(O54*N55))</f>
        <v>0.216</v>
      </c>
      <c r="P55" s="60"/>
      <c r="Q55" s="47"/>
      <c r="R55" s="49"/>
      <c r="S55" s="37" t="s">
        <v>97</v>
      </c>
    </row>
    <row r="56" spans="1:19" ht="102" x14ac:dyDescent="0.2">
      <c r="A56" s="24"/>
      <c r="B56" s="51"/>
      <c r="C56" s="53"/>
      <c r="D56" s="55"/>
      <c r="E56" s="71"/>
      <c r="F56" s="28" t="s">
        <v>85</v>
      </c>
      <c r="G56" s="5" t="s">
        <v>20</v>
      </c>
      <c r="H56" s="29">
        <f>VLOOKUP(G56,Criterios!$B$3:$C$6,2,FALSE)</f>
        <v>0.25</v>
      </c>
      <c r="I56" s="5" t="s">
        <v>24</v>
      </c>
      <c r="J56" s="29">
        <f>VLOOKUP(I56,Criterios!$B$7:$C$9,2,FALSE)</f>
        <v>0.15</v>
      </c>
      <c r="K56" s="5" t="s">
        <v>30</v>
      </c>
      <c r="L56" s="5" t="s">
        <v>32</v>
      </c>
      <c r="M56" s="5" t="s">
        <v>35</v>
      </c>
      <c r="N56" s="30">
        <f>+H56+J56</f>
        <v>0.4</v>
      </c>
      <c r="O56" s="30">
        <f>IF(N56&gt;1%,(O55-(O55*N56)),N56)</f>
        <v>0.12959999999999999</v>
      </c>
      <c r="P56" s="61"/>
      <c r="Q56" s="47"/>
      <c r="R56" s="49"/>
      <c r="S56" s="37" t="s">
        <v>98</v>
      </c>
    </row>
    <row r="57" spans="1:19" s="24" customFormat="1" ht="127.5" x14ac:dyDescent="0.25">
      <c r="B57" s="50" t="s">
        <v>86</v>
      </c>
      <c r="C57" s="52" t="s">
        <v>54</v>
      </c>
      <c r="D57" s="54">
        <f>VLOOKUP(C57,Criterios!$A$20:$B$24,2,FALSE)</f>
        <v>0.6</v>
      </c>
      <c r="E57" s="62" t="s">
        <v>87</v>
      </c>
      <c r="F57" s="25" t="s">
        <v>88</v>
      </c>
      <c r="G57" s="6" t="s">
        <v>20</v>
      </c>
      <c r="H57" s="26">
        <f>VLOOKUP(G57,Criterios!$B$3:$C$6,2,FALSE)</f>
        <v>0.25</v>
      </c>
      <c r="I57" s="5" t="s">
        <v>24</v>
      </c>
      <c r="J57" s="26">
        <f>VLOOKUP(I57,Criterios!$B$7:$C$9,2,FALSE)</f>
        <v>0.15</v>
      </c>
      <c r="K57" s="6" t="s">
        <v>30</v>
      </c>
      <c r="L57" s="5" t="s">
        <v>32</v>
      </c>
      <c r="M57" s="5" t="s">
        <v>35</v>
      </c>
      <c r="N57" s="27">
        <f>+H57+J57</f>
        <v>0.4</v>
      </c>
      <c r="O57" s="27">
        <f>(D57-(D57*N57))</f>
        <v>0.36</v>
      </c>
      <c r="P57" s="64">
        <f>IF(O58&gt;1%,O58,O57)</f>
        <v>0.216</v>
      </c>
      <c r="Q57" s="46">
        <f>IF(P57&gt;1%,P57,P57)</f>
        <v>0.216</v>
      </c>
      <c r="R57" s="48" t="str">
        <f>IF(Q57&lt;=20%,Criterios!$A$20,IF(Q57&lt;=40%,Criterios!$A$21,IF(Q57&lt;=60%,Criterios!$A$22,IF(Q57&lt;=80,Criterios!$A$23,Criterios!$A$24))))</f>
        <v>Baja</v>
      </c>
      <c r="S57" s="37" t="s">
        <v>98</v>
      </c>
    </row>
    <row r="58" spans="1:19" s="16" customFormat="1" ht="89.25" x14ac:dyDescent="0.25">
      <c r="B58" s="51"/>
      <c r="C58" s="53"/>
      <c r="D58" s="55"/>
      <c r="E58" s="63"/>
      <c r="F58" s="28" t="s">
        <v>89</v>
      </c>
      <c r="G58" s="5" t="s">
        <v>20</v>
      </c>
      <c r="H58" s="29">
        <f>VLOOKUP(G58,Criterios!$B$3:$C$6,2,FALSE)</f>
        <v>0.25</v>
      </c>
      <c r="I58" s="5" t="s">
        <v>24</v>
      </c>
      <c r="J58" s="29">
        <f>VLOOKUP(I58,Criterios!$B$7:$C$9,2,FALSE)</f>
        <v>0.15</v>
      </c>
      <c r="K58" s="6" t="s">
        <v>30</v>
      </c>
      <c r="L58" s="5" t="s">
        <v>32</v>
      </c>
      <c r="M58" s="5" t="s">
        <v>35</v>
      </c>
      <c r="N58" s="30">
        <f t="shared" ref="N58" si="14">+H58+J58</f>
        <v>0.4</v>
      </c>
      <c r="O58" s="30">
        <f>(O57-(O57*N58))</f>
        <v>0.216</v>
      </c>
      <c r="P58" s="65"/>
      <c r="Q58" s="47"/>
      <c r="R58" s="49"/>
      <c r="S58" s="37" t="s">
        <v>97</v>
      </c>
    </row>
    <row r="59" spans="1:19" s="21" customFormat="1" ht="115.5" customHeight="1" x14ac:dyDescent="0.25">
      <c r="B59" s="50" t="s">
        <v>90</v>
      </c>
      <c r="C59" s="52" t="s">
        <v>54</v>
      </c>
      <c r="D59" s="54">
        <f>VLOOKUP(C59,Criterios!$A$20:$B$24,2,FALSE)</f>
        <v>0.6</v>
      </c>
      <c r="E59" s="56" t="s">
        <v>91</v>
      </c>
      <c r="F59" s="25" t="s">
        <v>92</v>
      </c>
      <c r="G59" s="5" t="s">
        <v>20</v>
      </c>
      <c r="H59" s="26">
        <f>VLOOKUP(G59,Criterios!$B$3:$C$6,2,FALSE)</f>
        <v>0.25</v>
      </c>
      <c r="I59" s="5" t="s">
        <v>24</v>
      </c>
      <c r="J59" s="26">
        <f>VLOOKUP(I59,Criterios!$B$7:$C$9,2,FALSE)</f>
        <v>0.15</v>
      </c>
      <c r="K59" s="6" t="s">
        <v>30</v>
      </c>
      <c r="L59" s="5" t="s">
        <v>32</v>
      </c>
      <c r="M59" s="5" t="s">
        <v>35</v>
      </c>
      <c r="N59" s="27">
        <f>+H59+J59</f>
        <v>0.4</v>
      </c>
      <c r="O59" s="27">
        <f>(D59-(D59*N59))</f>
        <v>0.36</v>
      </c>
      <c r="P59" s="59">
        <f>IF(O60&gt;1%,O61,O59)</f>
        <v>0.12959999999999999</v>
      </c>
      <c r="Q59" s="46">
        <f>IF(P61&gt;1%,P61,P59)</f>
        <v>0.12959999999999999</v>
      </c>
      <c r="R59" s="48" t="str">
        <f>IF(Q59&lt;=20%,Criterios!$A$20,IF(Q59&lt;=40%,Criterios!$A$21,IF(Q59&lt;=60%,Criterios!$A$22,IF(Q59&lt;=80,Criterios!$A$23,Criterios!$A$24))))</f>
        <v>Muy baja</v>
      </c>
      <c r="S59" s="37" t="s">
        <v>98</v>
      </c>
    </row>
    <row r="60" spans="1:19" s="21" customFormat="1" ht="102" x14ac:dyDescent="0.25">
      <c r="B60" s="51"/>
      <c r="C60" s="53"/>
      <c r="D60" s="55"/>
      <c r="E60" s="57"/>
      <c r="F60" s="28" t="s">
        <v>93</v>
      </c>
      <c r="G60" s="5" t="s">
        <v>20</v>
      </c>
      <c r="H60" s="29">
        <f>VLOOKUP(G60,Criterios!$B$3:$C$6,2,FALSE)</f>
        <v>0.25</v>
      </c>
      <c r="I60" s="5" t="s">
        <v>24</v>
      </c>
      <c r="J60" s="29">
        <f>VLOOKUP(I60,Criterios!$B$7:$C$9,2,FALSE)</f>
        <v>0.15</v>
      </c>
      <c r="K60" s="6" t="s">
        <v>30</v>
      </c>
      <c r="L60" s="5" t="s">
        <v>32</v>
      </c>
      <c r="M60" s="5" t="s">
        <v>35</v>
      </c>
      <c r="N60" s="30">
        <f t="shared" ref="N60" si="15">+H60+J60</f>
        <v>0.4</v>
      </c>
      <c r="O60" s="30">
        <f>(O59-(O59*N60))</f>
        <v>0.216</v>
      </c>
      <c r="P60" s="60"/>
      <c r="Q60" s="47"/>
      <c r="R60" s="49"/>
      <c r="S60" s="37" t="s">
        <v>97</v>
      </c>
    </row>
    <row r="61" spans="1:19" s="21" customFormat="1" ht="102" x14ac:dyDescent="0.25">
      <c r="B61" s="66"/>
      <c r="C61" s="67"/>
      <c r="D61" s="68"/>
      <c r="E61" s="58"/>
      <c r="F61" s="28" t="s">
        <v>94</v>
      </c>
      <c r="G61" s="5" t="s">
        <v>20</v>
      </c>
      <c r="H61" s="29">
        <f>VLOOKUP(G61,Criterios!$B$3:$C$6,2,FALSE)</f>
        <v>0.25</v>
      </c>
      <c r="I61" s="5" t="s">
        <v>24</v>
      </c>
      <c r="J61" s="29">
        <f>VLOOKUP(I61,Criterios!$B$7:$C$9,2,FALSE)</f>
        <v>0.15</v>
      </c>
      <c r="K61" s="6" t="s">
        <v>30</v>
      </c>
      <c r="L61" s="5" t="s">
        <v>32</v>
      </c>
      <c r="M61" s="5" t="s">
        <v>35</v>
      </c>
      <c r="N61" s="30">
        <f>+H61+J61</f>
        <v>0.4</v>
      </c>
      <c r="O61" s="30">
        <f>IF(N61&gt;1%,(O60-(O60*N61)),N61)</f>
        <v>0.12959999999999999</v>
      </c>
      <c r="P61" s="61"/>
      <c r="Q61" s="69"/>
      <c r="R61" s="70"/>
      <c r="S61" s="37" t="s">
        <v>98</v>
      </c>
    </row>
    <row r="62" spans="1:19" s="24" customFormat="1" ht="14.25" hidden="1" x14ac:dyDescent="0.25">
      <c r="B62" s="104" t="s">
        <v>50</v>
      </c>
      <c r="C62" s="52"/>
      <c r="D62" s="54" t="e">
        <f>VLOOKUP(C62,Criterios!$A$20:$B$24,2,FALSE)</f>
        <v>#N/A</v>
      </c>
      <c r="E62" s="62" t="s">
        <v>62</v>
      </c>
      <c r="F62" s="25" t="s">
        <v>43</v>
      </c>
      <c r="G62" s="6"/>
      <c r="H62" s="26" t="e">
        <f>VLOOKUP(G62,Criterios!$B$3:$C$6,2,FALSE)</f>
        <v>#N/A</v>
      </c>
      <c r="I62" s="6"/>
      <c r="J62" s="26" t="e">
        <f>VLOOKUP(I62,Criterios!$B$7:$C$9,2,FALSE)</f>
        <v>#N/A</v>
      </c>
      <c r="K62" s="6"/>
      <c r="L62" s="6"/>
      <c r="M62" s="6"/>
      <c r="N62" s="27" t="e">
        <f>+H62+J62</f>
        <v>#N/A</v>
      </c>
      <c r="O62" s="27" t="e">
        <f>(D62-(D62*N62))</f>
        <v>#N/A</v>
      </c>
      <c r="P62" s="64" t="e">
        <f>IF(O63&gt;1%,O63,O62)</f>
        <v>#N/A</v>
      </c>
      <c r="Q62" s="46" t="e">
        <f>IF(P64&gt;1%,P64,P62)</f>
        <v>#N/A</v>
      </c>
      <c r="R62" s="48" t="e">
        <f>IF(Q62&lt;=20%,Criterios!$A$20,IF(Q62&lt;=40%,Criterios!$A$21,IF(Q62&lt;=60%,Criterios!$A$22,IF(Q62&lt;=80,Criterios!$A$23,Criterios!$A$24))))</f>
        <v>#N/A</v>
      </c>
      <c r="S62" s="38"/>
    </row>
    <row r="63" spans="1:19" s="24" customFormat="1" ht="14.25" hidden="1" x14ac:dyDescent="0.25">
      <c r="B63" s="105"/>
      <c r="C63" s="53"/>
      <c r="D63" s="55"/>
      <c r="E63" s="63"/>
      <c r="F63" s="28" t="s">
        <v>44</v>
      </c>
      <c r="G63" s="5"/>
      <c r="H63" s="29" t="e">
        <f>VLOOKUP(G63,Criterios!$B$3:$C$6,2,FALSE)</f>
        <v>#N/A</v>
      </c>
      <c r="I63" s="5"/>
      <c r="J63" s="29" t="e">
        <f>VLOOKUP(I63,Criterios!$B$7:$C$9,2,FALSE)</f>
        <v>#N/A</v>
      </c>
      <c r="K63" s="5"/>
      <c r="L63" s="5"/>
      <c r="M63" s="5"/>
      <c r="N63" s="30" t="e">
        <f t="shared" ref="N63" si="16">+H63+J63</f>
        <v>#N/A</v>
      </c>
      <c r="O63" s="30" t="e">
        <f>(O62-(O62*N63))</f>
        <v>#N/A</v>
      </c>
      <c r="P63" s="65"/>
      <c r="Q63" s="47"/>
      <c r="R63" s="49"/>
      <c r="S63" s="38"/>
    </row>
    <row r="64" spans="1:19" s="24" customFormat="1" ht="14.25" hidden="1" x14ac:dyDescent="0.25">
      <c r="B64" s="105"/>
      <c r="C64" s="53"/>
      <c r="D64" s="55"/>
      <c r="E64" s="63" t="s">
        <v>63</v>
      </c>
      <c r="F64" s="28" t="s">
        <v>43</v>
      </c>
      <c r="G64" s="5"/>
      <c r="H64" s="29" t="e">
        <f>VLOOKUP(G64,Criterios!$B$3:$C$6,2,FALSE)</f>
        <v>#N/A</v>
      </c>
      <c r="I64" s="5"/>
      <c r="J64" s="29" t="e">
        <f>VLOOKUP(I64,Criterios!$B$7:$C$9,2,FALSE)</f>
        <v>#N/A</v>
      </c>
      <c r="K64" s="5"/>
      <c r="L64" s="5"/>
      <c r="M64" s="5"/>
      <c r="N64" s="30" t="e">
        <f>+H64+J64</f>
        <v>#N/A</v>
      </c>
      <c r="O64" s="30" t="e">
        <f>IF(N64&gt;1%,(O63-(O63*N64)),N64)</f>
        <v>#N/A</v>
      </c>
      <c r="P64" s="65" t="e">
        <f>IF(O65&gt;1%,O65,O64)</f>
        <v>#N/A</v>
      </c>
      <c r="Q64" s="47"/>
      <c r="R64" s="49"/>
      <c r="S64" s="38"/>
    </row>
    <row r="65" spans="1:19" s="24" customFormat="1" ht="14.25" hidden="1" x14ac:dyDescent="0.25">
      <c r="B65" s="106"/>
      <c r="C65" s="67"/>
      <c r="D65" s="68"/>
      <c r="E65" s="72"/>
      <c r="F65" s="31" t="s">
        <v>44</v>
      </c>
      <c r="G65" s="32"/>
      <c r="H65" s="33" t="e">
        <f>VLOOKUP(G65,Criterios!$B$3:$C$6,2,FALSE)</f>
        <v>#N/A</v>
      </c>
      <c r="I65" s="32"/>
      <c r="J65" s="33" t="e">
        <f>VLOOKUP(I65,Criterios!$B$7:$C$9,2,FALSE)</f>
        <v>#N/A</v>
      </c>
      <c r="K65" s="32"/>
      <c r="L65" s="32"/>
      <c r="M65" s="32"/>
      <c r="N65" s="34" t="e">
        <f t="shared" ref="N65" si="17">+H65+J65</f>
        <v>#N/A</v>
      </c>
      <c r="O65" s="34" t="e">
        <f>IF(N65&gt;1%,(O64-(O64*N65)),N65)</f>
        <v>#N/A</v>
      </c>
      <c r="P65" s="73"/>
      <c r="Q65" s="69"/>
      <c r="R65" s="70"/>
      <c r="S65" s="38"/>
    </row>
    <row r="66" spans="1:19" s="24" customFormat="1" ht="14.25" hidden="1" x14ac:dyDescent="0.25">
      <c r="B66" s="50"/>
      <c r="C66" s="52"/>
      <c r="D66" s="54" t="e">
        <f>VLOOKUP(C66,Criterios!$A$20:$B$24,2,FALSE)</f>
        <v>#N/A</v>
      </c>
      <c r="E66" s="62" t="s">
        <v>62</v>
      </c>
      <c r="F66" s="25" t="s">
        <v>43</v>
      </c>
      <c r="G66" s="6"/>
      <c r="H66" s="26" t="e">
        <f>VLOOKUP(G66,Criterios!$B$3:$C$6,2,FALSE)</f>
        <v>#N/A</v>
      </c>
      <c r="I66" s="6"/>
      <c r="J66" s="26" t="e">
        <f>VLOOKUP(I66,Criterios!$B$7:$C$9,2,FALSE)</f>
        <v>#N/A</v>
      </c>
      <c r="K66" s="6"/>
      <c r="L66" s="6"/>
      <c r="M66" s="6"/>
      <c r="N66" s="27" t="e">
        <f>+H66+J66</f>
        <v>#N/A</v>
      </c>
      <c r="O66" s="27" t="e">
        <f>(D66-(D66*N66))</f>
        <v>#N/A</v>
      </c>
      <c r="P66" s="64" t="e">
        <f>IF(O67&gt;1%,O67,O66)</f>
        <v>#N/A</v>
      </c>
      <c r="Q66" s="46" t="e">
        <f>IF(P68&gt;1%,P68,P66)</f>
        <v>#N/A</v>
      </c>
      <c r="R66" s="48" t="e">
        <f>IF(Q66&lt;=20%,Criterios!$A$20,IF(Q66&lt;=40%,Criterios!$A$21,IF(Q66&lt;=60%,Criterios!$A$22,IF(Q66&lt;=80,Criterios!$A$23,Criterios!$A$24))))</f>
        <v>#N/A</v>
      </c>
      <c r="S66" s="38"/>
    </row>
    <row r="67" spans="1:19" s="16" customFormat="1" ht="15" hidden="1" x14ac:dyDescent="0.25">
      <c r="B67" s="51"/>
      <c r="C67" s="53"/>
      <c r="D67" s="55"/>
      <c r="E67" s="63"/>
      <c r="F67" s="28" t="s">
        <v>44</v>
      </c>
      <c r="G67" s="5"/>
      <c r="H67" s="29" t="e">
        <f>VLOOKUP(G67,Criterios!$B$3:$C$6,2,FALSE)</f>
        <v>#N/A</v>
      </c>
      <c r="I67" s="5"/>
      <c r="J67" s="29" t="e">
        <f>VLOOKUP(I67,Criterios!$B$7:$C$9,2,FALSE)</f>
        <v>#N/A</v>
      </c>
      <c r="K67" s="5"/>
      <c r="L67" s="5"/>
      <c r="M67" s="5"/>
      <c r="N67" s="30" t="e">
        <f t="shared" ref="N67" si="18">+H67+J67</f>
        <v>#N/A</v>
      </c>
      <c r="O67" s="30" t="e">
        <f>(O66-(O66*N67))</f>
        <v>#N/A</v>
      </c>
      <c r="P67" s="65"/>
      <c r="Q67" s="47"/>
      <c r="R67" s="49"/>
      <c r="S67" s="39"/>
    </row>
    <row r="68" spans="1:19" s="16" customFormat="1" ht="15" hidden="1" x14ac:dyDescent="0.25">
      <c r="B68" s="51"/>
      <c r="C68" s="53"/>
      <c r="D68" s="55"/>
      <c r="E68" s="63" t="s">
        <v>63</v>
      </c>
      <c r="F68" s="28" t="s">
        <v>43</v>
      </c>
      <c r="G68" s="5"/>
      <c r="H68" s="29" t="e">
        <f>VLOOKUP(G68,Criterios!$B$3:$C$6,2,FALSE)</f>
        <v>#N/A</v>
      </c>
      <c r="I68" s="5"/>
      <c r="J68" s="29" t="e">
        <f>VLOOKUP(I68,Criterios!$B$7:$C$9,2,FALSE)</f>
        <v>#N/A</v>
      </c>
      <c r="K68" s="5"/>
      <c r="L68" s="5"/>
      <c r="M68" s="5"/>
      <c r="N68" s="30" t="e">
        <f>+H68+J68</f>
        <v>#N/A</v>
      </c>
      <c r="O68" s="30" t="e">
        <f>IF(N68&gt;1%,(O67-(O67*N68)),N68)</f>
        <v>#N/A</v>
      </c>
      <c r="P68" s="65" t="e">
        <f>IF(O69&gt;1%,O69,O68)</f>
        <v>#N/A</v>
      </c>
      <c r="Q68" s="47"/>
      <c r="R68" s="49"/>
      <c r="S68" s="39"/>
    </row>
    <row r="69" spans="1:19" s="16" customFormat="1" ht="15" hidden="1" x14ac:dyDescent="0.25">
      <c r="B69" s="66"/>
      <c r="C69" s="67"/>
      <c r="D69" s="68"/>
      <c r="E69" s="72"/>
      <c r="F69" s="31" t="s">
        <v>44</v>
      </c>
      <c r="G69" s="32"/>
      <c r="H69" s="33" t="e">
        <f>VLOOKUP(G69,Criterios!$B$3:$C$6,2,FALSE)</f>
        <v>#N/A</v>
      </c>
      <c r="I69" s="32"/>
      <c r="J69" s="33" t="e">
        <f>VLOOKUP(I69,Criterios!$B$7:$C$9,2,FALSE)</f>
        <v>#N/A</v>
      </c>
      <c r="K69" s="32"/>
      <c r="L69" s="32"/>
      <c r="M69" s="32"/>
      <c r="N69" s="34" t="e">
        <f t="shared" ref="N69" si="19">+H69+J69</f>
        <v>#N/A</v>
      </c>
      <c r="O69" s="34" t="e">
        <f>IF(N69&gt;1%,(O68-(O68*N69)),N69)</f>
        <v>#N/A</v>
      </c>
      <c r="P69" s="73"/>
      <c r="Q69" s="69"/>
      <c r="R69" s="70"/>
      <c r="S69" s="39"/>
    </row>
    <row r="70" spans="1:19" s="21" customFormat="1" ht="15" hidden="1" x14ac:dyDescent="0.25">
      <c r="B70" s="50"/>
      <c r="C70" s="52"/>
      <c r="D70" s="54" t="e">
        <f>VLOOKUP(C70,Criterios!$A$20:$B$24,2,FALSE)</f>
        <v>#N/A</v>
      </c>
      <c r="E70" s="62" t="s">
        <v>62</v>
      </c>
      <c r="F70" s="25" t="s">
        <v>43</v>
      </c>
      <c r="G70" s="6"/>
      <c r="H70" s="26" t="e">
        <f>VLOOKUP(G70,Criterios!$B$3:$C$6,2,FALSE)</f>
        <v>#N/A</v>
      </c>
      <c r="I70" s="6"/>
      <c r="J70" s="26" t="e">
        <f>VLOOKUP(I70,Criterios!$B$7:$C$9,2,FALSE)</f>
        <v>#N/A</v>
      </c>
      <c r="K70" s="6"/>
      <c r="L70" s="6"/>
      <c r="M70" s="6"/>
      <c r="N70" s="27" t="e">
        <f>+H70+J70</f>
        <v>#N/A</v>
      </c>
      <c r="O70" s="27" t="e">
        <f>(D70-(D70*N70))</f>
        <v>#N/A</v>
      </c>
      <c r="P70" s="64" t="e">
        <f>IF(O71&gt;1%,O71,O70)</f>
        <v>#N/A</v>
      </c>
      <c r="Q70" s="46" t="e">
        <f>IF(P72&gt;1%,P72,P70)</f>
        <v>#N/A</v>
      </c>
      <c r="R70" s="48" t="e">
        <f>IF(Q70&lt;=20%,Criterios!$A$20,IF(Q70&lt;=40%,Criterios!$A$21,IF(Q70&lt;=60%,Criterios!$A$22,IF(Q70&lt;=80,Criterios!$A$23,Criterios!$A$24))))</f>
        <v>#N/A</v>
      </c>
      <c r="S70" s="40"/>
    </row>
    <row r="71" spans="1:19" s="21" customFormat="1" ht="15" hidden="1" x14ac:dyDescent="0.25">
      <c r="B71" s="51"/>
      <c r="C71" s="53"/>
      <c r="D71" s="55"/>
      <c r="E71" s="63"/>
      <c r="F71" s="28" t="s">
        <v>44</v>
      </c>
      <c r="G71" s="5"/>
      <c r="H71" s="29" t="e">
        <f>VLOOKUP(G71,Criterios!$B$3:$C$6,2,FALSE)</f>
        <v>#N/A</v>
      </c>
      <c r="I71" s="5"/>
      <c r="J71" s="29" t="e">
        <f>VLOOKUP(I71,Criterios!$B$7:$C$9,2,FALSE)</f>
        <v>#N/A</v>
      </c>
      <c r="K71" s="5"/>
      <c r="L71" s="5"/>
      <c r="M71" s="5"/>
      <c r="N71" s="30" t="e">
        <f t="shared" ref="N71" si="20">+H71+J71</f>
        <v>#N/A</v>
      </c>
      <c r="O71" s="30" t="e">
        <f>(O70-(O70*N71))</f>
        <v>#N/A</v>
      </c>
      <c r="P71" s="65"/>
      <c r="Q71" s="47"/>
      <c r="R71" s="49"/>
      <c r="S71" s="40"/>
    </row>
    <row r="72" spans="1:19" s="21" customFormat="1" ht="15" hidden="1" x14ac:dyDescent="0.25">
      <c r="B72" s="51"/>
      <c r="C72" s="53"/>
      <c r="D72" s="55"/>
      <c r="E72" s="63" t="s">
        <v>63</v>
      </c>
      <c r="F72" s="28" t="s">
        <v>43</v>
      </c>
      <c r="G72" s="5"/>
      <c r="H72" s="29" t="e">
        <f>VLOOKUP(G72,Criterios!$B$3:$C$6,2,FALSE)</f>
        <v>#N/A</v>
      </c>
      <c r="I72" s="5"/>
      <c r="J72" s="29" t="e">
        <f>VLOOKUP(I72,Criterios!$B$7:$C$9,2,FALSE)</f>
        <v>#N/A</v>
      </c>
      <c r="K72" s="5"/>
      <c r="L72" s="5"/>
      <c r="M72" s="5"/>
      <c r="N72" s="30" t="e">
        <f>+H72+J72</f>
        <v>#N/A</v>
      </c>
      <c r="O72" s="30" t="e">
        <f>IF(N72&gt;1%,(O71-(O71*N72)),N72)</f>
        <v>#N/A</v>
      </c>
      <c r="P72" s="65" t="e">
        <f>IF(O73&gt;1%,O73,O72)</f>
        <v>#N/A</v>
      </c>
      <c r="Q72" s="47"/>
      <c r="R72" s="49"/>
      <c r="S72" s="40"/>
    </row>
    <row r="73" spans="1:19" hidden="1" x14ac:dyDescent="0.2">
      <c r="B73" s="66"/>
      <c r="C73" s="67"/>
      <c r="D73" s="68"/>
      <c r="E73" s="72"/>
      <c r="F73" s="31" t="s">
        <v>44</v>
      </c>
      <c r="G73" s="32"/>
      <c r="H73" s="33" t="e">
        <f>VLOOKUP(G73,Criterios!$B$3:$C$6,2,FALSE)</f>
        <v>#N/A</v>
      </c>
      <c r="I73" s="32"/>
      <c r="J73" s="33" t="e">
        <f>VLOOKUP(I73,Criterios!$B$7:$C$9,2,FALSE)</f>
        <v>#N/A</v>
      </c>
      <c r="K73" s="32"/>
      <c r="L73" s="32"/>
      <c r="M73" s="32"/>
      <c r="N73" s="34" t="e">
        <f t="shared" ref="N73" si="21">+H73+J73</f>
        <v>#N/A</v>
      </c>
      <c r="O73" s="34" t="e">
        <f>IF(N73&gt;1%,(O72-(O72*N73)),N73)</f>
        <v>#N/A</v>
      </c>
      <c r="P73" s="73"/>
      <c r="Q73" s="69"/>
      <c r="R73" s="70"/>
      <c r="S73" s="41"/>
    </row>
    <row r="74" spans="1:19" ht="14.25" hidden="1" x14ac:dyDescent="0.2">
      <c r="A74" s="24"/>
      <c r="B74" s="50"/>
      <c r="C74" s="52"/>
      <c r="D74" s="54" t="e">
        <f>VLOOKUP(C74,Criterios!$A$20:$B$24,2,FALSE)</f>
        <v>#N/A</v>
      </c>
      <c r="E74" s="62" t="s">
        <v>62</v>
      </c>
      <c r="F74" s="25" t="s">
        <v>43</v>
      </c>
      <c r="G74" s="6"/>
      <c r="H74" s="26" t="e">
        <f>VLOOKUP(G74,Criterios!$B$3:$C$6,2,FALSE)</f>
        <v>#N/A</v>
      </c>
      <c r="I74" s="6"/>
      <c r="J74" s="26" t="e">
        <f>VLOOKUP(I74,Criterios!$B$7:$C$9,2,FALSE)</f>
        <v>#N/A</v>
      </c>
      <c r="K74" s="6"/>
      <c r="L74" s="6"/>
      <c r="M74" s="6"/>
      <c r="N74" s="27" t="e">
        <f>+H74+J74</f>
        <v>#N/A</v>
      </c>
      <c r="O74" s="27" t="e">
        <f>(D74-(D74*N74))</f>
        <v>#N/A</v>
      </c>
      <c r="P74" s="64" t="e">
        <f>IF(O75&gt;1%,O75,O74)</f>
        <v>#N/A</v>
      </c>
      <c r="Q74" s="46" t="e">
        <f>IF(P76&gt;1%,P76,P74)</f>
        <v>#N/A</v>
      </c>
      <c r="R74" s="48" t="e">
        <f>IF(Q74&lt;=20%,Criterios!$A$20,IF(Q74&lt;=40%,Criterios!$A$21,IF(Q74&lt;=60%,Criterios!$A$22,IF(Q74&lt;=80,Criterios!$A$23,Criterios!$A$24))))</f>
        <v>#N/A</v>
      </c>
      <c r="S74" s="41"/>
    </row>
    <row r="75" spans="1:19" ht="14.25" hidden="1" x14ac:dyDescent="0.2">
      <c r="A75" s="24"/>
      <c r="B75" s="51"/>
      <c r="C75" s="53"/>
      <c r="D75" s="55"/>
      <c r="E75" s="63"/>
      <c r="F75" s="28" t="s">
        <v>44</v>
      </c>
      <c r="G75" s="5"/>
      <c r="H75" s="29" t="e">
        <f>VLOOKUP(G75,Criterios!$B$3:$C$6,2,FALSE)</f>
        <v>#N/A</v>
      </c>
      <c r="I75" s="5"/>
      <c r="J75" s="29" t="e">
        <f>VLOOKUP(I75,Criterios!$B$7:$C$9,2,FALSE)</f>
        <v>#N/A</v>
      </c>
      <c r="K75" s="5"/>
      <c r="L75" s="5"/>
      <c r="M75" s="5"/>
      <c r="N75" s="30" t="e">
        <f t="shared" ref="N75" si="22">+H75+J75</f>
        <v>#N/A</v>
      </c>
      <c r="O75" s="30" t="e">
        <f>(O74-(O74*N75))</f>
        <v>#N/A</v>
      </c>
      <c r="P75" s="65"/>
      <c r="Q75" s="47"/>
      <c r="R75" s="49"/>
      <c r="S75" s="41"/>
    </row>
    <row r="76" spans="1:19" ht="14.25" hidden="1" x14ac:dyDescent="0.2">
      <c r="A76" s="24"/>
      <c r="B76" s="51"/>
      <c r="C76" s="53"/>
      <c r="D76" s="55"/>
      <c r="E76" s="63" t="s">
        <v>63</v>
      </c>
      <c r="F76" s="28" t="s">
        <v>43</v>
      </c>
      <c r="G76" s="5"/>
      <c r="H76" s="29" t="e">
        <f>VLOOKUP(G76,Criterios!$B$3:$C$6,2,FALSE)</f>
        <v>#N/A</v>
      </c>
      <c r="I76" s="5"/>
      <c r="J76" s="29" t="e">
        <f>VLOOKUP(I76,Criterios!$B$7:$C$9,2,FALSE)</f>
        <v>#N/A</v>
      </c>
      <c r="K76" s="5"/>
      <c r="L76" s="5"/>
      <c r="M76" s="5"/>
      <c r="N76" s="30" t="e">
        <f>+H76+J76</f>
        <v>#N/A</v>
      </c>
      <c r="O76" s="30" t="e">
        <f>IF(N76&gt;1%,(O75-(O75*N76)),N76)</f>
        <v>#N/A</v>
      </c>
      <c r="P76" s="65" t="e">
        <f>IF(O77&gt;1%,O77,O76)</f>
        <v>#N/A</v>
      </c>
      <c r="Q76" s="47"/>
      <c r="R76" s="49"/>
      <c r="S76" s="41"/>
    </row>
    <row r="77" spans="1:19" ht="14.25" hidden="1" x14ac:dyDescent="0.2">
      <c r="A77" s="24"/>
      <c r="B77" s="66"/>
      <c r="C77" s="67"/>
      <c r="D77" s="68"/>
      <c r="E77" s="72"/>
      <c r="F77" s="31" t="s">
        <v>44</v>
      </c>
      <c r="G77" s="32"/>
      <c r="H77" s="33" t="e">
        <f>VLOOKUP(G77,Criterios!$B$3:$C$6,2,FALSE)</f>
        <v>#N/A</v>
      </c>
      <c r="I77" s="32"/>
      <c r="J77" s="33" t="e">
        <f>VLOOKUP(I77,Criterios!$B$7:$C$9,2,FALSE)</f>
        <v>#N/A</v>
      </c>
      <c r="K77" s="32"/>
      <c r="L77" s="32"/>
      <c r="M77" s="32"/>
      <c r="N77" s="34" t="e">
        <f t="shared" ref="N77" si="23">+H77+J77</f>
        <v>#N/A</v>
      </c>
      <c r="O77" s="34" t="e">
        <f>IF(N77&gt;1%,(O76-(O76*N77)),N77)</f>
        <v>#N/A</v>
      </c>
      <c r="P77" s="73"/>
      <c r="Q77" s="69"/>
      <c r="R77" s="70"/>
      <c r="S77" s="41"/>
    </row>
    <row r="78" spans="1:19" s="24" customFormat="1" ht="14.25" hidden="1" x14ac:dyDescent="0.25">
      <c r="B78" s="50"/>
      <c r="C78" s="52"/>
      <c r="D78" s="54" t="e">
        <f>VLOOKUP(C78,Criterios!$A$20:$B$24,2,FALSE)</f>
        <v>#N/A</v>
      </c>
      <c r="E78" s="62" t="s">
        <v>62</v>
      </c>
      <c r="F78" s="25" t="s">
        <v>43</v>
      </c>
      <c r="G78" s="6"/>
      <c r="H78" s="26" t="e">
        <f>VLOOKUP(G78,Criterios!$B$3:$C$6,2,FALSE)</f>
        <v>#N/A</v>
      </c>
      <c r="I78" s="6"/>
      <c r="J78" s="26" t="e">
        <f>VLOOKUP(I78,Criterios!$B$7:$C$9,2,FALSE)</f>
        <v>#N/A</v>
      </c>
      <c r="K78" s="6"/>
      <c r="L78" s="6"/>
      <c r="M78" s="6"/>
      <c r="N78" s="27" t="e">
        <f>+H78+J78</f>
        <v>#N/A</v>
      </c>
      <c r="O78" s="27" t="e">
        <f>(D78-(D78*N78))</f>
        <v>#N/A</v>
      </c>
      <c r="P78" s="64" t="e">
        <f>IF(O79&gt;1%,O79,O78)</f>
        <v>#N/A</v>
      </c>
      <c r="Q78" s="46" t="e">
        <f>IF(P80&gt;1%,P80,P78)</f>
        <v>#N/A</v>
      </c>
      <c r="R78" s="48" t="e">
        <f>IF(Q78&lt;=20%,Criterios!$A$20,IF(Q78&lt;=40%,Criterios!$A$21,IF(Q78&lt;=60%,Criterios!$A$22,IF(Q78&lt;=80,Criterios!$A$23,Criterios!$A$24))))</f>
        <v>#N/A</v>
      </c>
      <c r="S78" s="38"/>
    </row>
    <row r="79" spans="1:19" s="16" customFormat="1" ht="15" hidden="1" x14ac:dyDescent="0.25">
      <c r="B79" s="51"/>
      <c r="C79" s="53"/>
      <c r="D79" s="55"/>
      <c r="E79" s="63"/>
      <c r="F79" s="28" t="s">
        <v>44</v>
      </c>
      <c r="G79" s="5"/>
      <c r="H79" s="29" t="e">
        <f>VLOOKUP(G79,Criterios!$B$3:$C$6,2,FALSE)</f>
        <v>#N/A</v>
      </c>
      <c r="I79" s="5"/>
      <c r="J79" s="29" t="e">
        <f>VLOOKUP(I79,Criterios!$B$7:$C$9,2,FALSE)</f>
        <v>#N/A</v>
      </c>
      <c r="K79" s="5"/>
      <c r="L79" s="5"/>
      <c r="M79" s="5"/>
      <c r="N79" s="30" t="e">
        <f t="shared" ref="N79" si="24">+H79+J79</f>
        <v>#N/A</v>
      </c>
      <c r="O79" s="30" t="e">
        <f>(O78-(O78*N79))</f>
        <v>#N/A</v>
      </c>
      <c r="P79" s="65"/>
      <c r="Q79" s="47"/>
      <c r="R79" s="49"/>
      <c r="S79" s="39"/>
    </row>
    <row r="80" spans="1:19" s="16" customFormat="1" ht="15" hidden="1" x14ac:dyDescent="0.25">
      <c r="B80" s="51"/>
      <c r="C80" s="53"/>
      <c r="D80" s="55"/>
      <c r="E80" s="63" t="s">
        <v>63</v>
      </c>
      <c r="F80" s="28" t="s">
        <v>43</v>
      </c>
      <c r="G80" s="5"/>
      <c r="H80" s="29" t="e">
        <f>VLOOKUP(G80,Criterios!$B$3:$C$6,2,FALSE)</f>
        <v>#N/A</v>
      </c>
      <c r="I80" s="5"/>
      <c r="J80" s="29" t="e">
        <f>VLOOKUP(I80,Criterios!$B$7:$C$9,2,FALSE)</f>
        <v>#N/A</v>
      </c>
      <c r="K80" s="5"/>
      <c r="L80" s="5"/>
      <c r="M80" s="5"/>
      <c r="N80" s="30" t="e">
        <f>+H80+J80</f>
        <v>#N/A</v>
      </c>
      <c r="O80" s="30" t="e">
        <f>IF(N80&gt;1%,(O79-(O79*N80)),N80)</f>
        <v>#N/A</v>
      </c>
      <c r="P80" s="65" t="e">
        <f>IF(O81&gt;1%,O81,O80)</f>
        <v>#N/A</v>
      </c>
      <c r="Q80" s="47"/>
      <c r="R80" s="49"/>
      <c r="S80" s="39"/>
    </row>
    <row r="81" spans="1:19" s="16" customFormat="1" ht="15" hidden="1" x14ac:dyDescent="0.25">
      <c r="B81" s="66"/>
      <c r="C81" s="67"/>
      <c r="D81" s="68"/>
      <c r="E81" s="72"/>
      <c r="F81" s="31" t="s">
        <v>44</v>
      </c>
      <c r="G81" s="32"/>
      <c r="H81" s="33" t="e">
        <f>VLOOKUP(G81,Criterios!$B$3:$C$6,2,FALSE)</f>
        <v>#N/A</v>
      </c>
      <c r="I81" s="32"/>
      <c r="J81" s="33" t="e">
        <f>VLOOKUP(I81,Criterios!$B$7:$C$9,2,FALSE)</f>
        <v>#N/A</v>
      </c>
      <c r="K81" s="32"/>
      <c r="L81" s="32"/>
      <c r="M81" s="32"/>
      <c r="N81" s="34" t="e">
        <f t="shared" ref="N81" si="25">+H81+J81</f>
        <v>#N/A</v>
      </c>
      <c r="O81" s="34" t="e">
        <f>IF(N81&gt;1%,(O80-(O80*N81)),N81)</f>
        <v>#N/A</v>
      </c>
      <c r="P81" s="73"/>
      <c r="Q81" s="69"/>
      <c r="R81" s="70"/>
      <c r="S81" s="39"/>
    </row>
    <row r="82" spans="1:19" s="21" customFormat="1" ht="15" hidden="1" x14ac:dyDescent="0.25">
      <c r="B82" s="50"/>
      <c r="C82" s="52"/>
      <c r="D82" s="54" t="e">
        <f>VLOOKUP(C82,Criterios!$A$20:$B$24,2,FALSE)</f>
        <v>#N/A</v>
      </c>
      <c r="E82" s="62" t="s">
        <v>62</v>
      </c>
      <c r="F82" s="25" t="s">
        <v>43</v>
      </c>
      <c r="G82" s="6"/>
      <c r="H82" s="26" t="e">
        <f>VLOOKUP(G82,Criterios!$B$3:$C$6,2,FALSE)</f>
        <v>#N/A</v>
      </c>
      <c r="I82" s="6"/>
      <c r="J82" s="26" t="e">
        <f>VLOOKUP(I82,Criterios!$B$7:$C$9,2,FALSE)</f>
        <v>#N/A</v>
      </c>
      <c r="K82" s="6"/>
      <c r="L82" s="6"/>
      <c r="M82" s="6"/>
      <c r="N82" s="27" t="e">
        <f>+H82+J82</f>
        <v>#N/A</v>
      </c>
      <c r="O82" s="27" t="e">
        <f>(D82-(D82*N82))</f>
        <v>#N/A</v>
      </c>
      <c r="P82" s="64" t="e">
        <f>IF(O83&gt;1%,O83,O82)</f>
        <v>#N/A</v>
      </c>
      <c r="Q82" s="46" t="e">
        <f>IF(P84&gt;1%,P84,P82)</f>
        <v>#N/A</v>
      </c>
      <c r="R82" s="48" t="e">
        <f>IF(Q82&lt;=20%,Criterios!$A$20,IF(Q82&lt;=40%,Criterios!$A$21,IF(Q82&lt;=60%,Criterios!$A$22,IF(Q82&lt;=80,Criterios!$A$23,Criterios!$A$24))))</f>
        <v>#N/A</v>
      </c>
      <c r="S82" s="40"/>
    </row>
    <row r="83" spans="1:19" s="21" customFormat="1" ht="15" hidden="1" x14ac:dyDescent="0.25">
      <c r="B83" s="51"/>
      <c r="C83" s="53"/>
      <c r="D83" s="55"/>
      <c r="E83" s="63"/>
      <c r="F83" s="28" t="s">
        <v>44</v>
      </c>
      <c r="G83" s="5"/>
      <c r="H83" s="29" t="e">
        <f>VLOOKUP(G83,Criterios!$B$3:$C$6,2,FALSE)</f>
        <v>#N/A</v>
      </c>
      <c r="I83" s="5"/>
      <c r="J83" s="29" t="e">
        <f>VLOOKUP(I83,Criterios!$B$7:$C$9,2,FALSE)</f>
        <v>#N/A</v>
      </c>
      <c r="K83" s="5"/>
      <c r="L83" s="5"/>
      <c r="M83" s="5"/>
      <c r="N83" s="30" t="e">
        <f t="shared" ref="N83" si="26">+H83+J83</f>
        <v>#N/A</v>
      </c>
      <c r="O83" s="30" t="e">
        <f>(O82-(O82*N83))</f>
        <v>#N/A</v>
      </c>
      <c r="P83" s="65"/>
      <c r="Q83" s="47"/>
      <c r="R83" s="49"/>
      <c r="S83" s="40"/>
    </row>
    <row r="84" spans="1:19" s="21" customFormat="1" ht="15" hidden="1" x14ac:dyDescent="0.25">
      <c r="B84" s="51"/>
      <c r="C84" s="53"/>
      <c r="D84" s="55"/>
      <c r="E84" s="63" t="s">
        <v>63</v>
      </c>
      <c r="F84" s="28" t="s">
        <v>43</v>
      </c>
      <c r="G84" s="5"/>
      <c r="H84" s="29" t="e">
        <f>VLOOKUP(G84,Criterios!$B$3:$C$6,2,FALSE)</f>
        <v>#N/A</v>
      </c>
      <c r="I84" s="5"/>
      <c r="J84" s="29" t="e">
        <f>VLOOKUP(I84,Criterios!$B$7:$C$9,2,FALSE)</f>
        <v>#N/A</v>
      </c>
      <c r="K84" s="5"/>
      <c r="L84" s="5"/>
      <c r="M84" s="5"/>
      <c r="N84" s="30" t="e">
        <f>+H84+J84</f>
        <v>#N/A</v>
      </c>
      <c r="O84" s="30" t="e">
        <f>IF(N84&gt;1%,(O83-(O83*N84)),N84)</f>
        <v>#N/A</v>
      </c>
      <c r="P84" s="65" t="e">
        <f>IF(O85&gt;1%,O85,O84)</f>
        <v>#N/A</v>
      </c>
      <c r="Q84" s="47"/>
      <c r="R84" s="49"/>
      <c r="S84" s="40"/>
    </row>
    <row r="85" spans="1:19" hidden="1" x14ac:dyDescent="0.2">
      <c r="B85" s="66"/>
      <c r="C85" s="67"/>
      <c r="D85" s="68"/>
      <c r="E85" s="72"/>
      <c r="F85" s="31" t="s">
        <v>44</v>
      </c>
      <c r="G85" s="32"/>
      <c r="H85" s="33" t="e">
        <f>VLOOKUP(G85,Criterios!$B$3:$C$6,2,FALSE)</f>
        <v>#N/A</v>
      </c>
      <c r="I85" s="32"/>
      <c r="J85" s="33" t="e">
        <f>VLOOKUP(I85,Criterios!$B$7:$C$9,2,FALSE)</f>
        <v>#N/A</v>
      </c>
      <c r="K85" s="32"/>
      <c r="L85" s="32"/>
      <c r="M85" s="32"/>
      <c r="N85" s="34" t="e">
        <f t="shared" ref="N85" si="27">+H85+J85</f>
        <v>#N/A</v>
      </c>
      <c r="O85" s="34" t="e">
        <f>IF(N85&gt;1%,(O84-(O84*N85)),N85)</f>
        <v>#N/A</v>
      </c>
      <c r="P85" s="73"/>
      <c r="Q85" s="69"/>
      <c r="R85" s="70"/>
      <c r="S85" s="41"/>
    </row>
    <row r="86" spans="1:19" ht="14.25" hidden="1" x14ac:dyDescent="0.2">
      <c r="A86" s="24"/>
      <c r="B86" s="50"/>
      <c r="C86" s="52"/>
      <c r="D86" s="54" t="e">
        <f>VLOOKUP(C86,Criterios!$A$20:$B$24,2,FALSE)</f>
        <v>#N/A</v>
      </c>
      <c r="E86" s="62" t="s">
        <v>62</v>
      </c>
      <c r="F86" s="25" t="s">
        <v>43</v>
      </c>
      <c r="G86" s="6"/>
      <c r="H86" s="26" t="e">
        <f>VLOOKUP(G86,Criterios!$B$3:$C$6,2,FALSE)</f>
        <v>#N/A</v>
      </c>
      <c r="I86" s="6"/>
      <c r="J86" s="26" t="e">
        <f>VLOOKUP(I86,Criterios!$B$7:$C$9,2,FALSE)</f>
        <v>#N/A</v>
      </c>
      <c r="K86" s="6"/>
      <c r="L86" s="6"/>
      <c r="M86" s="6"/>
      <c r="N86" s="27" t="e">
        <f>+H86+J86</f>
        <v>#N/A</v>
      </c>
      <c r="O86" s="27" t="e">
        <f>(D86-(D86*N86))</f>
        <v>#N/A</v>
      </c>
      <c r="P86" s="64" t="e">
        <f>IF(O87&gt;1%,O87,O86)</f>
        <v>#N/A</v>
      </c>
      <c r="Q86" s="46" t="e">
        <f>IF(P88&gt;1%,P88,P86)</f>
        <v>#N/A</v>
      </c>
      <c r="R86" s="48" t="e">
        <f>IF(Q86&lt;=20%,Criterios!$A$20,IF(Q86&lt;=40%,Criterios!$A$21,IF(Q86&lt;=60%,Criterios!$A$22,IF(Q86&lt;=80,Criterios!$A$23,Criterios!$A$24))))</f>
        <v>#N/A</v>
      </c>
      <c r="S86" s="41"/>
    </row>
    <row r="87" spans="1:19" ht="14.25" hidden="1" x14ac:dyDescent="0.2">
      <c r="A87" s="24"/>
      <c r="B87" s="51"/>
      <c r="C87" s="53"/>
      <c r="D87" s="55"/>
      <c r="E87" s="63"/>
      <c r="F87" s="28" t="s">
        <v>44</v>
      </c>
      <c r="G87" s="5"/>
      <c r="H87" s="29" t="e">
        <f>VLOOKUP(G87,Criterios!$B$3:$C$6,2,FALSE)</f>
        <v>#N/A</v>
      </c>
      <c r="I87" s="5"/>
      <c r="J87" s="29" t="e">
        <f>VLOOKUP(I87,Criterios!$B$7:$C$9,2,FALSE)</f>
        <v>#N/A</v>
      </c>
      <c r="K87" s="5"/>
      <c r="L87" s="5"/>
      <c r="M87" s="5"/>
      <c r="N87" s="30" t="e">
        <f t="shared" ref="N87" si="28">+H87+J87</f>
        <v>#N/A</v>
      </c>
      <c r="O87" s="30" t="e">
        <f>(O86-(O86*N87))</f>
        <v>#N/A</v>
      </c>
      <c r="P87" s="65"/>
      <c r="Q87" s="47"/>
      <c r="R87" s="49"/>
      <c r="S87" s="41"/>
    </row>
    <row r="88" spans="1:19" ht="14.25" hidden="1" x14ac:dyDescent="0.2">
      <c r="A88" s="24"/>
      <c r="B88" s="51"/>
      <c r="C88" s="53"/>
      <c r="D88" s="55"/>
      <c r="E88" s="63" t="s">
        <v>63</v>
      </c>
      <c r="F88" s="28" t="s">
        <v>43</v>
      </c>
      <c r="G88" s="5"/>
      <c r="H88" s="29" t="e">
        <f>VLOOKUP(G88,Criterios!$B$3:$C$6,2,FALSE)</f>
        <v>#N/A</v>
      </c>
      <c r="I88" s="5"/>
      <c r="J88" s="29" t="e">
        <f>VLOOKUP(I88,Criterios!$B$7:$C$9,2,FALSE)</f>
        <v>#N/A</v>
      </c>
      <c r="K88" s="5"/>
      <c r="L88" s="5"/>
      <c r="M88" s="5"/>
      <c r="N88" s="30" t="e">
        <f>+H88+J88</f>
        <v>#N/A</v>
      </c>
      <c r="O88" s="30" t="e">
        <f>IF(N88&gt;1%,(O87-(O87*N88)),N88)</f>
        <v>#N/A</v>
      </c>
      <c r="P88" s="65" t="e">
        <f>IF(O89&gt;1%,O89,O88)</f>
        <v>#N/A</v>
      </c>
      <c r="Q88" s="47"/>
      <c r="R88" s="49"/>
      <c r="S88" s="41"/>
    </row>
    <row r="89" spans="1:19" ht="14.25" hidden="1" x14ac:dyDescent="0.2">
      <c r="A89" s="24"/>
      <c r="B89" s="66"/>
      <c r="C89" s="67"/>
      <c r="D89" s="68"/>
      <c r="E89" s="72"/>
      <c r="F89" s="31" t="s">
        <v>44</v>
      </c>
      <c r="G89" s="32"/>
      <c r="H89" s="33" t="e">
        <f>VLOOKUP(G89,Criterios!$B$3:$C$6,2,FALSE)</f>
        <v>#N/A</v>
      </c>
      <c r="I89" s="32"/>
      <c r="J89" s="33" t="e">
        <f>VLOOKUP(I89,Criterios!$B$7:$C$9,2,FALSE)</f>
        <v>#N/A</v>
      </c>
      <c r="K89" s="32"/>
      <c r="L89" s="32"/>
      <c r="M89" s="32"/>
      <c r="N89" s="34" t="e">
        <f t="shared" ref="N89" si="29">+H89+J89</f>
        <v>#N/A</v>
      </c>
      <c r="O89" s="34" t="e">
        <f>IF(N89&gt;1%,(O88-(O88*N89)),N89)</f>
        <v>#N/A</v>
      </c>
      <c r="P89" s="73"/>
      <c r="Q89" s="69"/>
      <c r="R89" s="70"/>
      <c r="S89" s="41"/>
    </row>
    <row r="90" spans="1:19" ht="14.25" hidden="1" x14ac:dyDescent="0.2">
      <c r="A90" s="24"/>
      <c r="B90" s="50"/>
      <c r="C90" s="52"/>
      <c r="D90" s="54" t="e">
        <f>VLOOKUP(C90,Criterios!$A$20:$B$24,2,FALSE)</f>
        <v>#N/A</v>
      </c>
      <c r="E90" s="62" t="s">
        <v>62</v>
      </c>
      <c r="F90" s="25" t="s">
        <v>43</v>
      </c>
      <c r="G90" s="6"/>
      <c r="H90" s="26" t="e">
        <f>VLOOKUP(G90,Criterios!$B$3:$C$6,2,FALSE)</f>
        <v>#N/A</v>
      </c>
      <c r="I90" s="6"/>
      <c r="J90" s="26" t="e">
        <f>VLOOKUP(I90,Criterios!$B$7:$C$9,2,FALSE)</f>
        <v>#N/A</v>
      </c>
      <c r="K90" s="6"/>
      <c r="L90" s="6"/>
      <c r="M90" s="6"/>
      <c r="N90" s="27" t="e">
        <f>+H90+J90</f>
        <v>#N/A</v>
      </c>
      <c r="O90" s="27" t="e">
        <f>(D90-(D90*N90))</f>
        <v>#N/A</v>
      </c>
      <c r="P90" s="64" t="e">
        <f>IF(O91&gt;1%,O91,O90)</f>
        <v>#N/A</v>
      </c>
      <c r="Q90" s="46" t="e">
        <f>IF(P92&gt;1%,P92,P90)</f>
        <v>#N/A</v>
      </c>
      <c r="R90" s="48" t="e">
        <f>IF(Q90&lt;=20%,Criterios!$A$20,IF(Q90&lt;=40%,Criterios!$A$21,IF(Q90&lt;=60%,Criterios!$A$22,IF(Q90&lt;=80,Criterios!$A$23,Criterios!$A$24))))</f>
        <v>#N/A</v>
      </c>
      <c r="S90" s="41"/>
    </row>
    <row r="91" spans="1:19" ht="15" hidden="1" x14ac:dyDescent="0.2">
      <c r="A91" s="16"/>
      <c r="B91" s="51"/>
      <c r="C91" s="53"/>
      <c r="D91" s="55"/>
      <c r="E91" s="63"/>
      <c r="F91" s="28" t="s">
        <v>44</v>
      </c>
      <c r="G91" s="5"/>
      <c r="H91" s="29" t="e">
        <f>VLOOKUP(G91,Criterios!$B$3:$C$6,2,FALSE)</f>
        <v>#N/A</v>
      </c>
      <c r="I91" s="5"/>
      <c r="J91" s="29" t="e">
        <f>VLOOKUP(I91,Criterios!$B$7:$C$9,2,FALSE)</f>
        <v>#N/A</v>
      </c>
      <c r="K91" s="5"/>
      <c r="L91" s="5"/>
      <c r="M91" s="5"/>
      <c r="N91" s="30" t="e">
        <f t="shared" ref="N91" si="30">+H91+J91</f>
        <v>#N/A</v>
      </c>
      <c r="O91" s="30" t="e">
        <f>(O90-(O90*N91))</f>
        <v>#N/A</v>
      </c>
      <c r="P91" s="65"/>
      <c r="Q91" s="47"/>
      <c r="R91" s="49"/>
      <c r="S91" s="41"/>
    </row>
    <row r="92" spans="1:19" ht="15" hidden="1" x14ac:dyDescent="0.2">
      <c r="A92" s="16"/>
      <c r="B92" s="51"/>
      <c r="C92" s="53"/>
      <c r="D92" s="55"/>
      <c r="E92" s="63" t="s">
        <v>63</v>
      </c>
      <c r="F92" s="28" t="s">
        <v>43</v>
      </c>
      <c r="G92" s="5"/>
      <c r="H92" s="29" t="e">
        <f>VLOOKUP(G92,Criterios!$B$3:$C$6,2,FALSE)</f>
        <v>#N/A</v>
      </c>
      <c r="I92" s="5"/>
      <c r="J92" s="29" t="e">
        <f>VLOOKUP(I92,Criterios!$B$7:$C$9,2,FALSE)</f>
        <v>#N/A</v>
      </c>
      <c r="K92" s="5"/>
      <c r="L92" s="5"/>
      <c r="M92" s="5"/>
      <c r="N92" s="30" t="e">
        <f>+H92+J92</f>
        <v>#N/A</v>
      </c>
      <c r="O92" s="30" t="e">
        <f>IF(N92&gt;1%,(O91-(O91*N92)),N92)</f>
        <v>#N/A</v>
      </c>
      <c r="P92" s="65" t="e">
        <f>IF(O93&gt;1%,O93,O92)</f>
        <v>#N/A</v>
      </c>
      <c r="Q92" s="47"/>
      <c r="R92" s="49"/>
      <c r="S92" s="41"/>
    </row>
    <row r="93" spans="1:19" ht="15" hidden="1" x14ac:dyDescent="0.2">
      <c r="A93" s="16"/>
      <c r="B93" s="66"/>
      <c r="C93" s="67"/>
      <c r="D93" s="68"/>
      <c r="E93" s="72"/>
      <c r="F93" s="31" t="s">
        <v>44</v>
      </c>
      <c r="G93" s="32"/>
      <c r="H93" s="33" t="e">
        <f>VLOOKUP(G93,Criterios!$B$3:$C$6,2,FALSE)</f>
        <v>#N/A</v>
      </c>
      <c r="I93" s="32"/>
      <c r="J93" s="33" t="e">
        <f>VLOOKUP(I93,Criterios!$B$7:$C$9,2,FALSE)</f>
        <v>#N/A</v>
      </c>
      <c r="K93" s="32"/>
      <c r="L93" s="32"/>
      <c r="M93" s="32"/>
      <c r="N93" s="34" t="e">
        <f t="shared" ref="N93" si="31">+H93+J93</f>
        <v>#N/A</v>
      </c>
      <c r="O93" s="34" t="e">
        <f>IF(N93&gt;1%,(O92-(O92*N93)),N93)</f>
        <v>#N/A</v>
      </c>
      <c r="P93" s="73"/>
      <c r="Q93" s="69"/>
      <c r="R93" s="70"/>
      <c r="S93" s="41"/>
    </row>
    <row r="94" spans="1:19" x14ac:dyDescent="0.2">
      <c r="B94" s="35"/>
      <c r="C94" s="35"/>
      <c r="D94" s="35"/>
      <c r="E94" s="35"/>
      <c r="F94" s="35"/>
      <c r="I94" s="1"/>
      <c r="J94" s="1"/>
      <c r="K94" s="1"/>
      <c r="L94" s="1"/>
      <c r="M94" s="1"/>
      <c r="N94" s="1"/>
      <c r="O94" s="1"/>
      <c r="P94" s="1"/>
      <c r="Q94" s="1"/>
      <c r="R94" s="1"/>
    </row>
    <row r="95" spans="1:19" ht="5.25" customHeight="1" x14ac:dyDescent="0.2"/>
    <row r="97" spans="1:20" ht="6.75" customHeight="1" x14ac:dyDescent="0.2">
      <c r="A97" s="16"/>
      <c r="B97" s="35"/>
      <c r="C97" s="35"/>
      <c r="D97" s="35"/>
      <c r="E97" s="35"/>
      <c r="F97" s="35"/>
      <c r="I97" s="1"/>
      <c r="J97" s="1"/>
      <c r="K97" s="1"/>
      <c r="L97" s="1"/>
      <c r="M97" s="1"/>
      <c r="N97" s="1"/>
      <c r="O97" s="1"/>
      <c r="P97" s="1"/>
      <c r="Q97" s="1"/>
      <c r="R97" s="1"/>
    </row>
    <row r="98" spans="1:20" ht="16.5" customHeight="1" x14ac:dyDescent="0.2">
      <c r="A98" s="16"/>
      <c r="B98" s="102" t="s">
        <v>11</v>
      </c>
      <c r="C98" s="102"/>
      <c r="D98" s="102"/>
      <c r="E98" s="102"/>
      <c r="F98" s="102"/>
      <c r="G98" s="102"/>
      <c r="H98" s="102"/>
      <c r="I98" s="102"/>
      <c r="J98" s="102"/>
      <c r="K98" s="102"/>
      <c r="L98" s="102"/>
      <c r="M98" s="102"/>
      <c r="N98" s="102"/>
      <c r="O98" s="102"/>
      <c r="P98" s="102"/>
      <c r="Q98" s="102"/>
      <c r="R98" s="102"/>
      <c r="S98" s="102"/>
      <c r="T98" s="102"/>
    </row>
    <row r="99" spans="1:20" ht="15" x14ac:dyDescent="0.2">
      <c r="A99" s="16"/>
      <c r="B99" s="13"/>
      <c r="C99" s="14"/>
      <c r="D99" s="14"/>
      <c r="E99" s="14"/>
      <c r="G99" s="17"/>
      <c r="H99" s="17"/>
      <c r="I99" s="17"/>
      <c r="J99" s="17"/>
      <c r="K99" s="17"/>
    </row>
    <row r="100" spans="1:20" ht="27" customHeight="1" x14ac:dyDescent="0.2">
      <c r="A100" s="16"/>
      <c r="B100" s="17" t="s">
        <v>6</v>
      </c>
      <c r="C100" s="18" t="s">
        <v>102</v>
      </c>
      <c r="D100" s="1"/>
      <c r="E100" s="17" t="s">
        <v>45</v>
      </c>
      <c r="F100" s="89" t="s">
        <v>67</v>
      </c>
      <c r="G100" s="90"/>
      <c r="H100" s="87" t="s">
        <v>65</v>
      </c>
      <c r="I100" s="87"/>
      <c r="J100" s="87"/>
      <c r="K100" s="88"/>
      <c r="L100" s="75" t="s">
        <v>99</v>
      </c>
      <c r="M100" s="75"/>
      <c r="N100" s="75"/>
      <c r="Q100" s="1"/>
      <c r="R100" s="1"/>
    </row>
    <row r="101" spans="1:20" ht="15" x14ac:dyDescent="0.2">
      <c r="A101" s="16"/>
      <c r="B101" s="13"/>
      <c r="C101" s="14"/>
      <c r="D101" s="14"/>
      <c r="E101" s="14"/>
      <c r="G101" s="85"/>
      <c r="H101" s="85"/>
      <c r="I101" s="85"/>
      <c r="J101" s="85"/>
      <c r="K101" s="85"/>
    </row>
    <row r="102" spans="1:20" s="21" customFormat="1" ht="28.5" customHeight="1" x14ac:dyDescent="0.25">
      <c r="B102" s="81" t="s">
        <v>2</v>
      </c>
      <c r="C102" s="81" t="s">
        <v>48</v>
      </c>
      <c r="D102" s="81"/>
      <c r="E102" s="79" t="s">
        <v>9</v>
      </c>
      <c r="F102" s="81" t="s">
        <v>3</v>
      </c>
      <c r="G102" s="76" t="s">
        <v>8</v>
      </c>
      <c r="H102" s="77"/>
      <c r="I102" s="77"/>
      <c r="J102" s="77"/>
      <c r="K102" s="77"/>
      <c r="L102" s="77"/>
      <c r="M102" s="78"/>
      <c r="N102" s="81" t="s">
        <v>60</v>
      </c>
      <c r="O102" s="81"/>
      <c r="P102" s="81"/>
      <c r="Q102" s="81"/>
      <c r="R102" s="74" t="s">
        <v>61</v>
      </c>
      <c r="S102" s="74" t="s">
        <v>13</v>
      </c>
      <c r="T102" s="74" t="s">
        <v>12</v>
      </c>
    </row>
    <row r="103" spans="1:20" s="21" customFormat="1" ht="21.75" customHeight="1" x14ac:dyDescent="0.25">
      <c r="B103" s="81"/>
      <c r="C103" s="81"/>
      <c r="D103" s="81"/>
      <c r="E103" s="86"/>
      <c r="F103" s="81"/>
      <c r="G103" s="76" t="s">
        <v>37</v>
      </c>
      <c r="H103" s="77"/>
      <c r="I103" s="77"/>
      <c r="J103" s="78"/>
      <c r="K103" s="76" t="s">
        <v>40</v>
      </c>
      <c r="L103" s="77"/>
      <c r="M103" s="78"/>
      <c r="N103" s="79" t="s">
        <v>42</v>
      </c>
      <c r="O103" s="79" t="s">
        <v>57</v>
      </c>
      <c r="P103" s="79" t="s">
        <v>46</v>
      </c>
      <c r="Q103" s="91" t="s">
        <v>59</v>
      </c>
      <c r="R103" s="74" t="s">
        <v>10</v>
      </c>
      <c r="S103" s="74"/>
      <c r="T103" s="74"/>
    </row>
    <row r="104" spans="1:20" s="21" customFormat="1" ht="25.5" x14ac:dyDescent="0.25">
      <c r="B104" s="81"/>
      <c r="C104" s="22" t="s">
        <v>49</v>
      </c>
      <c r="D104" s="22" t="s">
        <v>47</v>
      </c>
      <c r="E104" s="80"/>
      <c r="F104" s="81"/>
      <c r="G104" s="22" t="s">
        <v>38</v>
      </c>
      <c r="H104" s="22" t="s">
        <v>41</v>
      </c>
      <c r="I104" s="22" t="s">
        <v>39</v>
      </c>
      <c r="J104" s="22" t="s">
        <v>41</v>
      </c>
      <c r="K104" s="22" t="s">
        <v>28</v>
      </c>
      <c r="L104" s="23" t="s">
        <v>29</v>
      </c>
      <c r="M104" s="22" t="s">
        <v>34</v>
      </c>
      <c r="N104" s="80"/>
      <c r="O104" s="80"/>
      <c r="P104" s="80"/>
      <c r="Q104" s="92"/>
      <c r="R104" s="74"/>
      <c r="S104" s="74"/>
      <c r="T104" s="74"/>
    </row>
    <row r="105" spans="1:20" s="24" customFormat="1" ht="120" customHeight="1" x14ac:dyDescent="0.25">
      <c r="B105" s="50" t="s">
        <v>68</v>
      </c>
      <c r="C105" s="52" t="s">
        <v>55</v>
      </c>
      <c r="D105" s="54">
        <f>VLOOKUP(C105,Criterios!$A$20:$B$24,2,FALSE)</f>
        <v>0.8</v>
      </c>
      <c r="E105" s="62" t="s">
        <v>69</v>
      </c>
      <c r="F105" s="25" t="s">
        <v>70</v>
      </c>
      <c r="G105" s="6" t="s">
        <v>20</v>
      </c>
      <c r="H105" s="26">
        <f>VLOOKUP(G105,Criterios!$B$3:$C$6,2,FALSE)</f>
        <v>0.25</v>
      </c>
      <c r="I105" s="6" t="s">
        <v>24</v>
      </c>
      <c r="J105" s="26">
        <f>VLOOKUP(I105,Criterios!$B$7:$C$9,2,FALSE)</f>
        <v>0.15</v>
      </c>
      <c r="K105" s="6" t="s">
        <v>30</v>
      </c>
      <c r="L105" s="6" t="s">
        <v>32</v>
      </c>
      <c r="M105" s="6" t="s">
        <v>35</v>
      </c>
      <c r="N105" s="27">
        <f>+H105+J105</f>
        <v>0.4</v>
      </c>
      <c r="O105" s="27">
        <f>(D105-(D105*N105))</f>
        <v>0.48</v>
      </c>
      <c r="P105" s="64">
        <f>IF(O106&gt;1%,O106,O105)</f>
        <v>0.28799999999999998</v>
      </c>
      <c r="Q105" s="46">
        <f>IF(P105&gt;1%,P105,P105)</f>
        <v>0.28799999999999998</v>
      </c>
      <c r="R105" s="48" t="str">
        <f>IF(Q105&lt;=20%,Criterios!$A$20,IF(Q105&lt;=40%,Criterios!$A$21,IF(Q105&lt;=60%,Criterios!$A$22,IF(Q105&lt;=80,Criterios!$A$23,Criterios!$A$24))))</f>
        <v>Baja</v>
      </c>
      <c r="S105" s="37" t="s">
        <v>100</v>
      </c>
      <c r="T105" s="37" t="s">
        <v>101</v>
      </c>
    </row>
    <row r="106" spans="1:20" s="24" customFormat="1" ht="124.5" customHeight="1" x14ac:dyDescent="0.25">
      <c r="B106" s="51"/>
      <c r="C106" s="53"/>
      <c r="D106" s="55"/>
      <c r="E106" s="63"/>
      <c r="F106" s="28" t="s">
        <v>71</v>
      </c>
      <c r="G106" s="5" t="s">
        <v>20</v>
      </c>
      <c r="H106" s="29">
        <f>VLOOKUP(G106,Criterios!$B$3:$C$6,2,FALSE)</f>
        <v>0.25</v>
      </c>
      <c r="I106" s="6" t="s">
        <v>24</v>
      </c>
      <c r="J106" s="29">
        <f>VLOOKUP(I106,Criterios!$B$7:$C$9,2,FALSE)</f>
        <v>0.15</v>
      </c>
      <c r="K106" s="6" t="s">
        <v>30</v>
      </c>
      <c r="L106" s="6" t="s">
        <v>32</v>
      </c>
      <c r="M106" s="6" t="s">
        <v>35</v>
      </c>
      <c r="N106" s="30">
        <f t="shared" ref="N106" si="32">+H106+J106</f>
        <v>0.4</v>
      </c>
      <c r="O106" s="30">
        <f>(O105-(O105*N106))</f>
        <v>0.28799999999999998</v>
      </c>
      <c r="P106" s="65"/>
      <c r="Q106" s="47"/>
      <c r="R106" s="49"/>
      <c r="S106" s="37" t="s">
        <v>100</v>
      </c>
      <c r="T106" s="37" t="s">
        <v>101</v>
      </c>
    </row>
    <row r="107" spans="1:20" s="24" customFormat="1" ht="114.75" x14ac:dyDescent="0.25">
      <c r="B107" s="50" t="s">
        <v>72</v>
      </c>
      <c r="C107" s="52" t="s">
        <v>54</v>
      </c>
      <c r="D107" s="54">
        <f>VLOOKUP(C107,Criterios!$A$20:$B$24,2,FALSE)</f>
        <v>0.6</v>
      </c>
      <c r="E107" s="62" t="s">
        <v>73</v>
      </c>
      <c r="F107" s="25" t="s">
        <v>74</v>
      </c>
      <c r="G107" s="6" t="s">
        <v>20</v>
      </c>
      <c r="H107" s="26">
        <f>VLOOKUP(G107,Criterios!$B$3:$C$6,2,FALSE)</f>
        <v>0.25</v>
      </c>
      <c r="I107" s="6" t="s">
        <v>24</v>
      </c>
      <c r="J107" s="26">
        <f>VLOOKUP(I107,Criterios!$B$7:$C$9,2,FALSE)</f>
        <v>0.15</v>
      </c>
      <c r="K107" s="6" t="s">
        <v>30</v>
      </c>
      <c r="L107" s="6" t="s">
        <v>32</v>
      </c>
      <c r="M107" s="6" t="s">
        <v>35</v>
      </c>
      <c r="N107" s="27">
        <f>+H107+J107</f>
        <v>0.4</v>
      </c>
      <c r="O107" s="27">
        <f>(D107-(D107*N107))</f>
        <v>0.36</v>
      </c>
      <c r="P107" s="64">
        <f>IF(O108&gt;1%,O108,O107)</f>
        <v>0.216</v>
      </c>
      <c r="Q107" s="46">
        <f>IF(P107&gt;1%,P107,P107)</f>
        <v>0.216</v>
      </c>
      <c r="R107" s="48" t="str">
        <f>IF(Q107&lt;=20%,Criterios!$A$20,IF(Q107&lt;=40%,Criterios!$A$21,IF(Q107&lt;=60%,Criterios!$A$22,IF(Q107&lt;=80,Criterios!$A$23,Criterios!$A$24))))</f>
        <v>Baja</v>
      </c>
      <c r="S107" s="37" t="s">
        <v>100</v>
      </c>
      <c r="T107" s="37" t="s">
        <v>101</v>
      </c>
    </row>
    <row r="108" spans="1:20" s="16" customFormat="1" ht="114.75" x14ac:dyDescent="0.25">
      <c r="B108" s="51"/>
      <c r="C108" s="53"/>
      <c r="D108" s="55"/>
      <c r="E108" s="63"/>
      <c r="F108" s="28" t="s">
        <v>75</v>
      </c>
      <c r="G108" s="5" t="s">
        <v>20</v>
      </c>
      <c r="H108" s="29">
        <f>VLOOKUP(G108,Criterios!$B$3:$C$6,2,FALSE)</f>
        <v>0.25</v>
      </c>
      <c r="I108" s="6" t="s">
        <v>24</v>
      </c>
      <c r="J108" s="29">
        <f>VLOOKUP(I108,Criterios!$B$7:$C$9,2,FALSE)</f>
        <v>0.15</v>
      </c>
      <c r="K108" s="6" t="s">
        <v>30</v>
      </c>
      <c r="L108" s="6" t="s">
        <v>32</v>
      </c>
      <c r="M108" s="6" t="s">
        <v>35</v>
      </c>
      <c r="N108" s="30">
        <f t="shared" ref="N108" si="33">+H108+J108</f>
        <v>0.4</v>
      </c>
      <c r="O108" s="30">
        <f>(O107-(O107*N108))</f>
        <v>0.216</v>
      </c>
      <c r="P108" s="65"/>
      <c r="Q108" s="47"/>
      <c r="R108" s="49"/>
      <c r="S108" s="37" t="s">
        <v>100</v>
      </c>
      <c r="T108" s="37" t="s">
        <v>101</v>
      </c>
    </row>
    <row r="109" spans="1:20" s="21" customFormat="1" ht="114.75" x14ac:dyDescent="0.25">
      <c r="B109" s="50" t="s">
        <v>76</v>
      </c>
      <c r="C109" s="52" t="s">
        <v>54</v>
      </c>
      <c r="D109" s="54">
        <f>VLOOKUP(C109,Criterios!$A$20:$B$24,2,FALSE)</f>
        <v>0.6</v>
      </c>
      <c r="E109" s="56" t="s">
        <v>77</v>
      </c>
      <c r="F109" s="25" t="s">
        <v>78</v>
      </c>
      <c r="G109" s="5" t="s">
        <v>20</v>
      </c>
      <c r="H109" s="26">
        <f>VLOOKUP(G109,Criterios!$B$3:$C$6,2,FALSE)</f>
        <v>0.25</v>
      </c>
      <c r="I109" s="6" t="s">
        <v>24</v>
      </c>
      <c r="J109" s="26">
        <f>VLOOKUP(I109,Criterios!$B$7:$C$9,2,FALSE)</f>
        <v>0.15</v>
      </c>
      <c r="K109" s="6" t="s">
        <v>30</v>
      </c>
      <c r="L109" s="6" t="s">
        <v>32</v>
      </c>
      <c r="M109" s="6" t="s">
        <v>35</v>
      </c>
      <c r="N109" s="27">
        <f>+H109+J109</f>
        <v>0.4</v>
      </c>
      <c r="O109" s="27">
        <f>(D109-(D109*N109))</f>
        <v>0.36</v>
      </c>
      <c r="P109" s="59">
        <f>IF(O111&gt;1%,O111,O110)</f>
        <v>0.12959999999999999</v>
      </c>
      <c r="Q109" s="46">
        <f>IF(P111&gt;1%,P111,P109)</f>
        <v>0.12959999999999999</v>
      </c>
      <c r="R109" s="48" t="str">
        <f>IF(Q109&lt;=20%,Criterios!$A$20,IF(Q109&lt;=40%,Criterios!$A$21,IF(Q109&lt;=60%,Criterios!$A$22,IF(Q109&lt;=80,Criterios!$A$23,Criterios!$A$24))))</f>
        <v>Muy baja</v>
      </c>
      <c r="S109" s="37" t="s">
        <v>100</v>
      </c>
      <c r="T109" s="37" t="s">
        <v>101</v>
      </c>
    </row>
    <row r="110" spans="1:20" s="21" customFormat="1" ht="127.5" x14ac:dyDescent="0.25">
      <c r="B110" s="51"/>
      <c r="C110" s="53"/>
      <c r="D110" s="55"/>
      <c r="E110" s="57"/>
      <c r="F110" s="28" t="s">
        <v>79</v>
      </c>
      <c r="G110" s="5" t="s">
        <v>20</v>
      </c>
      <c r="H110" s="29">
        <f>VLOOKUP(G110,Criterios!$B$3:$C$6,2,FALSE)</f>
        <v>0.25</v>
      </c>
      <c r="I110" s="6" t="s">
        <v>24</v>
      </c>
      <c r="J110" s="29">
        <f>VLOOKUP(I110,Criterios!$B$7:$C$9,2,FALSE)</f>
        <v>0.15</v>
      </c>
      <c r="K110" s="6" t="s">
        <v>30</v>
      </c>
      <c r="L110" s="6" t="s">
        <v>32</v>
      </c>
      <c r="M110" s="6" t="s">
        <v>35</v>
      </c>
      <c r="N110" s="30">
        <f t="shared" ref="N110" si="34">+H110+J110</f>
        <v>0.4</v>
      </c>
      <c r="O110" s="30">
        <f>(O109-(O109*N110))</f>
        <v>0.216</v>
      </c>
      <c r="P110" s="60"/>
      <c r="Q110" s="47"/>
      <c r="R110" s="49"/>
      <c r="S110" s="37" t="s">
        <v>100</v>
      </c>
      <c r="T110" s="37" t="s">
        <v>101</v>
      </c>
    </row>
    <row r="111" spans="1:20" s="21" customFormat="1" ht="114.75" x14ac:dyDescent="0.25">
      <c r="B111" s="51"/>
      <c r="C111" s="53"/>
      <c r="D111" s="55"/>
      <c r="E111" s="58"/>
      <c r="F111" s="28" t="s">
        <v>80</v>
      </c>
      <c r="G111" s="5" t="s">
        <v>20</v>
      </c>
      <c r="H111" s="29">
        <f>VLOOKUP(G111,Criterios!$B$3:$C$6,2,FALSE)</f>
        <v>0.25</v>
      </c>
      <c r="I111" s="6" t="s">
        <v>24</v>
      </c>
      <c r="J111" s="29">
        <f>VLOOKUP(I111,Criterios!$B$7:$C$9,2,FALSE)</f>
        <v>0.15</v>
      </c>
      <c r="K111" s="6" t="s">
        <v>30</v>
      </c>
      <c r="L111" s="6" t="s">
        <v>32</v>
      </c>
      <c r="M111" s="6" t="s">
        <v>35</v>
      </c>
      <c r="N111" s="30">
        <f>+H111+J111</f>
        <v>0.4</v>
      </c>
      <c r="O111" s="30">
        <f>IF(N111&gt;1%,(O110-(O110*N111)),N111)</f>
        <v>0.12959999999999999</v>
      </c>
      <c r="P111" s="61"/>
      <c r="Q111" s="47"/>
      <c r="R111" s="49"/>
      <c r="S111" s="37" t="s">
        <v>100</v>
      </c>
      <c r="T111" s="37" t="s">
        <v>101</v>
      </c>
    </row>
    <row r="112" spans="1:20" ht="126" customHeight="1" x14ac:dyDescent="0.2">
      <c r="A112" s="24"/>
      <c r="B112" s="50" t="s">
        <v>81</v>
      </c>
      <c r="C112" s="52" t="s">
        <v>54</v>
      </c>
      <c r="D112" s="54">
        <f>VLOOKUP(C112,Criterios!$A$20:$B$24,2,FALSE)</f>
        <v>0.6</v>
      </c>
      <c r="E112" s="56" t="s">
        <v>82</v>
      </c>
      <c r="F112" s="28" t="s">
        <v>83</v>
      </c>
      <c r="G112" s="5" t="s">
        <v>20</v>
      </c>
      <c r="H112" s="26">
        <f>VLOOKUP(G112,Criterios!$B$3:$C$6,2,FALSE)</f>
        <v>0.25</v>
      </c>
      <c r="I112" s="6" t="s">
        <v>24</v>
      </c>
      <c r="J112" s="26">
        <f>VLOOKUP(I112,Criterios!$B$7:$C$9,2,FALSE)</f>
        <v>0.15</v>
      </c>
      <c r="K112" s="6" t="s">
        <v>30</v>
      </c>
      <c r="L112" s="6" t="s">
        <v>32</v>
      </c>
      <c r="M112" s="6" t="s">
        <v>35</v>
      </c>
      <c r="N112" s="27">
        <f>+H112+J112</f>
        <v>0.4</v>
      </c>
      <c r="O112" s="27">
        <f>(D112-(D112*N112))</f>
        <v>0.36</v>
      </c>
      <c r="P112" s="59">
        <f>IF(O114&gt;1%,O114,O113)</f>
        <v>0.12959999999999999</v>
      </c>
      <c r="Q112" s="46">
        <f>IF(P114&gt;1%,P114,P112)</f>
        <v>0.12959999999999999</v>
      </c>
      <c r="R112" s="48" t="str">
        <f>IF(Q112&lt;=20%,Criterios!$A$20,IF(Q112&lt;=40%,Criterios!$A$21,IF(Q112&lt;=60%,Criterios!$A$22,IF(Q112&lt;=80,Criterios!$A$23,Criterios!$A$24))))</f>
        <v>Muy baja</v>
      </c>
      <c r="S112" s="37" t="s">
        <v>100</v>
      </c>
      <c r="T112" s="37" t="s">
        <v>101</v>
      </c>
    </row>
    <row r="113" spans="1:20" ht="114.75" x14ac:dyDescent="0.2">
      <c r="A113" s="24"/>
      <c r="B113" s="51"/>
      <c r="C113" s="53"/>
      <c r="D113" s="55"/>
      <c r="E113" s="57"/>
      <c r="F113" s="28" t="s">
        <v>84</v>
      </c>
      <c r="G113" s="5" t="s">
        <v>20</v>
      </c>
      <c r="H113" s="29">
        <f>VLOOKUP(G113,Criterios!$B$3:$C$6,2,FALSE)</f>
        <v>0.25</v>
      </c>
      <c r="I113" s="6" t="s">
        <v>24</v>
      </c>
      <c r="J113" s="29">
        <f>VLOOKUP(I113,Criterios!$B$7:$C$9,2,FALSE)</f>
        <v>0.15</v>
      </c>
      <c r="K113" s="6" t="s">
        <v>30</v>
      </c>
      <c r="L113" s="6" t="s">
        <v>32</v>
      </c>
      <c r="M113" s="6" t="s">
        <v>35</v>
      </c>
      <c r="N113" s="30">
        <f t="shared" ref="N113" si="35">+H113+J113</f>
        <v>0.4</v>
      </c>
      <c r="O113" s="30">
        <f>(O112-(O112*N113))</f>
        <v>0.216</v>
      </c>
      <c r="P113" s="60"/>
      <c r="Q113" s="47"/>
      <c r="R113" s="49"/>
      <c r="S113" s="37" t="s">
        <v>100</v>
      </c>
      <c r="T113" s="37" t="s">
        <v>101</v>
      </c>
    </row>
    <row r="114" spans="1:20" ht="114.75" x14ac:dyDescent="0.2">
      <c r="A114" s="24"/>
      <c r="B114" s="51"/>
      <c r="C114" s="53"/>
      <c r="D114" s="55"/>
      <c r="E114" s="71"/>
      <c r="F114" s="28" t="s">
        <v>85</v>
      </c>
      <c r="G114" s="5" t="s">
        <v>20</v>
      </c>
      <c r="H114" s="29">
        <f>VLOOKUP(G114,Criterios!$B$3:$C$6,2,FALSE)</f>
        <v>0.25</v>
      </c>
      <c r="I114" s="6" t="s">
        <v>24</v>
      </c>
      <c r="J114" s="29">
        <f>VLOOKUP(I114,Criterios!$B$7:$C$9,2,FALSE)</f>
        <v>0.15</v>
      </c>
      <c r="K114" s="6" t="s">
        <v>30</v>
      </c>
      <c r="L114" s="6" t="s">
        <v>32</v>
      </c>
      <c r="M114" s="6" t="s">
        <v>35</v>
      </c>
      <c r="N114" s="30">
        <f>+H114+J114</f>
        <v>0.4</v>
      </c>
      <c r="O114" s="30">
        <f>IF(N114&gt;1%,(O113-(O113*N114)),N114)</f>
        <v>0.12959999999999999</v>
      </c>
      <c r="P114" s="61"/>
      <c r="Q114" s="47"/>
      <c r="R114" s="49"/>
      <c r="S114" s="37" t="s">
        <v>100</v>
      </c>
      <c r="T114" s="37" t="s">
        <v>101</v>
      </c>
    </row>
    <row r="115" spans="1:20" s="24" customFormat="1" ht="127.5" x14ac:dyDescent="0.25">
      <c r="B115" s="50" t="s">
        <v>86</v>
      </c>
      <c r="C115" s="52" t="s">
        <v>54</v>
      </c>
      <c r="D115" s="54">
        <f>VLOOKUP(C115,Criterios!$A$20:$B$24,2,FALSE)</f>
        <v>0.6</v>
      </c>
      <c r="E115" s="62" t="s">
        <v>87</v>
      </c>
      <c r="F115" s="25" t="s">
        <v>88</v>
      </c>
      <c r="G115" s="6" t="s">
        <v>20</v>
      </c>
      <c r="H115" s="26">
        <f>VLOOKUP(G115,Criterios!$B$3:$C$6,2,FALSE)</f>
        <v>0.25</v>
      </c>
      <c r="I115" s="6" t="s">
        <v>24</v>
      </c>
      <c r="J115" s="26">
        <f>VLOOKUP(I115,Criterios!$B$7:$C$9,2,FALSE)</f>
        <v>0.15</v>
      </c>
      <c r="K115" s="6" t="s">
        <v>30</v>
      </c>
      <c r="L115" s="6" t="s">
        <v>32</v>
      </c>
      <c r="M115" s="6" t="s">
        <v>35</v>
      </c>
      <c r="N115" s="27">
        <f>+H115+J115</f>
        <v>0.4</v>
      </c>
      <c r="O115" s="27">
        <f>(D115-(D115*N115))</f>
        <v>0.36</v>
      </c>
      <c r="P115" s="64">
        <f>IF(O116&gt;1%,O116,O115)</f>
        <v>0.216</v>
      </c>
      <c r="Q115" s="46">
        <f>IF(P115&gt;1%,P115,P115)</f>
        <v>0.216</v>
      </c>
      <c r="R115" s="48" t="str">
        <f>IF(Q115&lt;=20%,Criterios!$A$20,IF(Q115&lt;=40%,Criterios!$A$21,IF(Q115&lt;=60%,Criterios!$A$22,IF(Q115&lt;=80,Criterios!$A$23,Criterios!$A$24))))</f>
        <v>Baja</v>
      </c>
      <c r="S115" s="37" t="s">
        <v>100</v>
      </c>
      <c r="T115" s="37" t="s">
        <v>101</v>
      </c>
    </row>
    <row r="116" spans="1:20" s="16" customFormat="1" ht="114.75" x14ac:dyDescent="0.25">
      <c r="B116" s="51"/>
      <c r="C116" s="53"/>
      <c r="D116" s="55"/>
      <c r="E116" s="63"/>
      <c r="F116" s="28" t="s">
        <v>89</v>
      </c>
      <c r="G116" s="5" t="s">
        <v>20</v>
      </c>
      <c r="H116" s="29">
        <f>VLOOKUP(G116,Criterios!$B$3:$C$6,2,FALSE)</f>
        <v>0.25</v>
      </c>
      <c r="I116" s="6" t="s">
        <v>24</v>
      </c>
      <c r="J116" s="29">
        <f>VLOOKUP(I116,Criterios!$B$7:$C$9,2,FALSE)</f>
        <v>0.15</v>
      </c>
      <c r="K116" s="6" t="s">
        <v>30</v>
      </c>
      <c r="L116" s="6" t="s">
        <v>32</v>
      </c>
      <c r="M116" s="6" t="s">
        <v>35</v>
      </c>
      <c r="N116" s="30">
        <f t="shared" ref="N116" si="36">+H116+J116</f>
        <v>0.4</v>
      </c>
      <c r="O116" s="30">
        <f>(O115-(O115*N116))</f>
        <v>0.216</v>
      </c>
      <c r="P116" s="65"/>
      <c r="Q116" s="47"/>
      <c r="R116" s="49"/>
      <c r="S116" s="37" t="s">
        <v>100</v>
      </c>
      <c r="T116" s="37" t="s">
        <v>101</v>
      </c>
    </row>
    <row r="117" spans="1:20" s="21" customFormat="1" ht="115.5" customHeight="1" x14ac:dyDescent="0.25">
      <c r="B117" s="50"/>
      <c r="C117" s="52"/>
      <c r="D117" s="54" t="e">
        <f>VLOOKUP(C117,Criterios!$A$20:$B$24,2,FALSE)</f>
        <v>#N/A</v>
      </c>
      <c r="E117" s="42" t="s">
        <v>62</v>
      </c>
      <c r="F117" s="25" t="s">
        <v>92</v>
      </c>
      <c r="G117" s="5" t="s">
        <v>20</v>
      </c>
      <c r="H117" s="26">
        <f>VLOOKUP(G117,Criterios!$B$3:$C$6,2,FALSE)</f>
        <v>0.25</v>
      </c>
      <c r="I117" s="6" t="s">
        <v>24</v>
      </c>
      <c r="J117" s="26">
        <f>VLOOKUP(I117,Criterios!$B$7:$C$9,2,FALSE)</f>
        <v>0.15</v>
      </c>
      <c r="K117" s="6" t="s">
        <v>30</v>
      </c>
      <c r="L117" s="6" t="s">
        <v>32</v>
      </c>
      <c r="M117" s="6" t="s">
        <v>35</v>
      </c>
      <c r="N117" s="27">
        <f>+H117+J117</f>
        <v>0.4</v>
      </c>
      <c r="O117" s="27" t="e">
        <f>(D117-(D117*N117))</f>
        <v>#N/A</v>
      </c>
      <c r="P117" s="43" t="e">
        <f>IF(O118&gt;1%,O118,O117)</f>
        <v>#N/A</v>
      </c>
      <c r="Q117" s="46" t="e">
        <f>IF(P119&gt;1%,P119,P117)</f>
        <v>#N/A</v>
      </c>
      <c r="R117" s="48" t="e">
        <f>IF(Q117&lt;=20%,Criterios!$A$20,IF(Q117&lt;=40%,Criterios!$A$21,IF(Q117&lt;=60%,Criterios!$A$22,IF(Q117&lt;=80,Criterios!$A$23,Criterios!$A$24))))</f>
        <v>#N/A</v>
      </c>
      <c r="S117" s="37" t="s">
        <v>100</v>
      </c>
      <c r="T117" s="37" t="s">
        <v>101</v>
      </c>
    </row>
    <row r="118" spans="1:20" s="21" customFormat="1" ht="114.75" x14ac:dyDescent="0.25">
      <c r="B118" s="51"/>
      <c r="C118" s="53"/>
      <c r="D118" s="55"/>
      <c r="E118" s="44"/>
      <c r="F118" s="28" t="s">
        <v>93</v>
      </c>
      <c r="G118" s="5" t="s">
        <v>20</v>
      </c>
      <c r="H118" s="29">
        <f>VLOOKUP(G118,Criterios!$B$3:$C$6,2,FALSE)</f>
        <v>0.25</v>
      </c>
      <c r="I118" s="6" t="s">
        <v>24</v>
      </c>
      <c r="J118" s="29">
        <f>VLOOKUP(I118,Criterios!$B$7:$C$9,2,FALSE)</f>
        <v>0.15</v>
      </c>
      <c r="K118" s="6" t="s">
        <v>30</v>
      </c>
      <c r="L118" s="6" t="s">
        <v>32</v>
      </c>
      <c r="M118" s="6" t="s">
        <v>35</v>
      </c>
      <c r="N118" s="30">
        <f t="shared" ref="N118" si="37">+H118+J118</f>
        <v>0.4</v>
      </c>
      <c r="O118" s="30" t="e">
        <f>(O117-(O117*N118))</f>
        <v>#N/A</v>
      </c>
      <c r="P118" s="45"/>
      <c r="Q118" s="47"/>
      <c r="R118" s="49"/>
      <c r="S118" s="37" t="s">
        <v>100</v>
      </c>
      <c r="T118" s="37" t="s">
        <v>101</v>
      </c>
    </row>
    <row r="119" spans="1:20" s="21" customFormat="1" ht="114.75" x14ac:dyDescent="0.25">
      <c r="B119" s="51"/>
      <c r="C119" s="53"/>
      <c r="D119" s="55"/>
      <c r="E119" s="63" t="s">
        <v>63</v>
      </c>
      <c r="F119" s="28" t="s">
        <v>94</v>
      </c>
      <c r="G119" s="5" t="s">
        <v>20</v>
      </c>
      <c r="H119" s="29">
        <f>VLOOKUP(G119,Criterios!$B$3:$C$6,2,FALSE)</f>
        <v>0.25</v>
      </c>
      <c r="I119" s="6" t="s">
        <v>24</v>
      </c>
      <c r="J119" s="29">
        <f>VLOOKUP(I119,Criterios!$B$7:$C$9,2,FALSE)</f>
        <v>0.15</v>
      </c>
      <c r="K119" s="6" t="s">
        <v>30</v>
      </c>
      <c r="L119" s="6" t="s">
        <v>32</v>
      </c>
      <c r="M119" s="6" t="s">
        <v>35</v>
      </c>
      <c r="N119" s="30">
        <f>+H119+J119</f>
        <v>0.4</v>
      </c>
      <c r="O119" s="30" t="e">
        <f>IF(N119&gt;1%,(O118-(O118*N119)),N119)</f>
        <v>#N/A</v>
      </c>
      <c r="P119" s="65" t="e">
        <f>IF(O120&gt;1%,O120,O119)</f>
        <v>#N/A</v>
      </c>
      <c r="Q119" s="47"/>
      <c r="R119" s="49"/>
      <c r="S119" s="37" t="s">
        <v>100</v>
      </c>
      <c r="T119" s="37" t="s">
        <v>101</v>
      </c>
    </row>
    <row r="120" spans="1:20" ht="14.25" x14ac:dyDescent="0.2">
      <c r="A120" s="24"/>
      <c r="B120" s="66"/>
      <c r="C120" s="67"/>
      <c r="D120" s="68"/>
      <c r="E120" s="72"/>
      <c r="F120" s="31" t="s">
        <v>44</v>
      </c>
      <c r="G120" s="32"/>
      <c r="H120" s="33" t="e">
        <f>VLOOKUP(G120,Criterios!$B$3:$C$6,2,FALSE)</f>
        <v>#N/A</v>
      </c>
      <c r="I120" s="32"/>
      <c r="J120" s="33" t="e">
        <f>VLOOKUP(I120,Criterios!$B$7:$C$9,2,FALSE)</f>
        <v>#N/A</v>
      </c>
      <c r="K120" s="32"/>
      <c r="L120" s="32"/>
      <c r="M120" s="32"/>
      <c r="N120" s="34" t="e">
        <f t="shared" ref="N120" si="38">+H120+J120</f>
        <v>#N/A</v>
      </c>
      <c r="O120" s="34" t="e">
        <f>IF(N120&gt;1%,(O119-(O119*N120)),N120)</f>
        <v>#N/A</v>
      </c>
      <c r="P120" s="73"/>
      <c r="Q120" s="69"/>
      <c r="R120" s="70"/>
      <c r="S120" s="41"/>
      <c r="T120" s="41"/>
    </row>
    <row r="121" spans="1:20" s="24" customFormat="1" ht="14.25" x14ac:dyDescent="0.25">
      <c r="B121" s="50"/>
      <c r="C121" s="52"/>
      <c r="D121" s="54" t="e">
        <f>VLOOKUP(C121,Criterios!$A$20:$B$24,2,FALSE)</f>
        <v>#N/A</v>
      </c>
      <c r="E121" s="62" t="s">
        <v>62</v>
      </c>
      <c r="F121" s="25" t="s">
        <v>43</v>
      </c>
      <c r="G121" s="6"/>
      <c r="H121" s="26" t="e">
        <f>VLOOKUP(G121,Criterios!$B$3:$C$6,2,FALSE)</f>
        <v>#N/A</v>
      </c>
      <c r="I121" s="6"/>
      <c r="J121" s="26" t="e">
        <f>VLOOKUP(I121,Criterios!$B$7:$C$9,2,FALSE)</f>
        <v>#N/A</v>
      </c>
      <c r="K121" s="6"/>
      <c r="L121" s="6"/>
      <c r="M121" s="6"/>
      <c r="N121" s="27" t="e">
        <f>+H121+J121</f>
        <v>#N/A</v>
      </c>
      <c r="O121" s="27" t="e">
        <f>(D121-(D121*N121))</f>
        <v>#N/A</v>
      </c>
      <c r="P121" s="64" t="e">
        <f>IF(O122&gt;1%,O122,O121)</f>
        <v>#N/A</v>
      </c>
      <c r="Q121" s="46" t="e">
        <f>IF(P123&gt;1%,P123,P121)</f>
        <v>#N/A</v>
      </c>
      <c r="R121" s="48" t="e">
        <f>IF(Q121&lt;=20%,Criterios!$A$20,IF(Q121&lt;=40%,Criterios!$A$21,IF(Q121&lt;=60%,Criterios!$A$22,IF(Q121&lt;=80,Criterios!$A$23,Criterios!$A$24))))</f>
        <v>#N/A</v>
      </c>
      <c r="S121" s="38"/>
      <c r="T121" s="38"/>
    </row>
    <row r="122" spans="1:20" s="16" customFormat="1" ht="15" x14ac:dyDescent="0.25">
      <c r="B122" s="51"/>
      <c r="C122" s="53"/>
      <c r="D122" s="55"/>
      <c r="E122" s="63"/>
      <c r="F122" s="28" t="s">
        <v>44</v>
      </c>
      <c r="G122" s="5"/>
      <c r="H122" s="29" t="e">
        <f>VLOOKUP(G122,Criterios!$B$3:$C$6,2,FALSE)</f>
        <v>#N/A</v>
      </c>
      <c r="I122" s="5"/>
      <c r="J122" s="29" t="e">
        <f>VLOOKUP(I122,Criterios!$B$7:$C$9,2,FALSE)</f>
        <v>#N/A</v>
      </c>
      <c r="K122" s="5"/>
      <c r="L122" s="5"/>
      <c r="M122" s="5"/>
      <c r="N122" s="30" t="e">
        <f t="shared" ref="N122" si="39">+H122+J122</f>
        <v>#N/A</v>
      </c>
      <c r="O122" s="30" t="e">
        <f>(O121-(O121*N122))</f>
        <v>#N/A</v>
      </c>
      <c r="P122" s="65"/>
      <c r="Q122" s="47"/>
      <c r="R122" s="49"/>
      <c r="S122" s="39"/>
      <c r="T122" s="39"/>
    </row>
    <row r="123" spans="1:20" s="16" customFormat="1" ht="15" x14ac:dyDescent="0.25">
      <c r="B123" s="51"/>
      <c r="C123" s="53"/>
      <c r="D123" s="55"/>
      <c r="E123" s="63" t="s">
        <v>63</v>
      </c>
      <c r="F123" s="28" t="s">
        <v>43</v>
      </c>
      <c r="G123" s="5"/>
      <c r="H123" s="29" t="e">
        <f>VLOOKUP(G123,Criterios!$B$3:$C$6,2,FALSE)</f>
        <v>#N/A</v>
      </c>
      <c r="I123" s="5"/>
      <c r="J123" s="29" t="e">
        <f>VLOOKUP(I123,Criterios!$B$7:$C$9,2,FALSE)</f>
        <v>#N/A</v>
      </c>
      <c r="K123" s="5"/>
      <c r="L123" s="5"/>
      <c r="M123" s="5"/>
      <c r="N123" s="30" t="e">
        <f>+H123+J123</f>
        <v>#N/A</v>
      </c>
      <c r="O123" s="30" t="e">
        <f>IF(N123&gt;1%,(O122-(O122*N123)),N123)</f>
        <v>#N/A</v>
      </c>
      <c r="P123" s="65" t="e">
        <f>IF(O124&gt;1%,O124,O123)</f>
        <v>#N/A</v>
      </c>
      <c r="Q123" s="47"/>
      <c r="R123" s="49"/>
      <c r="S123" s="39"/>
      <c r="T123" s="39"/>
    </row>
    <row r="124" spans="1:20" s="16" customFormat="1" ht="15" x14ac:dyDescent="0.25">
      <c r="B124" s="66"/>
      <c r="C124" s="67"/>
      <c r="D124" s="68"/>
      <c r="E124" s="72"/>
      <c r="F124" s="31" t="s">
        <v>44</v>
      </c>
      <c r="G124" s="32"/>
      <c r="H124" s="33" t="e">
        <f>VLOOKUP(G124,Criterios!$B$3:$C$6,2,FALSE)</f>
        <v>#N/A</v>
      </c>
      <c r="I124" s="32"/>
      <c r="J124" s="33" t="e">
        <f>VLOOKUP(I124,Criterios!$B$7:$C$9,2,FALSE)</f>
        <v>#N/A</v>
      </c>
      <c r="K124" s="32"/>
      <c r="L124" s="32"/>
      <c r="M124" s="32"/>
      <c r="N124" s="34" t="e">
        <f t="shared" ref="N124" si="40">+H124+J124</f>
        <v>#N/A</v>
      </c>
      <c r="O124" s="34" t="e">
        <f>IF(N124&gt;1%,(O123-(O123*N124)),N124)</f>
        <v>#N/A</v>
      </c>
      <c r="P124" s="73"/>
      <c r="Q124" s="69"/>
      <c r="R124" s="70"/>
      <c r="S124" s="39"/>
      <c r="T124" s="39"/>
    </row>
    <row r="125" spans="1:20" s="21" customFormat="1" ht="15" x14ac:dyDescent="0.25">
      <c r="B125" s="50"/>
      <c r="C125" s="52"/>
      <c r="D125" s="54" t="e">
        <f>VLOOKUP(C125,Criterios!$A$20:$B$24,2,FALSE)</f>
        <v>#N/A</v>
      </c>
      <c r="E125" s="62" t="s">
        <v>62</v>
      </c>
      <c r="F125" s="25" t="s">
        <v>43</v>
      </c>
      <c r="G125" s="6"/>
      <c r="H125" s="26" t="e">
        <f>VLOOKUP(G125,Criterios!$B$3:$C$6,2,FALSE)</f>
        <v>#N/A</v>
      </c>
      <c r="I125" s="6"/>
      <c r="J125" s="26" t="e">
        <f>VLOOKUP(I125,Criterios!$B$7:$C$9,2,FALSE)</f>
        <v>#N/A</v>
      </c>
      <c r="K125" s="6"/>
      <c r="L125" s="6"/>
      <c r="M125" s="6"/>
      <c r="N125" s="27" t="e">
        <f>+H125+J125</f>
        <v>#N/A</v>
      </c>
      <c r="O125" s="27" t="e">
        <f>(D125-(D125*N125))</f>
        <v>#N/A</v>
      </c>
      <c r="P125" s="64" t="e">
        <f>IF(O126&gt;1%,O126,O125)</f>
        <v>#N/A</v>
      </c>
      <c r="Q125" s="46" t="e">
        <f>IF(P127&gt;1%,P127,P125)</f>
        <v>#N/A</v>
      </c>
      <c r="R125" s="48" t="e">
        <f>IF(Q125&lt;=20%,Criterios!$A$20,IF(Q125&lt;=40%,Criterios!$A$21,IF(Q125&lt;=60%,Criterios!$A$22,IF(Q125&lt;=80,Criterios!$A$23,Criterios!$A$24))))</f>
        <v>#N/A</v>
      </c>
      <c r="S125" s="40"/>
      <c r="T125" s="40"/>
    </row>
    <row r="126" spans="1:20" s="21" customFormat="1" ht="15" x14ac:dyDescent="0.25">
      <c r="B126" s="51"/>
      <c r="C126" s="53"/>
      <c r="D126" s="55"/>
      <c r="E126" s="63"/>
      <c r="F126" s="28" t="s">
        <v>44</v>
      </c>
      <c r="G126" s="5"/>
      <c r="H126" s="29" t="e">
        <f>VLOOKUP(G126,Criterios!$B$3:$C$6,2,FALSE)</f>
        <v>#N/A</v>
      </c>
      <c r="I126" s="5"/>
      <c r="J126" s="29" t="e">
        <f>VLOOKUP(I126,Criterios!$B$7:$C$9,2,FALSE)</f>
        <v>#N/A</v>
      </c>
      <c r="K126" s="5"/>
      <c r="L126" s="5"/>
      <c r="M126" s="5"/>
      <c r="N126" s="30" t="e">
        <f t="shared" ref="N126" si="41">+H126+J126</f>
        <v>#N/A</v>
      </c>
      <c r="O126" s="30" t="e">
        <f>(O125-(O125*N126))</f>
        <v>#N/A</v>
      </c>
      <c r="P126" s="65"/>
      <c r="Q126" s="47"/>
      <c r="R126" s="49"/>
      <c r="S126" s="40"/>
      <c r="T126" s="40"/>
    </row>
    <row r="127" spans="1:20" s="21" customFormat="1" ht="15" x14ac:dyDescent="0.25">
      <c r="B127" s="51"/>
      <c r="C127" s="53"/>
      <c r="D127" s="55"/>
      <c r="E127" s="63" t="s">
        <v>63</v>
      </c>
      <c r="F127" s="28" t="s">
        <v>43</v>
      </c>
      <c r="G127" s="5"/>
      <c r="H127" s="29" t="e">
        <f>VLOOKUP(G127,Criterios!$B$3:$C$6,2,FALSE)</f>
        <v>#N/A</v>
      </c>
      <c r="I127" s="5"/>
      <c r="J127" s="29" t="e">
        <f>VLOOKUP(I127,Criterios!$B$7:$C$9,2,FALSE)</f>
        <v>#N/A</v>
      </c>
      <c r="K127" s="5"/>
      <c r="L127" s="5"/>
      <c r="M127" s="5"/>
      <c r="N127" s="30" t="e">
        <f>+H127+J127</f>
        <v>#N/A</v>
      </c>
      <c r="O127" s="30" t="e">
        <f>IF(N127&gt;1%,(O126-(O126*N127)),N127)</f>
        <v>#N/A</v>
      </c>
      <c r="P127" s="65" t="e">
        <f>IF(O128&gt;1%,O128,O127)</f>
        <v>#N/A</v>
      </c>
      <c r="Q127" s="47"/>
      <c r="R127" s="49"/>
      <c r="S127" s="40"/>
      <c r="T127" s="40"/>
    </row>
    <row r="128" spans="1:20" x14ac:dyDescent="0.2">
      <c r="B128" s="66"/>
      <c r="C128" s="67"/>
      <c r="D128" s="68"/>
      <c r="E128" s="72"/>
      <c r="F128" s="31" t="s">
        <v>44</v>
      </c>
      <c r="G128" s="32"/>
      <c r="H128" s="33" t="e">
        <f>VLOOKUP(G128,Criterios!$B$3:$C$6,2,FALSE)</f>
        <v>#N/A</v>
      </c>
      <c r="I128" s="32"/>
      <c r="J128" s="33" t="e">
        <f>VLOOKUP(I128,Criterios!$B$7:$C$9,2,FALSE)</f>
        <v>#N/A</v>
      </c>
      <c r="K128" s="32"/>
      <c r="L128" s="32"/>
      <c r="M128" s="32"/>
      <c r="N128" s="34" t="e">
        <f t="shared" ref="N128" si="42">+H128+J128</f>
        <v>#N/A</v>
      </c>
      <c r="O128" s="34" t="e">
        <f>IF(N128&gt;1%,(O127-(O127*N128)),N128)</f>
        <v>#N/A</v>
      </c>
      <c r="P128" s="73"/>
      <c r="Q128" s="69"/>
      <c r="R128" s="70"/>
      <c r="S128" s="41"/>
      <c r="T128" s="41"/>
    </row>
    <row r="129" spans="1:20" ht="14.25" x14ac:dyDescent="0.2">
      <c r="A129" s="24"/>
      <c r="B129" s="50"/>
      <c r="C129" s="52"/>
      <c r="D129" s="54" t="e">
        <f>VLOOKUP(C129,Criterios!$A$20:$B$24,2,FALSE)</f>
        <v>#N/A</v>
      </c>
      <c r="E129" s="62" t="s">
        <v>62</v>
      </c>
      <c r="F129" s="25" t="s">
        <v>43</v>
      </c>
      <c r="G129" s="6"/>
      <c r="H129" s="26" t="e">
        <f>VLOOKUP(G129,Criterios!$B$3:$C$6,2,FALSE)</f>
        <v>#N/A</v>
      </c>
      <c r="I129" s="6"/>
      <c r="J129" s="26" t="e">
        <f>VLOOKUP(I129,Criterios!$B$7:$C$9,2,FALSE)</f>
        <v>#N/A</v>
      </c>
      <c r="K129" s="6"/>
      <c r="L129" s="6"/>
      <c r="M129" s="6"/>
      <c r="N129" s="27" t="e">
        <f>+H129+J129</f>
        <v>#N/A</v>
      </c>
      <c r="O129" s="27" t="e">
        <f>(D129-(D129*N129))</f>
        <v>#N/A</v>
      </c>
      <c r="P129" s="64" t="e">
        <f>IF(O130&gt;1%,O130,O129)</f>
        <v>#N/A</v>
      </c>
      <c r="Q129" s="46" t="e">
        <f>IF(P131&gt;1%,P131,P129)</f>
        <v>#N/A</v>
      </c>
      <c r="R129" s="48" t="e">
        <f>IF(Q129&lt;=20%,Criterios!$A$20,IF(Q129&lt;=40%,Criterios!$A$21,IF(Q129&lt;=60%,Criterios!$A$22,IF(Q129&lt;=80,Criterios!$A$23,Criterios!$A$24))))</f>
        <v>#N/A</v>
      </c>
      <c r="S129" s="41"/>
      <c r="T129" s="41"/>
    </row>
    <row r="130" spans="1:20" ht="14.25" x14ac:dyDescent="0.2">
      <c r="A130" s="24"/>
      <c r="B130" s="51"/>
      <c r="C130" s="53"/>
      <c r="D130" s="55"/>
      <c r="E130" s="63"/>
      <c r="F130" s="28" t="s">
        <v>44</v>
      </c>
      <c r="G130" s="5"/>
      <c r="H130" s="29" t="e">
        <f>VLOOKUP(G130,Criterios!$B$3:$C$6,2,FALSE)</f>
        <v>#N/A</v>
      </c>
      <c r="I130" s="5"/>
      <c r="J130" s="29" t="e">
        <f>VLOOKUP(I130,Criterios!$B$7:$C$9,2,FALSE)</f>
        <v>#N/A</v>
      </c>
      <c r="K130" s="5"/>
      <c r="L130" s="5"/>
      <c r="M130" s="5"/>
      <c r="N130" s="30" t="e">
        <f t="shared" ref="N130" si="43">+H130+J130</f>
        <v>#N/A</v>
      </c>
      <c r="O130" s="30" t="e">
        <f>(O129-(O129*N130))</f>
        <v>#N/A</v>
      </c>
      <c r="P130" s="65"/>
      <c r="Q130" s="47"/>
      <c r="R130" s="49"/>
      <c r="S130" s="41"/>
      <c r="T130" s="41"/>
    </row>
    <row r="131" spans="1:20" ht="14.25" x14ac:dyDescent="0.2">
      <c r="A131" s="24"/>
      <c r="B131" s="51"/>
      <c r="C131" s="53"/>
      <c r="D131" s="55"/>
      <c r="E131" s="63" t="s">
        <v>63</v>
      </c>
      <c r="F131" s="28" t="s">
        <v>43</v>
      </c>
      <c r="G131" s="5"/>
      <c r="H131" s="29" t="e">
        <f>VLOOKUP(G131,Criterios!$B$3:$C$6,2,FALSE)</f>
        <v>#N/A</v>
      </c>
      <c r="I131" s="5"/>
      <c r="J131" s="29" t="e">
        <f>VLOOKUP(I131,Criterios!$B$7:$C$9,2,FALSE)</f>
        <v>#N/A</v>
      </c>
      <c r="K131" s="5"/>
      <c r="L131" s="5"/>
      <c r="M131" s="5"/>
      <c r="N131" s="30" t="e">
        <f>+H131+J131</f>
        <v>#N/A</v>
      </c>
      <c r="O131" s="30" t="e">
        <f>IF(N131&gt;1%,(O130-(O130*N131)),N131)</f>
        <v>#N/A</v>
      </c>
      <c r="P131" s="65" t="e">
        <f>IF(O132&gt;1%,O132,O131)</f>
        <v>#N/A</v>
      </c>
      <c r="Q131" s="47"/>
      <c r="R131" s="49"/>
      <c r="S131" s="41"/>
      <c r="T131" s="41"/>
    </row>
    <row r="132" spans="1:20" ht="14.25" x14ac:dyDescent="0.2">
      <c r="A132" s="24"/>
      <c r="B132" s="66"/>
      <c r="C132" s="67"/>
      <c r="D132" s="68"/>
      <c r="E132" s="72"/>
      <c r="F132" s="31" t="s">
        <v>44</v>
      </c>
      <c r="G132" s="32"/>
      <c r="H132" s="33" t="e">
        <f>VLOOKUP(G132,Criterios!$B$3:$C$6,2,FALSE)</f>
        <v>#N/A</v>
      </c>
      <c r="I132" s="32"/>
      <c r="J132" s="33" t="e">
        <f>VLOOKUP(I132,Criterios!$B$7:$C$9,2,FALSE)</f>
        <v>#N/A</v>
      </c>
      <c r="K132" s="32"/>
      <c r="L132" s="32"/>
      <c r="M132" s="32"/>
      <c r="N132" s="34" t="e">
        <f t="shared" ref="N132" si="44">+H132+J132</f>
        <v>#N/A</v>
      </c>
      <c r="O132" s="34" t="e">
        <f>IF(N132&gt;1%,(O131-(O131*N132)),N132)</f>
        <v>#N/A</v>
      </c>
      <c r="P132" s="73"/>
      <c r="Q132" s="69"/>
      <c r="R132" s="70"/>
      <c r="S132" s="41"/>
      <c r="T132" s="41"/>
    </row>
    <row r="133" spans="1:20" ht="14.25" x14ac:dyDescent="0.2">
      <c r="A133" s="24"/>
      <c r="B133" s="50"/>
      <c r="C133" s="52"/>
      <c r="D133" s="54" t="e">
        <f>VLOOKUP(C133,Criterios!$A$20:$B$24,2,FALSE)</f>
        <v>#N/A</v>
      </c>
      <c r="E133" s="62" t="s">
        <v>62</v>
      </c>
      <c r="F133" s="25" t="s">
        <v>43</v>
      </c>
      <c r="G133" s="6"/>
      <c r="H133" s="26" t="e">
        <f>VLOOKUP(G133,Criterios!$B$3:$C$6,2,FALSE)</f>
        <v>#N/A</v>
      </c>
      <c r="I133" s="6"/>
      <c r="J133" s="26" t="e">
        <f>VLOOKUP(I133,Criterios!$B$7:$C$9,2,FALSE)</f>
        <v>#N/A</v>
      </c>
      <c r="K133" s="6"/>
      <c r="L133" s="6"/>
      <c r="M133" s="6"/>
      <c r="N133" s="27" t="e">
        <f>+H133+J133</f>
        <v>#N/A</v>
      </c>
      <c r="O133" s="27" t="e">
        <f>(D133-(D133*N133))</f>
        <v>#N/A</v>
      </c>
      <c r="P133" s="64" t="e">
        <f>IF(O134&gt;1%,O134,O133)</f>
        <v>#N/A</v>
      </c>
      <c r="Q133" s="46" t="e">
        <f>IF(P135&gt;1%,P135,P133)</f>
        <v>#N/A</v>
      </c>
      <c r="R133" s="48" t="e">
        <f>IF(Q133&lt;=20%,Criterios!$A$20,IF(Q133&lt;=40%,Criterios!$A$21,IF(Q133&lt;=60%,Criterios!$A$22,IF(Q133&lt;=80,Criterios!$A$23,Criterios!$A$24))))</f>
        <v>#N/A</v>
      </c>
      <c r="S133" s="41"/>
      <c r="T133" s="41"/>
    </row>
    <row r="134" spans="1:20" ht="15" x14ac:dyDescent="0.2">
      <c r="A134" s="16"/>
      <c r="B134" s="51"/>
      <c r="C134" s="53"/>
      <c r="D134" s="55"/>
      <c r="E134" s="63"/>
      <c r="F134" s="28" t="s">
        <v>44</v>
      </c>
      <c r="G134" s="5"/>
      <c r="H134" s="29" t="e">
        <f>VLOOKUP(G134,Criterios!$B$3:$C$6,2,FALSE)</f>
        <v>#N/A</v>
      </c>
      <c r="I134" s="5"/>
      <c r="J134" s="29" t="e">
        <f>VLOOKUP(I134,Criterios!$B$7:$C$9,2,FALSE)</f>
        <v>#N/A</v>
      </c>
      <c r="K134" s="5"/>
      <c r="L134" s="5"/>
      <c r="M134" s="5"/>
      <c r="N134" s="30" t="e">
        <f t="shared" ref="N134" si="45">+H134+J134</f>
        <v>#N/A</v>
      </c>
      <c r="O134" s="30" t="e">
        <f>(O133-(O133*N134))</f>
        <v>#N/A</v>
      </c>
      <c r="P134" s="65"/>
      <c r="Q134" s="47"/>
      <c r="R134" s="49"/>
      <c r="S134" s="41"/>
      <c r="T134" s="41"/>
    </row>
    <row r="135" spans="1:20" ht="15" x14ac:dyDescent="0.2">
      <c r="A135" s="16"/>
      <c r="B135" s="51"/>
      <c r="C135" s="53"/>
      <c r="D135" s="55"/>
      <c r="E135" s="63" t="s">
        <v>63</v>
      </c>
      <c r="F135" s="28" t="s">
        <v>43</v>
      </c>
      <c r="G135" s="5"/>
      <c r="H135" s="29" t="e">
        <f>VLOOKUP(G135,Criterios!$B$3:$C$6,2,FALSE)</f>
        <v>#N/A</v>
      </c>
      <c r="I135" s="5"/>
      <c r="J135" s="29" t="e">
        <f>VLOOKUP(I135,Criterios!$B$7:$C$9,2,FALSE)</f>
        <v>#N/A</v>
      </c>
      <c r="K135" s="5"/>
      <c r="L135" s="5"/>
      <c r="M135" s="5"/>
      <c r="N135" s="30" t="e">
        <f>+H135+J135</f>
        <v>#N/A</v>
      </c>
      <c r="O135" s="30" t="e">
        <f>IF(N135&gt;1%,(O134-(O134*N135)),N135)</f>
        <v>#N/A</v>
      </c>
      <c r="P135" s="65" t="e">
        <f>IF(O136&gt;1%,O136,O135)</f>
        <v>#N/A</v>
      </c>
      <c r="Q135" s="47"/>
      <c r="R135" s="49"/>
      <c r="S135" s="41"/>
      <c r="T135" s="41"/>
    </row>
    <row r="136" spans="1:20" ht="15" x14ac:dyDescent="0.2">
      <c r="A136" s="16"/>
      <c r="B136" s="66"/>
      <c r="C136" s="67"/>
      <c r="D136" s="68"/>
      <c r="E136" s="72"/>
      <c r="F136" s="31" t="s">
        <v>44</v>
      </c>
      <c r="G136" s="32"/>
      <c r="H136" s="33" t="e">
        <f>VLOOKUP(G136,Criterios!$B$3:$C$6,2,FALSE)</f>
        <v>#N/A</v>
      </c>
      <c r="I136" s="32"/>
      <c r="J136" s="33" t="e">
        <f>VLOOKUP(I136,Criterios!$B$7:$C$9,2,FALSE)</f>
        <v>#N/A</v>
      </c>
      <c r="K136" s="32"/>
      <c r="L136" s="32"/>
      <c r="M136" s="32"/>
      <c r="N136" s="34" t="e">
        <f t="shared" ref="N136" si="46">+H136+J136</f>
        <v>#N/A</v>
      </c>
      <c r="O136" s="34" t="e">
        <f>IF(N136&gt;1%,(O135-(O135*N136)),N136)</f>
        <v>#N/A</v>
      </c>
      <c r="P136" s="73"/>
      <c r="Q136" s="69"/>
      <c r="R136" s="70"/>
      <c r="S136" s="41"/>
      <c r="T136" s="41"/>
    </row>
    <row r="137" spans="1:20" x14ac:dyDescent="0.2">
      <c r="B137" s="35"/>
      <c r="C137" s="35"/>
      <c r="D137" s="35"/>
      <c r="E137" s="35"/>
      <c r="F137" s="35"/>
      <c r="I137" s="1"/>
      <c r="J137" s="1"/>
      <c r="K137" s="1"/>
      <c r="L137" s="1"/>
      <c r="M137" s="1"/>
      <c r="N137" s="1"/>
      <c r="O137" s="1"/>
      <c r="P137" s="1"/>
      <c r="Q137" s="1"/>
      <c r="R137" s="1"/>
    </row>
  </sheetData>
  <mergeCells count="310">
    <mergeCell ref="Q133:Q136"/>
    <mergeCell ref="R133:R136"/>
    <mergeCell ref="E135:E136"/>
    <mergeCell ref="P135:P136"/>
    <mergeCell ref="B133:B136"/>
    <mergeCell ref="C133:C136"/>
    <mergeCell ref="D133:D136"/>
    <mergeCell ref="E133:E134"/>
    <mergeCell ref="P133:P134"/>
    <mergeCell ref="Q125:Q128"/>
    <mergeCell ref="R125:R128"/>
    <mergeCell ref="E127:E128"/>
    <mergeCell ref="P127:P128"/>
    <mergeCell ref="B129:B132"/>
    <mergeCell ref="C129:C132"/>
    <mergeCell ref="D129:D132"/>
    <mergeCell ref="E129:E130"/>
    <mergeCell ref="P129:P130"/>
    <mergeCell ref="Q129:Q132"/>
    <mergeCell ref="R129:R132"/>
    <mergeCell ref="E131:E132"/>
    <mergeCell ref="P131:P132"/>
    <mergeCell ref="B125:B128"/>
    <mergeCell ref="C125:C128"/>
    <mergeCell ref="D125:D128"/>
    <mergeCell ref="E125:E126"/>
    <mergeCell ref="P125:P126"/>
    <mergeCell ref="B121:B124"/>
    <mergeCell ref="C121:C124"/>
    <mergeCell ref="D121:D124"/>
    <mergeCell ref="E121:E122"/>
    <mergeCell ref="P121:P122"/>
    <mergeCell ref="Q121:Q124"/>
    <mergeCell ref="R121:R124"/>
    <mergeCell ref="E123:E124"/>
    <mergeCell ref="P123:P124"/>
    <mergeCell ref="Q90:Q93"/>
    <mergeCell ref="R90:R93"/>
    <mergeCell ref="E92:E93"/>
    <mergeCell ref="P92:P93"/>
    <mergeCell ref="C102:D103"/>
    <mergeCell ref="G102:M102"/>
    <mergeCell ref="N102:Q102"/>
    <mergeCell ref="G103:J103"/>
    <mergeCell ref="K103:M103"/>
    <mergeCell ref="N103:N104"/>
    <mergeCell ref="O103:O104"/>
    <mergeCell ref="P103:P104"/>
    <mergeCell ref="H100:K100"/>
    <mergeCell ref="F100:G100"/>
    <mergeCell ref="Q82:Q85"/>
    <mergeCell ref="R82:R85"/>
    <mergeCell ref="E84:E85"/>
    <mergeCell ref="P84:P85"/>
    <mergeCell ref="B86:B89"/>
    <mergeCell ref="C86:C89"/>
    <mergeCell ref="D86:D89"/>
    <mergeCell ref="E86:E87"/>
    <mergeCell ref="P86:P87"/>
    <mergeCell ref="Q86:Q89"/>
    <mergeCell ref="R86:R89"/>
    <mergeCell ref="E88:E89"/>
    <mergeCell ref="P88:P89"/>
    <mergeCell ref="B82:B85"/>
    <mergeCell ref="C82:C85"/>
    <mergeCell ref="D82:D85"/>
    <mergeCell ref="E82:E83"/>
    <mergeCell ref="P82:P83"/>
    <mergeCell ref="Q62:Q65"/>
    <mergeCell ref="R62:R65"/>
    <mergeCell ref="E64:E65"/>
    <mergeCell ref="P64:P65"/>
    <mergeCell ref="B78:B81"/>
    <mergeCell ref="C78:C81"/>
    <mergeCell ref="D78:D81"/>
    <mergeCell ref="E78:E79"/>
    <mergeCell ref="P78:P79"/>
    <mergeCell ref="Q78:Q81"/>
    <mergeCell ref="R78:R81"/>
    <mergeCell ref="E80:E81"/>
    <mergeCell ref="P80:P81"/>
    <mergeCell ref="B62:B65"/>
    <mergeCell ref="C62:C65"/>
    <mergeCell ref="D62:D65"/>
    <mergeCell ref="E62:E63"/>
    <mergeCell ref="P62:P63"/>
    <mergeCell ref="B66:B69"/>
    <mergeCell ref="C66:C69"/>
    <mergeCell ref="D66:D69"/>
    <mergeCell ref="E66:E67"/>
    <mergeCell ref="P66:P67"/>
    <mergeCell ref="Q66:Q69"/>
    <mergeCell ref="N44:Q44"/>
    <mergeCell ref="G45:J45"/>
    <mergeCell ref="K45:M45"/>
    <mergeCell ref="N45:N46"/>
    <mergeCell ref="O45:O46"/>
    <mergeCell ref="P45:P46"/>
    <mergeCell ref="F42:G42"/>
    <mergeCell ref="H42:K42"/>
    <mergeCell ref="C44:D45"/>
    <mergeCell ref="G44:M44"/>
    <mergeCell ref="E44:E46"/>
    <mergeCell ref="F44:F46"/>
    <mergeCell ref="G43:K43"/>
    <mergeCell ref="R29:R32"/>
    <mergeCell ref="P31:P32"/>
    <mergeCell ref="B33:B36"/>
    <mergeCell ref="C33:C36"/>
    <mergeCell ref="D33:D36"/>
    <mergeCell ref="P33:P34"/>
    <mergeCell ref="Q33:Q36"/>
    <mergeCell ref="R33:R36"/>
    <mergeCell ref="P35:P36"/>
    <mergeCell ref="B29:B32"/>
    <mergeCell ref="C29:C32"/>
    <mergeCell ref="D29:D32"/>
    <mergeCell ref="P29:P30"/>
    <mergeCell ref="Q29:Q32"/>
    <mergeCell ref="Q26:Q28"/>
    <mergeCell ref="R26:R28"/>
    <mergeCell ref="E26:E28"/>
    <mergeCell ref="P26:P28"/>
    <mergeCell ref="B11:B13"/>
    <mergeCell ref="R11:R13"/>
    <mergeCell ref="F11:F13"/>
    <mergeCell ref="E11:E13"/>
    <mergeCell ref="Q12:Q13"/>
    <mergeCell ref="B2:B5"/>
    <mergeCell ref="T102:T104"/>
    <mergeCell ref="L100:N100"/>
    <mergeCell ref="G101:K101"/>
    <mergeCell ref="B102:B104"/>
    <mergeCell ref="E102:E104"/>
    <mergeCell ref="F102:F104"/>
    <mergeCell ref="R102:R104"/>
    <mergeCell ref="E14:E15"/>
    <mergeCell ref="I9:K9"/>
    <mergeCell ref="F9:G9"/>
    <mergeCell ref="C11:D12"/>
    <mergeCell ref="Q103:Q104"/>
    <mergeCell ref="R44:R46"/>
    <mergeCell ref="Q45:Q46"/>
    <mergeCell ref="L42:N42"/>
    <mergeCell ref="E24:E25"/>
    <mergeCell ref="E29:E30"/>
    <mergeCell ref="E31:E32"/>
    <mergeCell ref="C2:R5"/>
    <mergeCell ref="B7:T7"/>
    <mergeCell ref="B40:T40"/>
    <mergeCell ref="B98:T98"/>
    <mergeCell ref="B44:B46"/>
    <mergeCell ref="L9:N9"/>
    <mergeCell ref="C14:C15"/>
    <mergeCell ref="D14:D15"/>
    <mergeCell ref="B14:B15"/>
    <mergeCell ref="S44:S46"/>
    <mergeCell ref="G11:M11"/>
    <mergeCell ref="N12:N13"/>
    <mergeCell ref="O12:O13"/>
    <mergeCell ref="P12:P13"/>
    <mergeCell ref="N11:Q11"/>
    <mergeCell ref="K12:M12"/>
    <mergeCell ref="G12:J12"/>
    <mergeCell ref="C21:C23"/>
    <mergeCell ref="D21:D23"/>
    <mergeCell ref="Q21:Q23"/>
    <mergeCell ref="R21:R23"/>
    <mergeCell ref="E18:E20"/>
    <mergeCell ref="P18:P20"/>
    <mergeCell ref="E21:E23"/>
    <mergeCell ref="P21:P23"/>
    <mergeCell ref="R24:R25"/>
    <mergeCell ref="B26:B28"/>
    <mergeCell ref="C26:C28"/>
    <mergeCell ref="D26:D28"/>
    <mergeCell ref="S102:S104"/>
    <mergeCell ref="E33:E34"/>
    <mergeCell ref="E35:E36"/>
    <mergeCell ref="B24:B25"/>
    <mergeCell ref="C24:C25"/>
    <mergeCell ref="D24:D25"/>
    <mergeCell ref="P24:P25"/>
    <mergeCell ref="Q24:Q25"/>
    <mergeCell ref="R14:R15"/>
    <mergeCell ref="P14:P15"/>
    <mergeCell ref="Q14:Q15"/>
    <mergeCell ref="B16:B17"/>
    <mergeCell ref="C16:C17"/>
    <mergeCell ref="D16:D17"/>
    <mergeCell ref="E16:E17"/>
    <mergeCell ref="P16:P17"/>
    <mergeCell ref="Q16:Q17"/>
    <mergeCell ref="R16:R17"/>
    <mergeCell ref="B18:B20"/>
    <mergeCell ref="C18:C20"/>
    <mergeCell ref="D18:D20"/>
    <mergeCell ref="Q18:Q20"/>
    <mergeCell ref="R18:R20"/>
    <mergeCell ref="B21:B23"/>
    <mergeCell ref="Q74:Q77"/>
    <mergeCell ref="R74:R77"/>
    <mergeCell ref="E76:E77"/>
    <mergeCell ref="P76:P77"/>
    <mergeCell ref="R66:R69"/>
    <mergeCell ref="E68:E69"/>
    <mergeCell ref="P68:P69"/>
    <mergeCell ref="B70:B73"/>
    <mergeCell ref="C70:C73"/>
    <mergeCell ref="D70:D73"/>
    <mergeCell ref="E70:E71"/>
    <mergeCell ref="P70:P71"/>
    <mergeCell ref="Q70:Q73"/>
    <mergeCell ref="R70:R73"/>
    <mergeCell ref="E72:E73"/>
    <mergeCell ref="P72:P73"/>
    <mergeCell ref="B112:B114"/>
    <mergeCell ref="C112:C114"/>
    <mergeCell ref="D112:D114"/>
    <mergeCell ref="E112:E114"/>
    <mergeCell ref="P112:P114"/>
    <mergeCell ref="B74:B77"/>
    <mergeCell ref="C74:C77"/>
    <mergeCell ref="D74:D77"/>
    <mergeCell ref="E74:E75"/>
    <mergeCell ref="P74:P75"/>
    <mergeCell ref="B90:B93"/>
    <mergeCell ref="C90:C93"/>
    <mergeCell ref="D90:D93"/>
    <mergeCell ref="E90:E91"/>
    <mergeCell ref="P90:P91"/>
    <mergeCell ref="E107:E108"/>
    <mergeCell ref="P107:P108"/>
    <mergeCell ref="E105:E106"/>
    <mergeCell ref="P105:P106"/>
    <mergeCell ref="B117:B120"/>
    <mergeCell ref="C117:C120"/>
    <mergeCell ref="D117:D120"/>
    <mergeCell ref="Q117:Q120"/>
    <mergeCell ref="R117:R120"/>
    <mergeCell ref="E119:E120"/>
    <mergeCell ref="P119:P120"/>
    <mergeCell ref="E115:E116"/>
    <mergeCell ref="P115:P116"/>
    <mergeCell ref="B47:B48"/>
    <mergeCell ref="C47:C48"/>
    <mergeCell ref="D47:D48"/>
    <mergeCell ref="E47:E48"/>
    <mergeCell ref="P47:P48"/>
    <mergeCell ref="Q47:Q48"/>
    <mergeCell ref="R47:R48"/>
    <mergeCell ref="B49:B50"/>
    <mergeCell ref="C49:C50"/>
    <mergeCell ref="D49:D50"/>
    <mergeCell ref="E49:E50"/>
    <mergeCell ref="P49:P50"/>
    <mergeCell ref="Q49:Q50"/>
    <mergeCell ref="R49:R50"/>
    <mergeCell ref="B51:B53"/>
    <mergeCell ref="C51:C53"/>
    <mergeCell ref="D51:D53"/>
    <mergeCell ref="E51:E53"/>
    <mergeCell ref="P51:P53"/>
    <mergeCell ref="Q51:Q53"/>
    <mergeCell ref="R51:R53"/>
    <mergeCell ref="B54:B56"/>
    <mergeCell ref="C54:C56"/>
    <mergeCell ref="D54:D56"/>
    <mergeCell ref="E54:E56"/>
    <mergeCell ref="P54:P56"/>
    <mergeCell ref="Q54:Q56"/>
    <mergeCell ref="R54:R56"/>
    <mergeCell ref="B57:B58"/>
    <mergeCell ref="C57:C58"/>
    <mergeCell ref="D57:D58"/>
    <mergeCell ref="E57:E58"/>
    <mergeCell ref="P57:P58"/>
    <mergeCell ref="Q57:Q58"/>
    <mergeCell ref="R57:R58"/>
    <mergeCell ref="B59:B61"/>
    <mergeCell ref="C59:C61"/>
    <mergeCell ref="D59:D61"/>
    <mergeCell ref="E59:E61"/>
    <mergeCell ref="P59:P61"/>
    <mergeCell ref="Q59:Q61"/>
    <mergeCell ref="R59:R61"/>
    <mergeCell ref="Q112:Q114"/>
    <mergeCell ref="R112:R114"/>
    <mergeCell ref="B115:B116"/>
    <mergeCell ref="C115:C116"/>
    <mergeCell ref="D115:D116"/>
    <mergeCell ref="Q115:Q116"/>
    <mergeCell ref="R115:R116"/>
    <mergeCell ref="B105:B106"/>
    <mergeCell ref="C105:C106"/>
    <mergeCell ref="D105:D106"/>
    <mergeCell ref="Q105:Q106"/>
    <mergeCell ref="R105:R106"/>
    <mergeCell ref="B107:B108"/>
    <mergeCell ref="C107:C108"/>
    <mergeCell ref="D107:D108"/>
    <mergeCell ref="Q107:Q108"/>
    <mergeCell ref="R107:R108"/>
    <mergeCell ref="B109:B111"/>
    <mergeCell ref="C109:C111"/>
    <mergeCell ref="D109:D111"/>
    <mergeCell ref="E109:E111"/>
    <mergeCell ref="P109:P111"/>
    <mergeCell ref="Q109:Q111"/>
    <mergeCell ref="R109:R111"/>
  </mergeCells>
  <dataValidations count="21">
    <dataValidation allowBlank="1" showInputMessage="1" showErrorMessage="1" prompt="Seleccione la respuesta de la lista desplegable." sqref="K104:M104 K13:M13 K46:M46" xr:uid="{00000000-0002-0000-0000-000003000000}"/>
    <dataValidation allowBlank="1" showInputMessage="1" showErrorMessage="1" prompt="Son las variables asignadas para evaluar el diseño del control del riesgo." sqref="G44 G11 G102" xr:uid="{00000000-0002-0000-0000-000006000000}"/>
    <dataValidation allowBlank="1" showInputMessage="1" showErrorMessage="1" prompt="Registre las conclusiones u observaciones respecto a la evaluación de la ejecución de la actividad de control, a partir de los resultados reportados por el proceso en el Formato Mapa y plan de tratamiento de riesgos (FOR-SG-013) sección C." sqref="T102:T104" xr:uid="{00000000-0002-0000-0000-00000D000000}"/>
    <dataValidation allowBlank="1" showInputMessage="1" showErrorMessage="1" prompt="Relacione el riesgo identificado en el formato Mapa y plan de tratamiento de riesgos (FOR-SG-013)." sqref="B11:B13 B102:B104 B44:B46" xr:uid="{5A3AFAD5-886C-49BA-BA45-4FCDC3487FF1}"/>
    <dataValidation allowBlank="1" showInputMessage="1" showErrorMessage="1" prompt="Relacione la causa del riesgo identificado en el formato Mapa y plan de tratamiento de riesgos (FOR-SG-013). Si cuenta con mas de dos causas, copie e inserte cuantas filas adicionales requiera." sqref="E11:E13 E102:E104 E44:E46" xr:uid="{A8DB51B7-B19C-4196-B6DA-053CADA1A8CA}"/>
    <dataValidation allowBlank="1" showInputMessage="1" showErrorMessage="1" prompt="Relacione la actividad de control registrada en el formato Mapa y plan de tratamiento de riesgos (FOR-SG-013). Si cuenta con mas de dos controles por causa, copie e inserte cuantas filas adicionales requiera." sqref="F11:F13 F102:F104 F44:F46" xr:uid="{BC27E3A9-8BA2-42AD-AE90-8FE945A98D7E}"/>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K12:M12 K45:M45 K103:M103" xr:uid="{C270AD46-6A05-49FF-B05E-019C024AC143}"/>
    <dataValidation allowBlank="1" showInputMessage="1" showErrorMessage="1" prompt="Permiten dar un peso a la eficiencia del control y de esta manera dar movimiento en la matriz de calor, a partir de los cambios en la probabilidad y el impacto." sqref="G12 G45 G103" xr:uid="{59A23908-C334-4E03-AB9E-0C1F4B3855C9}"/>
    <dataValidation allowBlank="1" showInputMessage="1" showErrorMessage="1" prompt="Respuesta automática. No diligenciar." sqref="J13 D104 H13 D13 H46 N12:P13 D46 N45:P46 J104 N103:P104 H104 J46" xr:uid="{3183E42B-FE84-419D-85F5-D60ACF4B66C8}"/>
    <dataValidation allowBlank="1" showInputMessage="1" showErrorMessage="1" prompt="Seleccione de la lista desplegable, la probabilidad inherente registrada en el Formato Mapa y plan de tratamiento de riesgos (FOR-SG-013), columna J." sqref="C13 C104 C46" xr:uid="{3ADDA1FE-65FE-4C64-A459-604629FADCE4}"/>
    <dataValidation allowBlank="1" showInputMessage="1" showErrorMessage="1" prompt="Registre las conclusiones u observaciones respecto al diseño de la actividad de control de acuerdo con cada uno de los atributos evaluados, cuando aplique." sqref="S102:S104 S44:S46" xr:uid="{0D75904C-B2D0-44DE-B836-C4CEA4BBF607}"/>
    <dataValidation allowBlank="1" showInputMessage="1" showErrorMessage="1" prompt="Seleccione la respuesta de la lista desplegable. Si no se requiere el uso de todas las filas, seleccione &quot;No aplica&quot; para aquellas que se encuentren vacias." sqref="G13 I13 I46 G104 I104 G46" xr:uid="{17279336-BFF4-4A7D-84D9-47B2446EDE95}"/>
    <dataValidation allowBlank="1" showInputMessage="1" showErrorMessage="1" prompt="Respuesta automática. No diligenciar. RECUERDE que para las filas vacias en las columnas &quot;G&quot; e &quot;I&quot; se debe seleccionar &quot;No aplica&quot;." sqref="Q12:Q13 Q103:Q104 Q45:Q46" xr:uid="{7927F6F2-BCAE-4AE2-8200-FCECB6EAAC93}"/>
    <dataValidation allowBlank="1" showInputMessage="1" showErrorMessage="1" prompt="Respuesta automática._x000a_El resultado que se genera, corresponde a la probabilidad residual que se debe registrar en la columna &quot;P&quot; del formato Mapa y plan de tratamiento de riesgos (FOR-SG-013)." sqref="R11:R13 R102:R104 R44:R46" xr:uid="{D1C870A1-C27F-4666-BC6F-D6D880F777D5}"/>
    <dataValidation type="list" allowBlank="1" showInputMessage="1" showErrorMessage="1" sqref="G94:H94 G37:H37 G137:H137" xr:uid="{00000000-0002-0000-0000-00000F000000}">
      <formula1>#REF!</formula1>
    </dataValidation>
    <dataValidation type="list" allowBlank="1" showInputMessage="1" showErrorMessage="1" sqref="I137:Q137 I37:P37 I94:Q94" xr:uid="{00000000-0002-0000-0000-000010000000}">
      <formula1>#REF!</formula1>
    </dataValidation>
    <dataValidation allowBlank="1" showInputMessage="1" showErrorMessage="1" prompt="En el formato DD/MM/AAAA, registre la fecha de diligenciamiento por parte del gestor del proceso." sqref="C9" xr:uid="{AC2D6085-4402-4697-BC9C-DFCDE3B1C7AD}"/>
    <dataValidation allowBlank="1" showInputMessage="1" showErrorMessage="1" prompt="Registre el nombre del proceso." sqref="F9:G9 F42:G42 F100:G100" xr:uid="{05BCB43E-CBB2-4F25-A5A5-1B68EB283B08}"/>
    <dataValidation allowBlank="1" showInputMessage="1" showErrorMessage="1" prompt="Registre nombre completo del gestor del proceso." sqref="L9:N9" xr:uid="{C0CBE365-2638-4AE0-986E-6B27CA9481E0}"/>
    <dataValidation allowBlank="1" showInputMessage="1" showErrorMessage="1" prompt="En el formato DD/MM/AAAA, registre la fecha de diligenciamiento por parte del responsable de la revisión en calidad de segunda línea de defensa." sqref="C42" xr:uid="{35F95A49-B797-4B55-B8F0-F4087053E1A6}"/>
    <dataValidation allowBlank="1" showInputMessage="1" showErrorMessage="1" prompt="En el formato DD/MM/AAAA, registre la fecha de diligenciamiento por parte del responsable de la evaluación en calidad de tercera línea de defensa." sqref="C100" xr:uid="{DB8B0748-BA91-427E-97C0-D21E1EED145C}"/>
  </dataValidations>
  <pageMargins left="0.15748031496062992" right="0.19685039370078741" top="0.39370078740157483" bottom="0.31496062992125984" header="0.31496062992125984" footer="0.23622047244094491"/>
  <pageSetup scale="37" orientation="landscape" horizontalDpi="4294967294" verticalDpi="300" r:id="rId1"/>
  <rowBreaks count="1" manualBreakCount="1">
    <brk id="37" max="16383" man="1"/>
  </rowBreaks>
  <colBreaks count="1" manualBreakCount="1">
    <brk id="19" max="1048575" man="1"/>
  </col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F184B1CD-00EF-4C06-9BDF-993594F29D1C}">
          <x14:formula1>
            <xm:f>Criterios!$B$12:$B$13</xm:f>
          </x14:formula1>
          <xm:sqref>K47:K93 K14:K36 K105:K136</xm:sqref>
        </x14:dataValidation>
        <x14:dataValidation type="list" allowBlank="1" showInputMessage="1" showErrorMessage="1" xr:uid="{88B2765B-8488-48E7-AB50-A828989608E2}">
          <x14:formula1>
            <xm:f>Criterios!$B$14:$B$15</xm:f>
          </x14:formula1>
          <xm:sqref>L47:L93 L14:L36 L105:L136</xm:sqref>
        </x14:dataValidation>
        <x14:dataValidation type="list" allowBlank="1" showInputMessage="1" showErrorMessage="1" xr:uid="{477A6305-9075-416E-ADA2-516721432011}">
          <x14:formula1>
            <xm:f>Criterios!$B$16:$B$17</xm:f>
          </x14:formula1>
          <xm:sqref>M47:M93 M14:M36 M105:M136</xm:sqref>
        </x14:dataValidation>
        <x14:dataValidation type="list" allowBlank="1" showInputMessage="1" showErrorMessage="1" xr:uid="{62E737FE-337A-412F-A7FA-8B627908B0F5}">
          <x14:formula1>
            <xm:f>Criterios!$A$20:$A$24</xm:f>
          </x14:formula1>
          <xm:sqref>C47:C93 C14:C36 C105:C136</xm:sqref>
        </x14:dataValidation>
        <x14:dataValidation type="list" allowBlank="1" showInputMessage="1" showErrorMessage="1" xr:uid="{9C776F9B-7386-40D4-837F-20A03759C817}">
          <x14:formula1>
            <xm:f>Criterios!$B$3:$B$6</xm:f>
          </x14:formula1>
          <xm:sqref>G47:G93 G14:G36 G105:G136</xm:sqref>
        </x14:dataValidation>
        <x14:dataValidation type="list" allowBlank="1" showInputMessage="1" showErrorMessage="1" xr:uid="{14EA0F2F-BB7F-46E5-955D-DEA0381A756A}">
          <x14:formula1>
            <xm:f>Criterios!$B$7:$B$9</xm:f>
          </x14:formula1>
          <xm:sqref>I47:I93 I14:I36 I105:I136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52E50-CD0D-45D4-B630-8758D235EA0B}">
  <dimension ref="A2:C24"/>
  <sheetViews>
    <sheetView topLeftCell="A7" workbookViewId="0">
      <selection activeCell="C21" sqref="C21"/>
    </sheetView>
  </sheetViews>
  <sheetFormatPr baseColWidth="10" defaultRowHeight="15" x14ac:dyDescent="0.25"/>
  <cols>
    <col min="1" max="1" width="21.28515625" bestFit="1" customWidth="1"/>
  </cols>
  <sheetData>
    <row r="2" spans="1:3" x14ac:dyDescent="0.25">
      <c r="A2" s="109" t="s">
        <v>19</v>
      </c>
      <c r="B2" s="109"/>
      <c r="C2" s="109"/>
    </row>
    <row r="3" spans="1:3" x14ac:dyDescent="0.25">
      <c r="A3" s="108" t="s">
        <v>25</v>
      </c>
      <c r="B3" t="s">
        <v>20</v>
      </c>
      <c r="C3" s="2">
        <v>0.25</v>
      </c>
    </row>
    <row r="4" spans="1:3" x14ac:dyDescent="0.25">
      <c r="A4" s="108"/>
      <c r="B4" t="s">
        <v>21</v>
      </c>
      <c r="C4" s="2">
        <v>0.15</v>
      </c>
    </row>
    <row r="5" spans="1:3" x14ac:dyDescent="0.25">
      <c r="A5" s="108"/>
      <c r="B5" t="s">
        <v>22</v>
      </c>
      <c r="C5" s="2">
        <v>0.1</v>
      </c>
    </row>
    <row r="6" spans="1:3" x14ac:dyDescent="0.25">
      <c r="A6" s="3"/>
      <c r="B6" t="s">
        <v>58</v>
      </c>
    </row>
    <row r="7" spans="1:3" x14ac:dyDescent="0.25">
      <c r="A7" s="108" t="s">
        <v>26</v>
      </c>
      <c r="B7" t="s">
        <v>23</v>
      </c>
      <c r="C7" s="2">
        <v>0.25</v>
      </c>
    </row>
    <row r="8" spans="1:3" x14ac:dyDescent="0.25">
      <c r="A8" s="108"/>
      <c r="B8" t="s">
        <v>24</v>
      </c>
      <c r="C8" s="2">
        <v>0.15</v>
      </c>
    </row>
    <row r="9" spans="1:3" x14ac:dyDescent="0.25">
      <c r="A9" s="3"/>
      <c r="B9" t="s">
        <v>58</v>
      </c>
      <c r="C9" s="2"/>
    </row>
    <row r="11" spans="1:3" x14ac:dyDescent="0.25">
      <c r="A11" s="109" t="s">
        <v>27</v>
      </c>
      <c r="B11" s="109"/>
      <c r="C11" s="109"/>
    </row>
    <row r="12" spans="1:3" x14ac:dyDescent="0.25">
      <c r="A12" s="108" t="s">
        <v>28</v>
      </c>
      <c r="B12" t="s">
        <v>30</v>
      </c>
      <c r="C12" s="2"/>
    </row>
    <row r="13" spans="1:3" x14ac:dyDescent="0.25">
      <c r="A13" s="108"/>
      <c r="B13" t="s">
        <v>31</v>
      </c>
      <c r="C13" s="2"/>
    </row>
    <row r="14" spans="1:3" x14ac:dyDescent="0.25">
      <c r="A14" s="108" t="s">
        <v>29</v>
      </c>
      <c r="B14" t="s">
        <v>32</v>
      </c>
      <c r="C14" s="2"/>
    </row>
    <row r="15" spans="1:3" x14ac:dyDescent="0.25">
      <c r="A15" s="108"/>
      <c r="B15" t="s">
        <v>33</v>
      </c>
      <c r="C15" s="2"/>
    </row>
    <row r="16" spans="1:3" x14ac:dyDescent="0.25">
      <c r="A16" s="108" t="s">
        <v>34</v>
      </c>
      <c r="B16" t="s">
        <v>35</v>
      </c>
    </row>
    <row r="17" spans="1:2" x14ac:dyDescent="0.25">
      <c r="A17" s="108"/>
      <c r="B17" t="s">
        <v>36</v>
      </c>
    </row>
    <row r="19" spans="1:2" x14ac:dyDescent="0.25">
      <c r="A19" s="107" t="s">
        <v>51</v>
      </c>
      <c r="B19" s="107"/>
    </row>
    <row r="20" spans="1:2" x14ac:dyDescent="0.25">
      <c r="A20" t="s">
        <v>52</v>
      </c>
      <c r="B20" s="4">
        <v>0.2</v>
      </c>
    </row>
    <row r="21" spans="1:2" x14ac:dyDescent="0.25">
      <c r="A21" t="s">
        <v>53</v>
      </c>
      <c r="B21" s="4">
        <v>0.4</v>
      </c>
    </row>
    <row r="22" spans="1:2" x14ac:dyDescent="0.25">
      <c r="A22" t="s">
        <v>54</v>
      </c>
      <c r="B22" s="4">
        <v>0.6</v>
      </c>
    </row>
    <row r="23" spans="1:2" x14ac:dyDescent="0.25">
      <c r="A23" t="s">
        <v>55</v>
      </c>
      <c r="B23" s="4">
        <v>0.8</v>
      </c>
    </row>
    <row r="24" spans="1:2" x14ac:dyDescent="0.25">
      <c r="A24" t="s">
        <v>56</v>
      </c>
      <c r="B24" s="4">
        <v>1</v>
      </c>
    </row>
  </sheetData>
  <mergeCells count="8">
    <mergeCell ref="A19:B19"/>
    <mergeCell ref="A16:A17"/>
    <mergeCell ref="A3:A5"/>
    <mergeCell ref="A7:A8"/>
    <mergeCell ref="A2:C2"/>
    <mergeCell ref="A11:C11"/>
    <mergeCell ref="A12:A13"/>
    <mergeCell ref="A14:A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Eval_controles</vt:lpstr>
      <vt:lpstr>Criterios</vt:lpstr>
      <vt:lpstr>Eval_controles!Área_de_impresión</vt:lpstr>
      <vt:lpstr>Eval_controles!Títulos_a_imprimir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Katherine Vargas Barajas</dc:creator>
  <cp:keywords/>
  <dc:description/>
  <cp:lastModifiedBy>Bibiana Cubillos</cp:lastModifiedBy>
  <cp:revision/>
  <cp:lastPrinted>2019-04-13T16:56:10Z</cp:lastPrinted>
  <dcterms:created xsi:type="dcterms:W3CDTF">2015-05-11T19:50:46Z</dcterms:created>
  <dcterms:modified xsi:type="dcterms:W3CDTF">2023-07-25T12:42:45Z</dcterms:modified>
  <cp:category/>
  <cp:contentStatus/>
</cp:coreProperties>
</file>