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cubillos\OneDrive\INTEGRACION SOCIAL\RIESGOS\GESTIÓN 2024\GESTIÓN AMBIENTAL\"/>
    </mc:Choice>
  </mc:AlternateContent>
  <bookViews>
    <workbookView xWindow="0" yWindow="0" windowWidth="28800" windowHeight="12435" tabRatio="625"/>
  </bookViews>
  <sheets>
    <sheet name="Eval_controles" sheetId="20" r:id="rId1"/>
    <sheet name="Criterios" sheetId="23" state="hidden" r:id="rId2"/>
  </sheets>
  <definedNames>
    <definedName name="_xlnm._FilterDatabase" localSheetId="0" hidden="1">Eval_controles!#REF!</definedName>
    <definedName name="_xlnm.Print_Area" localSheetId="0">Eval_controles!$A$60:$W$113</definedName>
    <definedName name="_xlnm.Print_Titles" localSheetId="0">Eval_controles!$2:$5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6" i="20" l="1"/>
  <c r="I166" i="20"/>
  <c r="Q166" i="20" s="1"/>
  <c r="R166" i="20" s="1"/>
  <c r="K165" i="20"/>
  <c r="I165" i="20"/>
  <c r="Q165" i="20" s="1"/>
  <c r="R165" i="20" s="1"/>
  <c r="K164" i="20"/>
  <c r="I164" i="20"/>
  <c r="Q164" i="20" s="1"/>
  <c r="K163" i="20"/>
  <c r="Q163" i="20" s="1"/>
  <c r="R163" i="20" s="1"/>
  <c r="R164" i="20" s="1"/>
  <c r="S163" i="20" s="1"/>
  <c r="I163" i="20"/>
  <c r="K162" i="20"/>
  <c r="I162" i="20"/>
  <c r="K161" i="20"/>
  <c r="I161" i="20"/>
  <c r="E161" i="20"/>
  <c r="K160" i="20"/>
  <c r="Q160" i="20" s="1"/>
  <c r="R160" i="20" s="1"/>
  <c r="I160" i="20"/>
  <c r="K159" i="20"/>
  <c r="I159" i="20"/>
  <c r="Q159" i="20" s="1"/>
  <c r="R159" i="20" s="1"/>
  <c r="K158" i="20"/>
  <c r="I158" i="20"/>
  <c r="K157" i="20"/>
  <c r="I157" i="20"/>
  <c r="Q157" i="20" s="1"/>
  <c r="R157" i="20" s="1"/>
  <c r="K156" i="20"/>
  <c r="I156" i="20"/>
  <c r="Q156" i="20" s="1"/>
  <c r="K155" i="20"/>
  <c r="Q155" i="20" s="1"/>
  <c r="R155" i="20" s="1"/>
  <c r="I155" i="20"/>
  <c r="E155" i="20"/>
  <c r="K154" i="20"/>
  <c r="I154" i="20"/>
  <c r="Q154" i="20" s="1"/>
  <c r="R154" i="20" s="1"/>
  <c r="K153" i="20"/>
  <c r="I153" i="20"/>
  <c r="Q153" i="20" s="1"/>
  <c r="R153" i="20" s="1"/>
  <c r="K152" i="20"/>
  <c r="I152" i="20"/>
  <c r="Q152" i="20" s="1"/>
  <c r="K151" i="20"/>
  <c r="I151" i="20"/>
  <c r="K150" i="20"/>
  <c r="Q150" i="20" s="1"/>
  <c r="I150" i="20"/>
  <c r="K149" i="20"/>
  <c r="I149" i="20"/>
  <c r="Q149" i="20" s="1"/>
  <c r="E149" i="20"/>
  <c r="R149" i="20" s="1"/>
  <c r="K148" i="20"/>
  <c r="I148" i="20"/>
  <c r="K147" i="20"/>
  <c r="I147" i="20"/>
  <c r="K146" i="20"/>
  <c r="I146" i="20"/>
  <c r="Q146" i="20" s="1"/>
  <c r="Q145" i="20"/>
  <c r="R145" i="20" s="1"/>
  <c r="K145" i="20"/>
  <c r="I145" i="20"/>
  <c r="K144" i="20"/>
  <c r="I144" i="20"/>
  <c r="Q144" i="20" s="1"/>
  <c r="K143" i="20"/>
  <c r="I143" i="20"/>
  <c r="Q143" i="20" s="1"/>
  <c r="K142" i="20"/>
  <c r="Q142" i="20" s="1"/>
  <c r="R142" i="20" s="1"/>
  <c r="I142" i="20"/>
  <c r="E142" i="20"/>
  <c r="K141" i="20"/>
  <c r="I141" i="20"/>
  <c r="Q141" i="20" s="1"/>
  <c r="R141" i="20" s="1"/>
  <c r="K140" i="20"/>
  <c r="I140" i="20"/>
  <c r="Q140" i="20" s="1"/>
  <c r="R140" i="20" s="1"/>
  <c r="K139" i="20"/>
  <c r="I139" i="20"/>
  <c r="Q139" i="20" s="1"/>
  <c r="K138" i="20"/>
  <c r="I138" i="20"/>
  <c r="K137" i="20"/>
  <c r="Q137" i="20" s="1"/>
  <c r="I137" i="20"/>
  <c r="K136" i="20"/>
  <c r="I136" i="20"/>
  <c r="K135" i="20"/>
  <c r="I135" i="20"/>
  <c r="E135" i="20"/>
  <c r="K134" i="20"/>
  <c r="Q134" i="20" s="1"/>
  <c r="R134" i="20" s="1"/>
  <c r="S133" i="20" s="1"/>
  <c r="I134" i="20"/>
  <c r="K133" i="20"/>
  <c r="I133" i="20"/>
  <c r="Q133" i="20" s="1"/>
  <c r="R133" i="20" s="1"/>
  <c r="K132" i="20"/>
  <c r="I132" i="20"/>
  <c r="K131" i="20"/>
  <c r="I131" i="20"/>
  <c r="Q131" i="20" s="1"/>
  <c r="R131" i="20" s="1"/>
  <c r="K130" i="20"/>
  <c r="I130" i="20"/>
  <c r="Q130" i="20" s="1"/>
  <c r="K129" i="20"/>
  <c r="I129" i="20"/>
  <c r="E129" i="20"/>
  <c r="K128" i="20"/>
  <c r="I128" i="20"/>
  <c r="Q128" i="20" s="1"/>
  <c r="R128" i="20" s="1"/>
  <c r="K127" i="20"/>
  <c r="I127" i="20"/>
  <c r="Q127" i="20" s="1"/>
  <c r="R127" i="20" s="1"/>
  <c r="K126" i="20"/>
  <c r="I126" i="20"/>
  <c r="Q126" i="20" s="1"/>
  <c r="K125" i="20"/>
  <c r="I125" i="20"/>
  <c r="Q125" i="20" s="1"/>
  <c r="R125" i="20" s="1"/>
  <c r="K124" i="20"/>
  <c r="I124" i="20"/>
  <c r="Q124" i="20" s="1"/>
  <c r="K123" i="20"/>
  <c r="I123" i="20"/>
  <c r="Q123" i="20" s="1"/>
  <c r="E123" i="20"/>
  <c r="K82" i="20"/>
  <c r="I82" i="20"/>
  <c r="K81" i="20"/>
  <c r="I81" i="20"/>
  <c r="Q81" i="20" s="1"/>
  <c r="K80" i="20"/>
  <c r="I80" i="20"/>
  <c r="K111" i="20"/>
  <c r="Q111" i="20" s="1"/>
  <c r="R111" i="20" s="1"/>
  <c r="I111" i="20"/>
  <c r="K110" i="20"/>
  <c r="I110" i="20"/>
  <c r="K109" i="20"/>
  <c r="I109" i="20"/>
  <c r="K108" i="20"/>
  <c r="I108" i="20"/>
  <c r="Q108" i="20" s="1"/>
  <c r="R108" i="20" s="1"/>
  <c r="K107" i="20"/>
  <c r="Q107" i="20" s="1"/>
  <c r="I107" i="20"/>
  <c r="K106" i="20"/>
  <c r="I106" i="20"/>
  <c r="Q106" i="20" s="1"/>
  <c r="R106" i="20" s="1"/>
  <c r="E106" i="20"/>
  <c r="K105" i="20"/>
  <c r="I105" i="20"/>
  <c r="K104" i="20"/>
  <c r="I104" i="20"/>
  <c r="K103" i="20"/>
  <c r="I103" i="20"/>
  <c r="K102" i="20"/>
  <c r="I102" i="20"/>
  <c r="K101" i="20"/>
  <c r="I101" i="20"/>
  <c r="K100" i="20"/>
  <c r="I100" i="20"/>
  <c r="E100" i="20"/>
  <c r="Q110" i="20"/>
  <c r="R110" i="20" s="1"/>
  <c r="Q109" i="20"/>
  <c r="K99" i="20"/>
  <c r="I99" i="20"/>
  <c r="K98" i="20"/>
  <c r="I98" i="20"/>
  <c r="K97" i="20"/>
  <c r="I97" i="20"/>
  <c r="K96" i="20"/>
  <c r="I96" i="20"/>
  <c r="K95" i="20"/>
  <c r="I95" i="20"/>
  <c r="K94" i="20"/>
  <c r="I94" i="20"/>
  <c r="E94" i="20"/>
  <c r="K93" i="20"/>
  <c r="I93" i="20"/>
  <c r="K92" i="20"/>
  <c r="I92" i="20"/>
  <c r="K91" i="20"/>
  <c r="I91" i="20"/>
  <c r="K90" i="20"/>
  <c r="I90" i="20"/>
  <c r="K89" i="20"/>
  <c r="I89" i="20"/>
  <c r="K88" i="20"/>
  <c r="I88" i="20"/>
  <c r="K87" i="20"/>
  <c r="I87" i="20"/>
  <c r="E87" i="20"/>
  <c r="Q88" i="20"/>
  <c r="K86" i="20"/>
  <c r="I86" i="20"/>
  <c r="K85" i="20"/>
  <c r="I85" i="20"/>
  <c r="K84" i="20"/>
  <c r="I84" i="20"/>
  <c r="K83" i="20"/>
  <c r="I83" i="20"/>
  <c r="E80" i="20"/>
  <c r="K79" i="20"/>
  <c r="I79" i="20"/>
  <c r="K78" i="20"/>
  <c r="I78" i="20"/>
  <c r="K77" i="20"/>
  <c r="I77" i="20"/>
  <c r="K76" i="20"/>
  <c r="I76" i="20"/>
  <c r="K75" i="20"/>
  <c r="I75" i="20"/>
  <c r="K74" i="20"/>
  <c r="I74" i="20"/>
  <c r="E74" i="20"/>
  <c r="K73" i="20"/>
  <c r="I73" i="20"/>
  <c r="K72" i="20"/>
  <c r="I72" i="20"/>
  <c r="K71" i="20"/>
  <c r="I71" i="20"/>
  <c r="K70" i="20"/>
  <c r="I70" i="20"/>
  <c r="K69" i="20"/>
  <c r="I69" i="20"/>
  <c r="K68" i="20"/>
  <c r="I68" i="20"/>
  <c r="E68" i="20"/>
  <c r="K52" i="20"/>
  <c r="I52" i="20"/>
  <c r="Q52" i="20" s="1"/>
  <c r="K51" i="20"/>
  <c r="I51" i="20"/>
  <c r="K50" i="20"/>
  <c r="I50" i="20"/>
  <c r="K49" i="20"/>
  <c r="I49" i="20"/>
  <c r="K48" i="20"/>
  <c r="I48" i="20"/>
  <c r="K47" i="20"/>
  <c r="I47" i="20"/>
  <c r="K46" i="20"/>
  <c r="I46" i="20"/>
  <c r="K41" i="20"/>
  <c r="I41" i="20"/>
  <c r="K40" i="20"/>
  <c r="I40" i="20"/>
  <c r="K57" i="20"/>
  <c r="I57" i="20"/>
  <c r="K56" i="20"/>
  <c r="I56" i="20"/>
  <c r="K55" i="20"/>
  <c r="I55" i="20"/>
  <c r="K54" i="20"/>
  <c r="I54" i="20"/>
  <c r="K53" i="20"/>
  <c r="I53" i="20"/>
  <c r="E52" i="20"/>
  <c r="Q47" i="20"/>
  <c r="E46" i="20"/>
  <c r="K39" i="20"/>
  <c r="I39" i="20"/>
  <c r="K38" i="20"/>
  <c r="I38" i="20"/>
  <c r="K37" i="20"/>
  <c r="I37" i="20"/>
  <c r="K36" i="20"/>
  <c r="I36" i="20"/>
  <c r="K35" i="20"/>
  <c r="I35" i="20"/>
  <c r="K34" i="20"/>
  <c r="I34" i="20"/>
  <c r="K33" i="20"/>
  <c r="I33" i="20"/>
  <c r="K28" i="20"/>
  <c r="I28" i="20"/>
  <c r="K27" i="20"/>
  <c r="I27" i="20"/>
  <c r="K26" i="20"/>
  <c r="I26" i="20"/>
  <c r="K21" i="20"/>
  <c r="I21" i="20"/>
  <c r="K20" i="20"/>
  <c r="I20" i="20"/>
  <c r="K15" i="20"/>
  <c r="I15" i="20"/>
  <c r="I14" i="20"/>
  <c r="K14" i="20"/>
  <c r="K45" i="20"/>
  <c r="I45" i="20"/>
  <c r="K44" i="20"/>
  <c r="I44" i="20"/>
  <c r="K43" i="20"/>
  <c r="I43" i="20"/>
  <c r="K42" i="20"/>
  <c r="I42" i="20"/>
  <c r="E40" i="20"/>
  <c r="E33" i="20"/>
  <c r="K32" i="20"/>
  <c r="I32" i="20"/>
  <c r="K31" i="20"/>
  <c r="I31" i="20"/>
  <c r="K30" i="20"/>
  <c r="I30" i="20"/>
  <c r="K29" i="20"/>
  <c r="I29" i="20"/>
  <c r="E26" i="20"/>
  <c r="K25" i="20"/>
  <c r="I25" i="20"/>
  <c r="K24" i="20"/>
  <c r="I24" i="20"/>
  <c r="K23" i="20"/>
  <c r="I23" i="20"/>
  <c r="K22" i="20"/>
  <c r="I22" i="20"/>
  <c r="E20" i="20"/>
  <c r="K17" i="20"/>
  <c r="I17" i="20"/>
  <c r="K16" i="20"/>
  <c r="I16" i="20"/>
  <c r="R107" i="20" l="1"/>
  <c r="S106" i="20" s="1"/>
  <c r="R146" i="20"/>
  <c r="S145" i="20" s="1"/>
  <c r="R150" i="20"/>
  <c r="S149" i="20" s="1"/>
  <c r="R156" i="20"/>
  <c r="S155" i="20" s="1"/>
  <c r="Q147" i="20"/>
  <c r="R147" i="20" s="1"/>
  <c r="R126" i="20"/>
  <c r="S125" i="20" s="1"/>
  <c r="Q136" i="20"/>
  <c r="Q162" i="20"/>
  <c r="S165" i="20"/>
  <c r="R143" i="20"/>
  <c r="R158" i="20"/>
  <c r="S157" i="20" s="1"/>
  <c r="R109" i="20"/>
  <c r="S108" i="20" s="1"/>
  <c r="Q80" i="20"/>
  <c r="R80" i="20" s="1"/>
  <c r="Q82" i="20"/>
  <c r="Q129" i="20"/>
  <c r="Q132" i="20"/>
  <c r="R132" i="20" s="1"/>
  <c r="S131" i="20" s="1"/>
  <c r="Q135" i="20"/>
  <c r="R135" i="20" s="1"/>
  <c r="Q138" i="20"/>
  <c r="R138" i="20" s="1"/>
  <c r="R139" i="20" s="1"/>
  <c r="S138" i="20" s="1"/>
  <c r="Q148" i="20"/>
  <c r="R148" i="20" s="1"/>
  <c r="Q151" i="20"/>
  <c r="R151" i="20" s="1"/>
  <c r="R152" i="20" s="1"/>
  <c r="S151" i="20" s="1"/>
  <c r="Q158" i="20"/>
  <c r="Q161" i="20"/>
  <c r="R161" i="20" s="1"/>
  <c r="R162" i="20" s="1"/>
  <c r="S161" i="20" s="1"/>
  <c r="T161" i="20" s="1"/>
  <c r="U161" i="20" s="1"/>
  <c r="S159" i="20"/>
  <c r="S127" i="20"/>
  <c r="S140" i="20"/>
  <c r="S153" i="20"/>
  <c r="T149" i="20" s="1"/>
  <c r="U149" i="20" s="1"/>
  <c r="R129" i="20"/>
  <c r="R130" i="20" s="1"/>
  <c r="S129" i="20" s="1"/>
  <c r="T129" i="20" s="1"/>
  <c r="U129" i="20" s="1"/>
  <c r="S147" i="20"/>
  <c r="R144" i="20"/>
  <c r="S142" i="20" s="1"/>
  <c r="R123" i="20"/>
  <c r="R124" i="20" s="1"/>
  <c r="S123" i="20" s="1"/>
  <c r="R81" i="20"/>
  <c r="R82" i="20" s="1"/>
  <c r="S110" i="20"/>
  <c r="T106" i="20" s="1"/>
  <c r="U106" i="20" s="1"/>
  <c r="Q51" i="20"/>
  <c r="R51" i="20" s="1"/>
  <c r="Q101" i="20"/>
  <c r="Q103" i="20"/>
  <c r="Q105" i="20"/>
  <c r="R105" i="20" s="1"/>
  <c r="Q100" i="20"/>
  <c r="R100" i="20" s="1"/>
  <c r="Q102" i="20"/>
  <c r="R102" i="20" s="1"/>
  <c r="Q104" i="20"/>
  <c r="R104" i="20" s="1"/>
  <c r="Q55" i="20"/>
  <c r="R55" i="20" s="1"/>
  <c r="S54" i="20" s="1"/>
  <c r="Q54" i="20"/>
  <c r="R54" i="20" s="1"/>
  <c r="Q53" i="20"/>
  <c r="Q57" i="20"/>
  <c r="R57" i="20" s="1"/>
  <c r="Q56" i="20"/>
  <c r="R56" i="20" s="1"/>
  <c r="R52" i="20"/>
  <c r="R53" i="20" s="1"/>
  <c r="S52" i="20" s="1"/>
  <c r="Q48" i="20"/>
  <c r="R48" i="20" s="1"/>
  <c r="Q34" i="20"/>
  <c r="Q50" i="20"/>
  <c r="R50" i="20" s="1"/>
  <c r="S50" i="20" s="1"/>
  <c r="Q76" i="20"/>
  <c r="R76" i="20" s="1"/>
  <c r="Q27" i="20"/>
  <c r="Q46" i="20"/>
  <c r="R46" i="20" s="1"/>
  <c r="R47" i="20" s="1"/>
  <c r="S46" i="20" s="1"/>
  <c r="Q49" i="20"/>
  <c r="Q83" i="20"/>
  <c r="R83" i="20" s="1"/>
  <c r="Q99" i="20"/>
  <c r="R99" i="20" s="1"/>
  <c r="Q93" i="20"/>
  <c r="R93" i="20" s="1"/>
  <c r="Q96" i="20"/>
  <c r="R96" i="20" s="1"/>
  <c r="Q70" i="20"/>
  <c r="R70" i="20" s="1"/>
  <c r="Q86" i="20"/>
  <c r="R86" i="20" s="1"/>
  <c r="Q98" i="20"/>
  <c r="R98" i="20" s="1"/>
  <c r="Q69" i="20"/>
  <c r="Q72" i="20"/>
  <c r="R72" i="20" s="1"/>
  <c r="Q77" i="20"/>
  <c r="Q74" i="20"/>
  <c r="R74" i="20" s="1"/>
  <c r="Q78" i="20"/>
  <c r="R78" i="20" s="1"/>
  <c r="Q71" i="20"/>
  <c r="Q75" i="20"/>
  <c r="Q79" i="20"/>
  <c r="R79" i="20" s="1"/>
  <c r="Q85" i="20"/>
  <c r="R85" i="20" s="1"/>
  <c r="Q90" i="20"/>
  <c r="R90" i="20" s="1"/>
  <c r="Q33" i="20"/>
  <c r="R33" i="20" s="1"/>
  <c r="Q91" i="20"/>
  <c r="Q94" i="20"/>
  <c r="R94" i="20" s="1"/>
  <c r="Q97" i="20"/>
  <c r="Q43" i="20"/>
  <c r="Q68" i="20"/>
  <c r="R68" i="20" s="1"/>
  <c r="Q87" i="20"/>
  <c r="R87" i="20" s="1"/>
  <c r="R88" i="20" s="1"/>
  <c r="Q92" i="20"/>
  <c r="R92" i="20" s="1"/>
  <c r="Q95" i="20"/>
  <c r="Q73" i="20"/>
  <c r="R73" i="20" s="1"/>
  <c r="Q84" i="20"/>
  <c r="Q89" i="20"/>
  <c r="Q35" i="20"/>
  <c r="Q39" i="20"/>
  <c r="R39" i="20" s="1"/>
  <c r="Q28" i="20"/>
  <c r="Q32" i="20"/>
  <c r="R32" i="20" s="1"/>
  <c r="Q40" i="20"/>
  <c r="R40" i="20" s="1"/>
  <c r="Q44" i="20"/>
  <c r="R44" i="20" s="1"/>
  <c r="Q29" i="20"/>
  <c r="R29" i="20" s="1"/>
  <c r="Q37" i="20"/>
  <c r="Q45" i="20"/>
  <c r="R45" i="20" s="1"/>
  <c r="Q26" i="20"/>
  <c r="R26" i="20" s="1"/>
  <c r="R27" i="20" s="1"/>
  <c r="R28" i="20" s="1"/>
  <c r="Q42" i="20"/>
  <c r="R42" i="20" s="1"/>
  <c r="Q38" i="20"/>
  <c r="R38" i="20" s="1"/>
  <c r="Q41" i="20"/>
  <c r="Q36" i="20"/>
  <c r="R36" i="20" s="1"/>
  <c r="Q31" i="20"/>
  <c r="R31" i="20" s="1"/>
  <c r="Q30" i="20"/>
  <c r="Q25" i="20"/>
  <c r="R25" i="20" s="1"/>
  <c r="Q24" i="20"/>
  <c r="R24" i="20" s="1"/>
  <c r="Q23" i="20"/>
  <c r="Q21" i="20"/>
  <c r="Q22" i="20"/>
  <c r="Q20" i="20"/>
  <c r="R20" i="20" s="1"/>
  <c r="Q16" i="20"/>
  <c r="R16" i="20" s="1"/>
  <c r="Q17" i="20"/>
  <c r="K19" i="20"/>
  <c r="I19" i="20"/>
  <c r="K18" i="20"/>
  <c r="I18" i="20"/>
  <c r="R103" i="20" l="1"/>
  <c r="S102" i="20" s="1"/>
  <c r="R34" i="20"/>
  <c r="R35" i="20" s="1"/>
  <c r="S98" i="20"/>
  <c r="T155" i="20"/>
  <c r="U155" i="20" s="1"/>
  <c r="R89" i="20"/>
  <c r="R49" i="20"/>
  <c r="S48" i="20" s="1"/>
  <c r="R101" i="20"/>
  <c r="S100" i="20" s="1"/>
  <c r="R136" i="20"/>
  <c r="R137" i="20" s="1"/>
  <c r="S135" i="20" s="1"/>
  <c r="T135" i="20" s="1"/>
  <c r="U135" i="20" s="1"/>
  <c r="T123" i="20"/>
  <c r="U123" i="20" s="1"/>
  <c r="T142" i="20"/>
  <c r="U142" i="20" s="1"/>
  <c r="S92" i="20"/>
  <c r="S104" i="20"/>
  <c r="S85" i="20"/>
  <c r="S44" i="20"/>
  <c r="S72" i="20"/>
  <c r="R77" i="20"/>
  <c r="S76" i="20" s="1"/>
  <c r="S78" i="20"/>
  <c r="S56" i="20"/>
  <c r="T52" i="20" s="1"/>
  <c r="U52" i="20" s="1"/>
  <c r="T46" i="20"/>
  <c r="U46" i="20" s="1"/>
  <c r="S80" i="20"/>
  <c r="T80" i="20" s="1"/>
  <c r="U80" i="20" s="1"/>
  <c r="S38" i="20"/>
  <c r="S31" i="20"/>
  <c r="S24" i="20"/>
  <c r="R69" i="20"/>
  <c r="S68" i="20" s="1"/>
  <c r="R84" i="20"/>
  <c r="S83" i="20" s="1"/>
  <c r="R97" i="20"/>
  <c r="S96" i="20" s="1"/>
  <c r="R71" i="20"/>
  <c r="S70" i="20" s="1"/>
  <c r="R95" i="20"/>
  <c r="S94" i="20" s="1"/>
  <c r="R75" i="20"/>
  <c r="S74" i="20" s="1"/>
  <c r="S33" i="20"/>
  <c r="R43" i="20"/>
  <c r="S42" i="20" s="1"/>
  <c r="S87" i="20"/>
  <c r="S26" i="20"/>
  <c r="R91" i="20"/>
  <c r="S90" i="20" s="1"/>
  <c r="R37" i="20"/>
  <c r="S36" i="20" s="1"/>
  <c r="R30" i="20"/>
  <c r="S29" i="20" s="1"/>
  <c r="R41" i="20"/>
  <c r="S40" i="20" s="1"/>
  <c r="R21" i="20"/>
  <c r="S20" i="20" s="1"/>
  <c r="R17" i="20"/>
  <c r="S16" i="20" s="1"/>
  <c r="Q14" i="20"/>
  <c r="Q18" i="20"/>
  <c r="R18" i="20" s="1"/>
  <c r="Q15" i="20"/>
  <c r="Q19" i="20"/>
  <c r="R19" i="20" s="1"/>
  <c r="T94" i="20" l="1"/>
  <c r="U94" i="20" s="1"/>
  <c r="T68" i="20"/>
  <c r="U68" i="20" s="1"/>
  <c r="T100" i="20"/>
  <c r="U100" i="20" s="1"/>
  <c r="T87" i="20"/>
  <c r="U87" i="20" s="1"/>
  <c r="T40" i="20"/>
  <c r="U40" i="20" s="1"/>
  <c r="T74" i="20"/>
  <c r="U74" i="20" s="1"/>
  <c r="T33" i="20"/>
  <c r="U33" i="20" s="1"/>
  <c r="T26" i="20"/>
  <c r="U26" i="20" s="1"/>
  <c r="T20" i="20"/>
  <c r="U20" i="20" s="1"/>
  <c r="R22" i="20"/>
  <c r="R23" i="20" s="1"/>
  <c r="S22" i="20" s="1"/>
  <c r="S18" i="20"/>
  <c r="E14" i="20" l="1"/>
  <c r="R14" i="20" s="1"/>
  <c r="R15" i="20" l="1"/>
  <c r="S14" i="20" s="1"/>
  <c r="T14" i="20" s="1"/>
  <c r="U14" i="20" s="1"/>
</calcChain>
</file>

<file path=xl/sharedStrings.xml><?xml version="1.0" encoding="utf-8"?>
<sst xmlns="http://schemas.openxmlformats.org/spreadsheetml/2006/main" count="890" uniqueCount="127">
  <si>
    <t>Código:</t>
  </si>
  <si>
    <t>Fecha:</t>
  </si>
  <si>
    <t>RIESGO</t>
  </si>
  <si>
    <t>CONTROL</t>
  </si>
  <si>
    <t>Versión:</t>
  </si>
  <si>
    <t>Página:</t>
  </si>
  <si>
    <t>Fecha de elaboración:</t>
  </si>
  <si>
    <t>CRITERIOS DE EVALUACIÓN DEL DISEÑO DEL CONTROL</t>
  </si>
  <si>
    <t>CAUSA</t>
  </si>
  <si>
    <t>Rango de califiación de la ejecución</t>
  </si>
  <si>
    <t>OBSERVACIONES A LA EJECUCIÓN DEL CONTROL</t>
  </si>
  <si>
    <t>OBSERVACIONES AL DISEÑO DEL CONTROL</t>
  </si>
  <si>
    <t>PROCESO SISTEMA DE GESTIÓN
FORMATO EVALUACIÓN DE ACTIVIDADES DE CONTROL</t>
  </si>
  <si>
    <t>FOR-SG-014</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</si>
  <si>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</si>
  <si>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</si>
  <si>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</si>
  <si>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</si>
  <si>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</si>
  <si>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</si>
  <si>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</si>
  <si>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</si>
  <si>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</si>
  <si>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</si>
  <si>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</si>
  <si>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</si>
  <si>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</si>
  <si>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</si>
  <si>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</si>
  <si>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</si>
  <si>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</si>
  <si>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</si>
  <si>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</si>
  <si>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</si>
  <si>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</si>
  <si>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</si>
  <si>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</si>
  <si>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</si>
  <si>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</si>
  <si>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</si>
  <si>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</si>
  <si>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</si>
  <si>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</si>
  <si>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</si>
  <si>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</si>
  <si>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</si>
  <si>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</si>
  <si>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</si>
  <si>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</si>
  <si>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</si>
  <si>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</si>
  <si>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</si>
  <si>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</si>
  <si>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</si>
  <si>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</si>
  <si>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</si>
  <si>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Nombres y apellidos del responsable de la revisión:</t>
  </si>
  <si>
    <t>Nombres y apellidos responsable de la evaluación:</t>
  </si>
  <si>
    <t>1 de 1</t>
  </si>
  <si>
    <t>Responsable</t>
  </si>
  <si>
    <t>Identificado</t>
  </si>
  <si>
    <t>No identificado</t>
  </si>
  <si>
    <t>CÓDIGO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</si>
  <si>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</si>
  <si>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</si>
  <si>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</si>
  <si>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¿Se identifica claramente el propósito de la actividad de control?</t>
  </si>
  <si>
    <t>Propósito</t>
  </si>
  <si>
    <t>Si</t>
  </si>
  <si>
    <t>No</t>
  </si>
  <si>
    <t>Nombres y apellidos del gestor de proceso:</t>
  </si>
  <si>
    <t>Memo I2024004903 – 21/02/2024</t>
  </si>
  <si>
    <t>R-GA-001</t>
  </si>
  <si>
    <t>Posibilidad de que no se reciclen los residuos aprovechables en el desarrollo misional de la entidad por la mala disposición de los mismos en los contenedores dispuestos para la separación en la fuente.</t>
  </si>
  <si>
    <t>1. Falta de conocimiento y apropiación en la gestión y manejo de los residuos aprovechables en la SDIS.</t>
  </si>
  <si>
    <t>R-GA-002</t>
  </si>
  <si>
    <t>Posibilidad de que se aumente la generación de residuos no aprovechables en el desarrollo misional de la entidad por la no inclusión e implementación de cláusulas ambientales.</t>
  </si>
  <si>
    <t>1. No se remiten al equipo de gestión ambiental las solicitudes de inclusión de cláusulas ambientales.</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</si>
  <si>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la sustitución, cambio y/o uso de material reciclable por no aprovechable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</si>
  <si>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 xml:space="preserve">1. Anualmente, los gestores ambientales y referentes ambientales técnicos, realizan seguimiento a la implementación del Plan de acción interno para el aprovechamiento eficiente de los residuos sólidos - PAIPAERS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</si>
  <si>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</si>
  <si>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2. Trimestralmente el líder del programa de consumo sostenible informara a las dependencias de la entidad a través de un mecanismo de comunicación o socialización, las directrices para la inclusión e implementación de cláusulas ambientales relacionadas con la potencialización del uso de materiales aprovechables. En caso de que no se remita la comunicación, se generan recordatorios de la inclusión de cláusulas en la reuniones de mesas ambientales.
Como evidencia se cuenta con el registro de las comunicaciones envidadas.</t>
  </si>
  <si>
    <t>R-GA-003</t>
  </si>
  <si>
    <t>Posibilidad de que se lleve a cabo una inadecuada disposición de los residuos peligrosos, hospitalarios, especiales (colchones, llantas y/o escombros) por la no implementación de los lineamientos ambientales institucionales.</t>
  </si>
  <si>
    <t>1. Falta de conocimiento y apropiación en la gestión y manejo de los residuos peligrosos, hospitalarios, especiales (colchones, llantas y/o escombros) en la SDIS.</t>
  </si>
  <si>
    <t xml:space="preserve">1. Anualmente, los gestores ambientales y referentes ambientales técnicos, realizan seguimiento a la implementación del Plan de gestión integral de residuos peligrosos - PGIRP, Plan de gestión integral de residuos hospitalarios y similares - PGIRH, y a la generación y manejo de residuos especiales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</si>
  <si>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En caso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 </t>
  </si>
  <si>
    <t>3. Semestralmente el líder del programa de Gestión Integral Residuos del área ambiental realiza seguimiento a la implementación del instructivo Residuos de Construcción y Demolición y del instructivo de manejo y disposición de colchones y colchonetas,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</si>
  <si>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R-GA-004</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</si>
  <si>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</si>
  <si>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1. Falta de conocimiento e implementación de los lineamientos ambientales en materia de emisiones atmosféricas, ruido y vertimientos en la SDIS.</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</si>
  <si>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t>
  </si>
  <si>
    <t>2.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</si>
  <si>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 xml:space="preserve">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</si>
  <si>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R-GA-005</t>
  </si>
  <si>
    <t>Posibilidad de que se realice el diseño, uso y/o ubicación inadecuado de la Publicidad Exterior Visual (PEV) por la no implementación de los lineamientos ambientales institucionales.</t>
  </si>
  <si>
    <t>1. Falta de conocimiento y apropiación en la gestión, manejo y uso de Publicidad Exterior Visual (PEV) en la SDIS.</t>
  </si>
  <si>
    <t xml:space="preserve">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En caso de que no se realice la inclusión de las cláusulas ambientales, el área solicitante reitera la solicitud hasta que el responsable del área de gestión ambiental genere la respuesta.
Como evidencia queda el memorando de respuesta con el aval de la inclusión de las clausulas ambientales. </t>
  </si>
  <si>
    <t>2. Semestralmente el líder del programa de Prácticas Sostenibles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</si>
  <si>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R-GA-006</t>
  </si>
  <si>
    <t>Posibilidad de que se desperdicie o se haga mal uso del agua y la energía por la no implementación de los lineamientos ambientales institucionales.</t>
  </si>
  <si>
    <t>1. Falta de conocimiento e implementación de los lineamientos ambientales en la gestión, manejo y uso del agua y la energía en la SDIS.</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</si>
  <si>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y adicionalmente valorar la implementación de los mismos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</si>
  <si>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En caso de que no se realice la inclusión de las cláusulas ambientales, el área solicitante reitera la solicitud hasta que el responsable del área de gestión ambiental las incluya.
Como evidencia queda el memorando de respuesta con el aval de la inclusión de las clausulas ambientales.</t>
  </si>
  <si>
    <t>R-GA-007</t>
  </si>
  <si>
    <t>Posibilidad de que no se implementen los programas del Plan Institucional de Gestión Ambiental de la entidad por el no cumplimiento de las metas del plan de acción anual del PIGA.</t>
  </si>
  <si>
    <t>1. Falta de conocimiento e implementación de los lineamientos ambientales y metas del Plan Institucional de Gestión Ambiental - PIGA de la SDIS.</t>
  </si>
  <si>
    <t>1. Semestralmente el(la) gestor(a) ambiental de la entidad (Director(a) de Gestión Corporativa verifica la consolidación, el análisis y el reporte de los resultados de la implementación del Plan Institucional de Gestión Ambiental PIGA de la SDIS, estos resultados se comunican ante el comité institucional de gestión y desempeño como insumo para la toma de decisiones ambientales de la SDIS. En caso que se identifiquen retrasos en la ejecución de actividades, se generan mediante correo electrónico las alertas a los respectivos responsables o los ajustes requeridos. 
Como evidencia se tiene el acta del comité institucional de gestión y desempeño.</t>
  </si>
  <si>
    <t>Gestión Ambiental</t>
  </si>
  <si>
    <t>Nestor Raul Garces Martinez</t>
  </si>
  <si>
    <t>No se generan observaciones frente al diseño del control.</t>
  </si>
  <si>
    <t>Bibiana Cubillos Rivera</t>
  </si>
  <si>
    <t>Gestión ambiental</t>
  </si>
  <si>
    <t>Andrés Penagos Guarnizo</t>
  </si>
  <si>
    <t>De acuerdo con lo observado en los reportes de monitoreo del (FOR-SG-013) SECCIÓN C. Monitoreo primer trimestre / primer cuatrimestre así, como de las evidencias que respaldan su ejecución, se observó que a la fecha, el control se está ejecutando de acuerdo con lo programado.</t>
  </si>
  <si>
    <t>De acuerdo con lo observado en los reportes de monitoreo del (FOR-SG-013) SECCIÓN C. Monitoreo primer trimestre / primer cuatrimestre así, como de las evidencias que respaldan su ejecución, se observó que a la fecha, el control se está ejecutando de acuerdo con lo programado.
Con el ánimo de poder identificar el denominador del indicador (Número de unidades operativas de la entidad programadas por año), se recomienda analizar la posibilidad de incluirlo como evidencia desde una fuente de información oficial, con el propósito de hacer una verificación objetiva para cada periodo reportado.</t>
  </si>
  <si>
    <t>30/05/2024
17/02/2025</t>
  </si>
  <si>
    <t>De acuerdo con lo establecido en el numeral 7.3.2 del Lineamiento administración de riesgos (LIN-SG-001):
Atributos de eficiencia: Sin observaciones.
Atributos informativos::  Sin observaciones.</t>
  </si>
  <si>
    <t xml:space="preserve">
De acuerdo con lo establecido en el numeral 7.3.2 del Lineamiento administración de riesgos (LIN-SG-001):
Atributos de eficiencia: Sin observaciones.
Atributos informativos::  Sin observaciones.</t>
  </si>
  <si>
    <t xml:space="preserve">De acuerdo con lo observado en los reportes de monitoreo del (FOR-SG-013) SECCIÓN C. Monitoreo primer trimestre / primer cuatrimestre así, como de las evidencias que respaldan su ejecución, se observó que a la fecha, el control se está ejecutando de acuerdo con lo programado.
Con el propósito de mejorar el entendimiento de la ejecución del control, se recomiendo analizar la posibilidad de establecer una relación directa entre la evidencia del control "  (...)  memorando de respuesta con el aval (...)" y lo cuantificado en el indicador (...)  contratos con cláusulas ambientales (...),
Lo anterior, en razón a que en las evidencias aportadas para el monitoreo, se aportan documentos contractuales como "Estudios previos y anexos técnicos" que no permiten reconocer un "Número de contratos" como citan el indicador y la meta.  </t>
  </si>
  <si>
    <t>Analizada la información producto de la ejecución del control allegada por el líder del proceso, la Oficina de Control Interno identificó que, durante la vigencia 2024, desde el equipo de Gestión ambiental se gestionaron treinta y una (31) solicitudes  de  revisión de los estudios previos, anexo técnico y objeto contractual con el fin de definir y adelantar la inclusión de cláusulas ambientales en el manejo y control de la Publicidad Exterior Visual (PEV), de lo cual, se mantuvo actualizada la matriz de inclusión de cláusulas ambientales.
Situación que permitió reconocer la ejecución del control de acuerdo con lo programado.</t>
  </si>
  <si>
    <t>Analizada la información producto de la ejecución del control allegada por el líder del proceso, la Oficina de Control Interno identificó que, durante la vigencia evaluada, desde el equipo de Gestión ambiental se realizaon dos (2) seguimientos a la implementación, control y manejo de Publicidad Exterior Visual (PEV) de la SDIS,
Situación que permitió reconocer la ejecución del control de acuerdo con lo programado.</t>
  </si>
  <si>
    <t>Analizada la información producto de la ejecución del control allegada por el líder del proceso, la Oficina de Control Interno identificó que, durante la vigencia 2024, desde el equipo de la gestión de los gestores ambientales de la Entidad, durante la vigencia 2024 se realizaon setecientas nueve (709) intervenciones ambientalesa  unidades operativas con seguimiento a la implementación del PAIPAERS.
Situación que permitió reconocer la ejecución del control de acuerdo con lo programado.
No obstante, y con el ánimo de poder identificar el denominador del indicador (Número de unidades operativas de la entidad programadas por año), se recomienda analizar la posibilidad de incluirlo como evidencia desde una fuente de información oficial, con el propósito de hacer una verificación objetiva para cada periodo reportado.</t>
  </si>
  <si>
    <t xml:space="preserve">Analizada la información producto de la ejecución del control allegada por el líder del proceso, la Oficina de Control Interno identificó que, durante la vigencia 2024, desde el equipo de la gestión de los gestores ambientales de la Entidad, durante la vigencia 2024 se gestionó la revisión de ciento setenta y cuatro (174) estudios previos, anexo técnico y objeto contractual con el fin de definir y adelantar la inclusión de cláusulas ambientales en el manejo integral l manejo integral de los residuos aprovechables.
Situación que permitió reconocer la ejecución del control de acuerdo con lo programado.
</t>
  </si>
  <si>
    <t>Analizada la información producto de la ejecución del control allegada por el líder del proceso, la Oficina de Control Interno identificó que, durante la vigencia 2024, desde el equipo de la gestión de los gestores ambientales de la Entidad, durante la vigencia 2024 se realizaon setecientas nueve (709) intervenciones ambientalesa  unidades operativas con seguimiento a la implementación del Plan de gestión integral de residuos peligrosos - PGIRP, Plan de gestión integral de residuos hospitalarios y similares - PGIRH, y a la generación y manejo de residuos especiales 
Situación que permitió reconocer la ejecución del control de acuerdo con lo programado.</t>
  </si>
  <si>
    <t xml:space="preserve">Analizada la información producto de la ejecución del control allegada por el líder del proceso, la Oficina de Control Interno identificó que, durante la vigencia evaluada,  el líder del programa de consumo sostenible, realizó la revisión de doscientos veinte (220) solicitudes precontractuales para  la inclusión de cláusulas ambientales en el manejo integral de los residuos hospitalarios, peligrosos y especiales.
Situación que permitió reconocer la ejecución del control de acuerdo con lo programado
</t>
  </si>
  <si>
    <t>Analizada la información producto de la ejecución del control allegada por el líder del proceso, la Oficina de Control Interno identificó que, durante la vigencia 2024 se realizaron dos (2) seguimiento a la implementación del instructivo Residuos de Construcción y Demolición y del instructivo de manejo y disposición de colchones y colchonetas
Situación que permitió reconocer la ejecución del control de acuerdo con lo programado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</si>
</sst>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sz val="11"/>
      <color theme="1"/>
      <name val="Calibri"/>
      <family val="2"/>
      <scheme val="minor"/>
    </font>
    <font>
      <sz val="9"/>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s>
  <cellStyleXfs count="8">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5" fillId="0" borderId="0" applyFont="0" applyFill="0" applyBorder="0" applyAlignment="0" applyProtection="0"/>
    <xf numFmtId="0" fontId="1" fillId="0" borderId="0"/>
    <xf numFmtId="0" fontId="1" fillId="0" borderId="0"/>
    <xf numFmtId="0" fontId="1" fillId="0" borderId="0"/>
  </cellStyleXfs>
  <cellXfs count="133">
    <xf numFmtId="0" fontId="0" fillId="0" borderId="0" xfId="0"/>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9" fontId="0" fillId="0" borderId="0" xfId="4" applyFont="1"/>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6"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3" xfId="4" applyFont="1" applyFill="1" applyBorder="1" applyAlignment="1" applyProtection="1">
      <alignment horizontal="center" vertical="center" wrapText="1"/>
      <protection hidden="1"/>
    </xf>
    <xf numFmtId="9" fontId="1" fillId="2" borderId="15"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13" xfId="0" applyNumberFormat="1" applyFont="1" applyFill="1" applyBorder="1" applyAlignment="1" applyProtection="1">
      <alignment horizontal="center" vertical="center" wrapText="1"/>
      <protection hidden="1"/>
    </xf>
    <xf numFmtId="9" fontId="1" fillId="2" borderId="15"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0" fontId="6" fillId="2" borderId="0" xfId="0" applyFont="1" applyFill="1" applyAlignment="1" applyProtection="1">
      <alignment horizontal="left" vertical="center"/>
      <protection locked="0"/>
    </xf>
    <xf numFmtId="0" fontId="1" fillId="2" borderId="22" xfId="0" applyFont="1" applyFill="1" applyBorder="1" applyAlignment="1" applyProtection="1">
      <alignment horizontal="center" vertical="center" wrapText="1"/>
      <protection locked="0"/>
    </xf>
    <xf numFmtId="9" fontId="1" fillId="2" borderId="22" xfId="4" applyFont="1" applyFill="1" applyBorder="1" applyAlignment="1" applyProtection="1">
      <alignment horizontal="center" vertical="center" wrapText="1"/>
      <protection hidden="1"/>
    </xf>
    <xf numFmtId="9" fontId="1" fillId="2" borderId="22" xfId="0" applyNumberFormat="1"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locked="0"/>
    </xf>
    <xf numFmtId="0" fontId="1" fillId="3" borderId="1" xfId="1" applyFill="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1" fillId="2" borderId="0" xfId="0" applyFont="1" applyFill="1" applyAlignment="1" applyProtection="1">
      <alignment horizontal="center" vertical="top" wrapText="1"/>
      <protection locked="0"/>
    </xf>
    <xf numFmtId="0" fontId="4" fillId="2" borderId="0" xfId="0" applyFont="1" applyFill="1" applyAlignment="1" applyProtection="1">
      <alignment vertical="top" wrapText="1"/>
      <protection locked="0"/>
    </xf>
    <xf numFmtId="0" fontId="1" fillId="2" borderId="13" xfId="0" applyFont="1" applyFill="1" applyBorder="1" applyAlignment="1" applyProtection="1">
      <alignment horizontal="justify" vertical="top" wrapText="1"/>
      <protection locked="0"/>
    </xf>
    <xf numFmtId="0" fontId="1" fillId="2" borderId="15" xfId="0" applyFont="1" applyFill="1" applyBorder="1" applyAlignment="1" applyProtection="1">
      <alignment horizontal="justify" vertical="top" wrapText="1"/>
      <protection locked="0"/>
    </xf>
    <xf numFmtId="0" fontId="1" fillId="2" borderId="22" xfId="0" applyFont="1" applyFill="1" applyBorder="1" applyAlignment="1" applyProtection="1">
      <alignment horizontal="justify" vertical="top" wrapText="1"/>
      <protection locked="0"/>
    </xf>
    <xf numFmtId="0" fontId="1" fillId="2" borderId="17" xfId="0" applyFont="1" applyFill="1" applyBorder="1" applyAlignment="1" applyProtection="1">
      <alignment horizontal="justify" vertical="top" wrapText="1"/>
      <protection locked="0"/>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vertical="top" wrapText="1"/>
      <protection locked="0"/>
    </xf>
    <xf numFmtId="0" fontId="1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10" fillId="2" borderId="0" xfId="0" applyFont="1" applyFill="1" applyAlignment="1" applyProtection="1">
      <alignment horizontal="center" vertical="top" wrapText="1"/>
      <protection locked="0"/>
    </xf>
    <xf numFmtId="0" fontId="0" fillId="2" borderId="0" xfId="0" applyFill="1" applyAlignment="1" applyProtection="1">
      <alignment vertical="top"/>
      <protection locked="0"/>
    </xf>
    <xf numFmtId="0" fontId="11" fillId="2" borderId="0" xfId="0" applyFont="1" applyFill="1" applyAlignment="1" applyProtection="1">
      <alignment horizontal="center" vertical="top" wrapText="1"/>
      <protection locked="0"/>
    </xf>
    <xf numFmtId="0" fontId="11"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justify" vertical="center" wrapText="1"/>
      <protection locked="0"/>
    </xf>
    <xf numFmtId="0" fontId="11" fillId="2" borderId="1" xfId="0" applyFont="1" applyFill="1" applyBorder="1" applyAlignment="1" applyProtection="1">
      <alignment horizontal="justify" vertical="center" wrapText="1"/>
      <protection locked="0"/>
    </xf>
    <xf numFmtId="0" fontId="5"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top"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6" borderId="3" xfId="0" applyFont="1" applyFill="1" applyBorder="1" applyAlignment="1" applyProtection="1">
      <alignment horizontal="left" vertical="center" wrapText="1"/>
      <protection locked="0"/>
    </xf>
    <xf numFmtId="0" fontId="1" fillId="6" borderId="7" xfId="0" applyFont="1" applyFill="1" applyBorder="1" applyAlignment="1" applyProtection="1">
      <alignment horizontal="left" vertical="center" wrapText="1"/>
      <protection locked="0"/>
    </xf>
    <xf numFmtId="0" fontId="1" fillId="6" borderId="2" xfId="0" applyFont="1" applyFill="1" applyBorder="1" applyAlignment="1" applyProtection="1">
      <alignment horizontal="left" vertical="center" wrapText="1"/>
      <protection locked="0"/>
    </xf>
    <xf numFmtId="9" fontId="1" fillId="2" borderId="14" xfId="0" applyNumberFormat="1" applyFont="1" applyFill="1" applyBorder="1" applyAlignment="1" applyProtection="1">
      <alignment horizontal="center" vertical="center" wrapText="1"/>
      <protection hidden="1"/>
    </xf>
    <xf numFmtId="9" fontId="1" fillId="2" borderId="16" xfId="0" applyNumberFormat="1" applyFont="1" applyFill="1" applyBorder="1" applyAlignment="1" applyProtection="1">
      <alignment horizontal="center" vertical="center" wrapText="1"/>
      <protection hidden="1"/>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9" fontId="1" fillId="2" borderId="23" xfId="0" applyNumberFormat="1" applyFont="1" applyFill="1" applyBorder="1" applyAlignment="1" applyProtection="1">
      <alignment horizontal="center" vertical="center" wrapText="1"/>
      <protection hidden="1"/>
    </xf>
    <xf numFmtId="9" fontId="1" fillId="2" borderId="18" xfId="0" applyNumberFormat="1"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14" fontId="1" fillId="2" borderId="1" xfId="0" applyNumberFormat="1" applyFont="1" applyFill="1" applyBorder="1" applyAlignment="1" applyProtection="1">
      <alignment horizontal="center" vertical="center" wrapText="1"/>
      <protection locked="0"/>
    </xf>
    <xf numFmtId="9" fontId="1" fillId="0" borderId="14" xfId="0" applyNumberFormat="1" applyFont="1" applyBorder="1" applyAlignment="1" applyProtection="1">
      <alignment horizontal="center" vertical="center" wrapText="1"/>
      <protection hidden="1"/>
    </xf>
    <xf numFmtId="9" fontId="1" fillId="0" borderId="23" xfId="0" applyNumberFormat="1" applyFont="1" applyBorder="1" applyAlignment="1" applyProtection="1">
      <alignment horizontal="center" vertical="center" wrapText="1"/>
      <protection hidden="1"/>
    </xf>
    <xf numFmtId="9" fontId="1" fillId="0" borderId="16" xfId="0" applyNumberFormat="1" applyFont="1" applyBorder="1" applyAlignment="1" applyProtection="1">
      <alignment horizontal="center" vertical="center" wrapText="1"/>
      <protection hidden="1"/>
    </xf>
    <xf numFmtId="0" fontId="1" fillId="2" borderId="11"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top" wrapText="1"/>
      <protection locked="0"/>
    </xf>
    <xf numFmtId="0" fontId="1" fillId="3" borderId="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 fillId="4" borderId="1"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protection locked="0"/>
    </xf>
    <xf numFmtId="0" fontId="13" fillId="2" borderId="20" xfId="0"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0" fontId="13" fillId="2" borderId="12" xfId="0" applyFont="1" applyFill="1" applyBorder="1" applyAlignment="1" applyProtection="1">
      <alignment horizontal="center"/>
      <protection locked="0"/>
    </xf>
    <xf numFmtId="0" fontId="13" fillId="2" borderId="9" xfId="0" applyFont="1" applyFill="1" applyBorder="1" applyAlignment="1" applyProtection="1">
      <alignment horizontal="center"/>
      <protection locked="0"/>
    </xf>
    <xf numFmtId="0" fontId="13" fillId="2" borderId="21" xfId="0" applyFont="1" applyFill="1" applyBorder="1" applyAlignment="1" applyProtection="1">
      <alignment horizontal="center"/>
      <protection locked="0"/>
    </xf>
    <xf numFmtId="14" fontId="1" fillId="2" borderId="5" xfId="0" applyNumberFormat="1"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cellXfs>
  <cellStyles count="8">
    <cellStyle name="Hipervínculo 2" xfId="3"/>
    <cellStyle name="Normal" xfId="0" builtinId="0"/>
    <cellStyle name="Normal 2" xfId="1"/>
    <cellStyle name="Normal 3" xfId="2"/>
    <cellStyle name="Normal 3 2" xfId="5"/>
    <cellStyle name="Normal 3 3" xfId="7"/>
    <cellStyle name="Normal 3 4" xfId="6"/>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3838</xdr:colOff>
      <xdr:row>1</xdr:row>
      <xdr:rowOff>81040</xdr:rowOff>
    </xdr:from>
    <xdr:to>
      <xdr:col>2</xdr:col>
      <xdr:colOff>1456765</xdr:colOff>
      <xdr:row>4</xdr:row>
      <xdr:rowOff>205826</xdr:rowOff>
    </xdr:to>
    <xdr:pic>
      <xdr:nvPicPr>
        <xdr:cNvPr id="3" name="Imagen 2" descr="escudo-alc">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691"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6"/>
  <sheetViews>
    <sheetView tabSelected="1" topLeftCell="G93" zoomScale="80" zoomScaleNormal="80" zoomScaleSheetLayoutView="70" zoomScalePageLayoutView="25" workbookViewId="0">
      <selection activeCell="N156" sqref="N156"/>
    </sheetView>
  </sheetViews>
  <sheetFormatPr baseColWidth="10" defaultColWidth="2.85546875" defaultRowHeight="12.75" x14ac:dyDescent="0.2"/>
  <cols>
    <col min="1" max="1" width="1.140625" style="11" customWidth="1"/>
    <col min="2" max="2" width="11.7109375" style="12" customWidth="1"/>
    <col min="3" max="3" width="35.28515625" style="12" customWidth="1"/>
    <col min="4" max="4" width="10.85546875" style="13" bestFit="1" customWidth="1"/>
    <col min="5" max="5" width="8.140625" style="13" customWidth="1"/>
    <col min="6" max="6" width="41.140625" style="13" customWidth="1"/>
    <col min="7" max="7" width="73.7109375" style="41" customWidth="1"/>
    <col min="8" max="8" width="14" style="2" customWidth="1"/>
    <col min="9" max="9" width="5.85546875" style="2" bestFit="1" customWidth="1"/>
    <col min="10" max="10" width="14.140625" style="14" customWidth="1"/>
    <col min="11" max="11" width="5.85546875" style="14" bestFit="1" customWidth="1"/>
    <col min="12" max="12" width="13.85546875" style="14" bestFit="1" customWidth="1"/>
    <col min="13" max="13" width="13.28515625" style="13" bestFit="1" customWidth="1"/>
    <col min="14" max="14" width="13.7109375" style="13" customWidth="1"/>
    <col min="15" max="15" width="11.7109375" style="13" customWidth="1"/>
    <col min="16" max="16" width="11.140625" style="11" customWidth="1"/>
    <col min="17" max="17" width="15.28515625" style="11" customWidth="1"/>
    <col min="18" max="18" width="12.5703125" style="11" customWidth="1"/>
    <col min="19" max="19" width="16.7109375" style="11" customWidth="1"/>
    <col min="20" max="20" width="14.42578125" style="11" customWidth="1"/>
    <col min="21" max="21" width="14.7109375" style="11" customWidth="1"/>
    <col min="22" max="22" width="27.28515625" style="11" customWidth="1"/>
    <col min="23" max="23" width="33.28515625" style="48" customWidth="1"/>
    <col min="24" max="16384" width="2.85546875" style="11"/>
  </cols>
  <sheetData>
    <row r="1" spans="1:23" ht="5.25" customHeight="1" x14ac:dyDescent="0.25"/>
    <row r="2" spans="1:23" ht="19.5" customHeight="1" x14ac:dyDescent="0.2">
      <c r="B2" s="112"/>
      <c r="C2" s="113"/>
      <c r="D2" s="119" t="s">
        <v>12</v>
      </c>
      <c r="E2" s="120"/>
      <c r="F2" s="120"/>
      <c r="G2" s="120"/>
      <c r="H2" s="120"/>
      <c r="I2" s="120"/>
      <c r="J2" s="120"/>
      <c r="K2" s="120"/>
      <c r="L2" s="120"/>
      <c r="M2" s="120"/>
      <c r="N2" s="120"/>
      <c r="O2" s="120"/>
      <c r="P2" s="120"/>
      <c r="Q2" s="120"/>
      <c r="R2" s="120"/>
      <c r="S2" s="120"/>
      <c r="T2" s="120"/>
      <c r="U2" s="121"/>
      <c r="V2" s="15" t="s">
        <v>0</v>
      </c>
      <c r="W2" s="49" t="s">
        <v>13</v>
      </c>
    </row>
    <row r="3" spans="1:23" ht="19.5" customHeight="1" x14ac:dyDescent="0.2">
      <c r="B3" s="114"/>
      <c r="C3" s="115"/>
      <c r="D3" s="122"/>
      <c r="E3" s="123"/>
      <c r="F3" s="123"/>
      <c r="G3" s="123"/>
      <c r="H3" s="123"/>
      <c r="I3" s="123"/>
      <c r="J3" s="123"/>
      <c r="K3" s="123"/>
      <c r="L3" s="123"/>
      <c r="M3" s="123"/>
      <c r="N3" s="123"/>
      <c r="O3" s="123"/>
      <c r="P3" s="123"/>
      <c r="Q3" s="123"/>
      <c r="R3" s="123"/>
      <c r="S3" s="123"/>
      <c r="T3" s="123"/>
      <c r="U3" s="124"/>
      <c r="V3" s="15" t="s">
        <v>4</v>
      </c>
      <c r="W3" s="49">
        <v>3</v>
      </c>
    </row>
    <row r="4" spans="1:23" ht="19.5" customHeight="1" x14ac:dyDescent="0.2">
      <c r="B4" s="114"/>
      <c r="C4" s="115"/>
      <c r="D4" s="122"/>
      <c r="E4" s="123"/>
      <c r="F4" s="123"/>
      <c r="G4" s="123"/>
      <c r="H4" s="123"/>
      <c r="I4" s="123"/>
      <c r="J4" s="123"/>
      <c r="K4" s="123"/>
      <c r="L4" s="123"/>
      <c r="M4" s="123"/>
      <c r="N4" s="123"/>
      <c r="O4" s="123"/>
      <c r="P4" s="123"/>
      <c r="Q4" s="123"/>
      <c r="R4" s="123"/>
      <c r="S4" s="123"/>
      <c r="T4" s="123"/>
      <c r="U4" s="124"/>
      <c r="V4" s="15" t="s">
        <v>1</v>
      </c>
      <c r="W4" s="49" t="s">
        <v>71</v>
      </c>
    </row>
    <row r="5" spans="1:23" ht="19.5" customHeight="1" x14ac:dyDescent="0.2">
      <c r="B5" s="116"/>
      <c r="C5" s="117"/>
      <c r="D5" s="125"/>
      <c r="E5" s="126"/>
      <c r="F5" s="126"/>
      <c r="G5" s="126"/>
      <c r="H5" s="126"/>
      <c r="I5" s="126"/>
      <c r="J5" s="126"/>
      <c r="K5" s="126"/>
      <c r="L5" s="126"/>
      <c r="M5" s="126"/>
      <c r="N5" s="126"/>
      <c r="O5" s="126"/>
      <c r="P5" s="126"/>
      <c r="Q5" s="126"/>
      <c r="R5" s="126"/>
      <c r="S5" s="126"/>
      <c r="T5" s="126"/>
      <c r="U5" s="127"/>
      <c r="V5" s="15" t="s">
        <v>5</v>
      </c>
      <c r="W5" s="49" t="s">
        <v>58</v>
      </c>
    </row>
    <row r="6" spans="1:23" ht="12" customHeight="1" x14ac:dyDescent="0.25">
      <c r="B6" s="11"/>
      <c r="C6" s="11"/>
      <c r="D6" s="16"/>
      <c r="E6" s="16"/>
      <c r="F6" s="16"/>
      <c r="G6" s="42"/>
      <c r="H6" s="16"/>
      <c r="I6" s="16"/>
      <c r="J6" s="16"/>
      <c r="K6" s="16"/>
      <c r="L6" s="16"/>
    </row>
    <row r="7" spans="1:23" ht="20.25" customHeight="1" x14ac:dyDescent="0.2">
      <c r="B7" s="110" t="s">
        <v>63</v>
      </c>
      <c r="C7" s="110"/>
      <c r="D7" s="110"/>
      <c r="E7" s="110"/>
      <c r="F7" s="110"/>
      <c r="G7" s="110"/>
      <c r="H7" s="110"/>
      <c r="I7" s="110"/>
      <c r="J7" s="110"/>
      <c r="K7" s="110"/>
      <c r="L7" s="110"/>
      <c r="M7" s="110"/>
      <c r="N7" s="110"/>
      <c r="O7" s="110"/>
      <c r="P7" s="110"/>
      <c r="Q7" s="110"/>
      <c r="R7" s="110"/>
      <c r="S7" s="110"/>
      <c r="T7" s="110"/>
      <c r="U7" s="110"/>
      <c r="V7" s="110"/>
      <c r="W7" s="110"/>
    </row>
    <row r="8" spans="1:23" ht="12.95" x14ac:dyDescent="0.3">
      <c r="B8" s="17"/>
      <c r="C8" s="17"/>
      <c r="D8" s="34"/>
      <c r="E8" s="18"/>
      <c r="F8" s="18"/>
      <c r="L8" s="19"/>
    </row>
    <row r="9" spans="1:23" ht="15" customHeight="1" x14ac:dyDescent="0.2">
      <c r="A9" s="20"/>
      <c r="B9" s="96" t="s">
        <v>6</v>
      </c>
      <c r="C9" s="97"/>
      <c r="D9" s="98">
        <v>45344</v>
      </c>
      <c r="E9" s="94"/>
      <c r="F9" s="3" t="s">
        <v>40</v>
      </c>
      <c r="G9" s="108" t="s">
        <v>108</v>
      </c>
      <c r="H9" s="109"/>
      <c r="I9" s="21"/>
      <c r="J9" s="96" t="s">
        <v>70</v>
      </c>
      <c r="K9" s="96"/>
      <c r="L9" s="96"/>
      <c r="M9" s="97"/>
      <c r="N9" s="94" t="s">
        <v>109</v>
      </c>
      <c r="O9" s="94"/>
      <c r="P9" s="94"/>
      <c r="Q9" s="94"/>
      <c r="R9" s="94"/>
      <c r="T9" s="2"/>
      <c r="U9" s="2"/>
    </row>
    <row r="10" spans="1:23" ht="12.95" x14ac:dyDescent="0.3">
      <c r="B10" s="17"/>
      <c r="C10" s="17"/>
      <c r="D10" s="18"/>
      <c r="E10" s="18"/>
      <c r="F10" s="18"/>
      <c r="L10" s="19"/>
    </row>
    <row r="11" spans="1:23" s="22" customFormat="1" ht="28.5" customHeight="1" x14ac:dyDescent="0.25">
      <c r="B11" s="63" t="s">
        <v>62</v>
      </c>
      <c r="C11" s="63" t="s">
        <v>2</v>
      </c>
      <c r="D11" s="63" t="s">
        <v>43</v>
      </c>
      <c r="E11" s="63"/>
      <c r="F11" s="104" t="s">
        <v>8</v>
      </c>
      <c r="G11" s="128" t="s">
        <v>3</v>
      </c>
      <c r="H11" s="89" t="s">
        <v>7</v>
      </c>
      <c r="I11" s="90"/>
      <c r="J11" s="90"/>
      <c r="K11" s="90"/>
      <c r="L11" s="90"/>
      <c r="M11" s="90"/>
      <c r="N11" s="90"/>
      <c r="O11" s="90"/>
      <c r="P11" s="91"/>
      <c r="Q11" s="111" t="s">
        <v>54</v>
      </c>
      <c r="R11" s="111"/>
      <c r="S11" s="111"/>
      <c r="T11" s="111"/>
      <c r="U11" s="86" t="s">
        <v>55</v>
      </c>
      <c r="W11" s="50"/>
    </row>
    <row r="12" spans="1:23" s="22" customFormat="1" ht="21.75" customHeight="1" x14ac:dyDescent="0.25">
      <c r="B12" s="63"/>
      <c r="C12" s="63"/>
      <c r="D12" s="63"/>
      <c r="E12" s="63"/>
      <c r="F12" s="105"/>
      <c r="G12" s="128"/>
      <c r="H12" s="89" t="s">
        <v>32</v>
      </c>
      <c r="I12" s="90"/>
      <c r="J12" s="90"/>
      <c r="K12" s="91"/>
      <c r="L12" s="89" t="s">
        <v>35</v>
      </c>
      <c r="M12" s="90"/>
      <c r="N12" s="90"/>
      <c r="O12" s="90"/>
      <c r="P12" s="91"/>
      <c r="Q12" s="92" t="s">
        <v>37</v>
      </c>
      <c r="R12" s="92" t="s">
        <v>51</v>
      </c>
      <c r="S12" s="92" t="s">
        <v>41</v>
      </c>
      <c r="T12" s="87" t="s">
        <v>53</v>
      </c>
      <c r="U12" s="86" t="s">
        <v>9</v>
      </c>
      <c r="W12" s="50"/>
    </row>
    <row r="13" spans="1:23" s="22" customFormat="1" ht="63.75" x14ac:dyDescent="0.25">
      <c r="B13" s="63"/>
      <c r="C13" s="63"/>
      <c r="D13" s="38" t="s">
        <v>44</v>
      </c>
      <c r="E13" s="38" t="s">
        <v>42</v>
      </c>
      <c r="F13" s="106"/>
      <c r="G13" s="128"/>
      <c r="H13" s="38" t="s">
        <v>33</v>
      </c>
      <c r="I13" s="38" t="s">
        <v>36</v>
      </c>
      <c r="J13" s="38" t="s">
        <v>34</v>
      </c>
      <c r="K13" s="38" t="s">
        <v>36</v>
      </c>
      <c r="L13" s="38" t="s">
        <v>23</v>
      </c>
      <c r="M13" s="39" t="s">
        <v>59</v>
      </c>
      <c r="N13" s="39" t="s">
        <v>66</v>
      </c>
      <c r="O13" s="39" t="s">
        <v>24</v>
      </c>
      <c r="P13" s="38" t="s">
        <v>29</v>
      </c>
      <c r="Q13" s="93"/>
      <c r="R13" s="93"/>
      <c r="S13" s="93"/>
      <c r="T13" s="88"/>
      <c r="U13" s="86"/>
      <c r="W13" s="50"/>
    </row>
    <row r="14" spans="1:23" s="23" customFormat="1" ht="127.5" x14ac:dyDescent="0.25">
      <c r="B14" s="60" t="s">
        <v>72</v>
      </c>
      <c r="C14" s="73" t="s">
        <v>73</v>
      </c>
      <c r="D14" s="60" t="s">
        <v>49</v>
      </c>
      <c r="E14" s="70">
        <f>VLOOKUP(D14,Criterios!$A$20:$B$24,2,FALSE)</f>
        <v>0.8</v>
      </c>
      <c r="F14" s="64" t="s">
        <v>74</v>
      </c>
      <c r="G14" s="43" t="s">
        <v>79</v>
      </c>
      <c r="H14" s="8" t="s">
        <v>15</v>
      </c>
      <c r="I14" s="28">
        <f>VLOOKUP(H14,Criterios!$B$3:$C$6,2,FALSE)</f>
        <v>0.25</v>
      </c>
      <c r="J14" s="8" t="s">
        <v>19</v>
      </c>
      <c r="K14" s="28">
        <f>VLOOKUP(J14,Criterios!$B$7:$C$9,2,FALSE)</f>
        <v>0.15</v>
      </c>
      <c r="L14" s="8" t="s">
        <v>25</v>
      </c>
      <c r="M14" s="8" t="s">
        <v>60</v>
      </c>
      <c r="N14" s="8" t="s">
        <v>68</v>
      </c>
      <c r="O14" s="8" t="s">
        <v>27</v>
      </c>
      <c r="P14" s="8" t="s">
        <v>30</v>
      </c>
      <c r="Q14" s="31">
        <f>+I14+K14</f>
        <v>0.4</v>
      </c>
      <c r="R14" s="31">
        <f>(E14-(E14*Q14))</f>
        <v>0.48</v>
      </c>
      <c r="S14" s="76">
        <f>IF(R15&gt;1%,R15,R14)</f>
        <v>0.28799999999999998</v>
      </c>
      <c r="T14" s="78">
        <f>IF(S18&gt;1%,S18,S14)</f>
        <v>0.28799999999999998</v>
      </c>
      <c r="U14" s="81" t="str">
        <f>IF(T14&lt;=20%,Criterios!$A$20,IF(T14&lt;=40%,Criterios!$A$21,IF(T14&lt;=60%,Criterios!$A$22,IF(T14&lt;=80,Criterios!$A$23,Criterios!$A$24))))</f>
        <v>Baja</v>
      </c>
      <c r="W14" s="51"/>
    </row>
    <row r="15" spans="1:23" s="23" customFormat="1" ht="127.5" x14ac:dyDescent="0.25">
      <c r="B15" s="61"/>
      <c r="C15" s="74"/>
      <c r="D15" s="61"/>
      <c r="E15" s="71"/>
      <c r="F15" s="65"/>
      <c r="G15" s="44" t="s">
        <v>80</v>
      </c>
      <c r="H15" s="8" t="s">
        <v>15</v>
      </c>
      <c r="I15" s="28">
        <f>VLOOKUP(H15,Criterios!$B$3:$C$6,2,FALSE)</f>
        <v>0.25</v>
      </c>
      <c r="J15" s="8" t="s">
        <v>19</v>
      </c>
      <c r="K15" s="28">
        <f>VLOOKUP(J15,Criterios!$B$7:$C$9,2,FALSE)</f>
        <v>0.15</v>
      </c>
      <c r="L15" s="8" t="s">
        <v>25</v>
      </c>
      <c r="M15" s="8" t="s">
        <v>60</v>
      </c>
      <c r="N15" s="8" t="s">
        <v>68</v>
      </c>
      <c r="O15" s="8" t="s">
        <v>27</v>
      </c>
      <c r="P15" s="8" t="s">
        <v>30</v>
      </c>
      <c r="Q15" s="32">
        <f>+I15+K15</f>
        <v>0.4</v>
      </c>
      <c r="R15" s="32">
        <f>(R14-(R14*Q15))</f>
        <v>0.28799999999999998</v>
      </c>
      <c r="S15" s="77"/>
      <c r="T15" s="79"/>
      <c r="U15" s="82"/>
      <c r="W15" s="51"/>
    </row>
    <row r="16" spans="1:23" s="23" customFormat="1" ht="14.25" x14ac:dyDescent="0.25">
      <c r="B16" s="61"/>
      <c r="C16" s="74"/>
      <c r="D16" s="61"/>
      <c r="E16" s="71"/>
      <c r="F16" s="65"/>
      <c r="G16" s="44" t="s">
        <v>38</v>
      </c>
      <c r="H16" s="9" t="s">
        <v>52</v>
      </c>
      <c r="I16" s="29">
        <f>VLOOKUP(H16,Criterios!$B$3:$C$6,2,FALSE)</f>
        <v>0</v>
      </c>
      <c r="J16" s="9" t="s">
        <v>52</v>
      </c>
      <c r="K16" s="29">
        <f>VLOOKUP(J16,Criterios!$B$7:$C$9,2,FALSE)</f>
        <v>0</v>
      </c>
      <c r="L16" s="9"/>
      <c r="M16" s="9"/>
      <c r="N16" s="9"/>
      <c r="O16" s="9"/>
      <c r="P16" s="9"/>
      <c r="Q16" s="32">
        <f>+I16+K16</f>
        <v>0</v>
      </c>
      <c r="R16" s="32">
        <f>IF(Q16&gt;1%,(R15-(R15*Q16)),Q16)</f>
        <v>0</v>
      </c>
      <c r="S16" s="77">
        <f>IF(R17&gt;1%,R17,R16)</f>
        <v>0</v>
      </c>
      <c r="T16" s="79"/>
      <c r="U16" s="82"/>
      <c r="W16" s="51"/>
    </row>
    <row r="17" spans="2:23" s="23" customFormat="1" ht="14.25" x14ac:dyDescent="0.25">
      <c r="B17" s="61"/>
      <c r="C17" s="74"/>
      <c r="D17" s="61"/>
      <c r="E17" s="71"/>
      <c r="F17" s="65"/>
      <c r="G17" s="44" t="s">
        <v>39</v>
      </c>
      <c r="H17" s="9" t="s">
        <v>52</v>
      </c>
      <c r="I17" s="29">
        <f>VLOOKUP(H17,Criterios!$B$3:$C$6,2,FALSE)</f>
        <v>0</v>
      </c>
      <c r="J17" s="9" t="s">
        <v>52</v>
      </c>
      <c r="K17" s="29">
        <f>VLOOKUP(J17,Criterios!$B$7:$C$9,2,FALSE)</f>
        <v>0</v>
      </c>
      <c r="L17" s="9"/>
      <c r="M17" s="9"/>
      <c r="N17" s="9"/>
      <c r="O17" s="9"/>
      <c r="P17" s="9"/>
      <c r="Q17" s="32">
        <f t="shared" ref="Q17" si="0">+I17+K17</f>
        <v>0</v>
      </c>
      <c r="R17" s="32">
        <f>(R16-(R16*Q17))</f>
        <v>0</v>
      </c>
      <c r="S17" s="77"/>
      <c r="T17" s="79"/>
      <c r="U17" s="82"/>
      <c r="W17" s="51"/>
    </row>
    <row r="18" spans="2:23" s="23" customFormat="1" ht="14.25" x14ac:dyDescent="0.25">
      <c r="B18" s="61"/>
      <c r="C18" s="74"/>
      <c r="D18" s="61"/>
      <c r="E18" s="71"/>
      <c r="F18" s="65"/>
      <c r="G18" s="45" t="s">
        <v>38</v>
      </c>
      <c r="H18" s="35" t="s">
        <v>52</v>
      </c>
      <c r="I18" s="36">
        <f>VLOOKUP(H18,Criterios!$B$3:$C$6,2,FALSE)</f>
        <v>0</v>
      </c>
      <c r="J18" s="9" t="s">
        <v>52</v>
      </c>
      <c r="K18" s="36">
        <f>VLOOKUP(J18,Criterios!$B$7:$C$9,2,FALSE)</f>
        <v>0</v>
      </c>
      <c r="L18" s="35"/>
      <c r="M18" s="35"/>
      <c r="N18" s="35"/>
      <c r="O18" s="35"/>
      <c r="P18" s="35"/>
      <c r="Q18" s="37">
        <f>+I18+K18</f>
        <v>0</v>
      </c>
      <c r="R18" s="37">
        <f>IF(Q18&gt;1%,(R17-(R17*Q18)),Q18)</f>
        <v>0</v>
      </c>
      <c r="S18" s="84">
        <f>IF(R19&gt;1%,R19,R18)</f>
        <v>0</v>
      </c>
      <c r="T18" s="79"/>
      <c r="U18" s="82"/>
      <c r="W18" s="51"/>
    </row>
    <row r="19" spans="2:23" s="23" customFormat="1" ht="14.25" x14ac:dyDescent="0.25">
      <c r="B19" s="62"/>
      <c r="C19" s="75"/>
      <c r="D19" s="62"/>
      <c r="E19" s="72"/>
      <c r="F19" s="66"/>
      <c r="G19" s="46" t="s">
        <v>39</v>
      </c>
      <c r="H19" s="10" t="s">
        <v>52</v>
      </c>
      <c r="I19" s="30">
        <f>VLOOKUP(H19,Criterios!$B$3:$C$6,2,FALSE)</f>
        <v>0</v>
      </c>
      <c r="J19" s="9" t="s">
        <v>52</v>
      </c>
      <c r="K19" s="30">
        <f>VLOOKUP(J19,Criterios!$B$7:$C$9,2,FALSE)</f>
        <v>0</v>
      </c>
      <c r="L19" s="10"/>
      <c r="M19" s="10"/>
      <c r="N19" s="10"/>
      <c r="O19" s="10"/>
      <c r="P19" s="10"/>
      <c r="Q19" s="33">
        <f t="shared" ref="Q19" si="1">+I19+K19</f>
        <v>0</v>
      </c>
      <c r="R19" s="33">
        <f>IF(Q19&gt;1%,(R18-(R18*Q19)),Q19)</f>
        <v>0</v>
      </c>
      <c r="S19" s="85"/>
      <c r="T19" s="80"/>
      <c r="U19" s="83"/>
      <c r="W19" s="51"/>
    </row>
    <row r="20" spans="2:23" s="23" customFormat="1" ht="127.5" x14ac:dyDescent="0.25">
      <c r="B20" s="60" t="s">
        <v>75</v>
      </c>
      <c r="C20" s="67" t="s">
        <v>76</v>
      </c>
      <c r="D20" s="60" t="s">
        <v>48</v>
      </c>
      <c r="E20" s="70">
        <f>VLOOKUP(D20,Criterios!$A$20:$B$24,2,FALSE)</f>
        <v>0.6</v>
      </c>
      <c r="F20" s="64" t="s">
        <v>77</v>
      </c>
      <c r="G20" s="43" t="s">
        <v>78</v>
      </c>
      <c r="H20" s="8" t="s">
        <v>15</v>
      </c>
      <c r="I20" s="28">
        <f>VLOOKUP(H20,Criterios!$B$3:$C$6,2,FALSE)</f>
        <v>0.25</v>
      </c>
      <c r="J20" s="8" t="s">
        <v>19</v>
      </c>
      <c r="K20" s="28">
        <f>VLOOKUP(J20,Criterios!$B$7:$C$9,2,FALSE)</f>
        <v>0.15</v>
      </c>
      <c r="L20" s="8" t="s">
        <v>25</v>
      </c>
      <c r="M20" s="8" t="s">
        <v>60</v>
      </c>
      <c r="N20" s="8" t="s">
        <v>68</v>
      </c>
      <c r="O20" s="8" t="s">
        <v>27</v>
      </c>
      <c r="P20" s="8" t="s">
        <v>30</v>
      </c>
      <c r="Q20" s="31">
        <f>+I20+K20</f>
        <v>0.4</v>
      </c>
      <c r="R20" s="31">
        <f>(E20-(E20*Q20))</f>
        <v>0.36</v>
      </c>
      <c r="S20" s="76">
        <f>IF(R21&gt;1%,R21,R20)</f>
        <v>0.216</v>
      </c>
      <c r="T20" s="78">
        <f>IF(S24&gt;1%,S24,S20)</f>
        <v>0.216</v>
      </c>
      <c r="U20" s="81" t="str">
        <f>IF(T20&lt;=20%,Criterios!$A$20,IF(T20&lt;=40%,Criterios!$A$21,IF(T20&lt;=60%,Criterios!$A$22,IF(T20&lt;=80,Criterios!$A$23,Criterios!$A$24))))</f>
        <v>Baja</v>
      </c>
      <c r="W20" s="51"/>
    </row>
    <row r="21" spans="2:23" s="23" customFormat="1" ht="102" x14ac:dyDescent="0.25">
      <c r="B21" s="61"/>
      <c r="C21" s="68"/>
      <c r="D21" s="61"/>
      <c r="E21" s="71"/>
      <c r="F21" s="65"/>
      <c r="G21" s="44" t="s">
        <v>81</v>
      </c>
      <c r="H21" s="8" t="s">
        <v>15</v>
      </c>
      <c r="I21" s="28">
        <f>VLOOKUP(H21,Criterios!$B$3:$C$6,2,FALSE)</f>
        <v>0.25</v>
      </c>
      <c r="J21" s="8" t="s">
        <v>19</v>
      </c>
      <c r="K21" s="28">
        <f>VLOOKUP(J21,Criterios!$B$7:$C$9,2,FALSE)</f>
        <v>0.15</v>
      </c>
      <c r="L21" s="8" t="s">
        <v>25</v>
      </c>
      <c r="M21" s="8" t="s">
        <v>60</v>
      </c>
      <c r="N21" s="8" t="s">
        <v>68</v>
      </c>
      <c r="O21" s="8" t="s">
        <v>27</v>
      </c>
      <c r="P21" s="8" t="s">
        <v>30</v>
      </c>
      <c r="Q21" s="32">
        <f>+I21+K21</f>
        <v>0.4</v>
      </c>
      <c r="R21" s="32">
        <f>(R20-(R20*Q21))</f>
        <v>0.216</v>
      </c>
      <c r="S21" s="77"/>
      <c r="T21" s="79"/>
      <c r="U21" s="82"/>
      <c r="W21" s="51"/>
    </row>
    <row r="22" spans="2:23" s="23" customFormat="1" ht="14.25" x14ac:dyDescent="0.25">
      <c r="B22" s="61"/>
      <c r="C22" s="68"/>
      <c r="D22" s="61"/>
      <c r="E22" s="71"/>
      <c r="F22" s="65"/>
      <c r="G22" s="44" t="s">
        <v>38</v>
      </c>
      <c r="H22" s="9" t="s">
        <v>52</v>
      </c>
      <c r="I22" s="29">
        <f>VLOOKUP(H22,Criterios!$B$3:$C$6,2,FALSE)</f>
        <v>0</v>
      </c>
      <c r="J22" s="9" t="s">
        <v>52</v>
      </c>
      <c r="K22" s="29">
        <f>VLOOKUP(J22,Criterios!$B$7:$C$9,2,FALSE)</f>
        <v>0</v>
      </c>
      <c r="L22" s="9"/>
      <c r="M22" s="9"/>
      <c r="N22" s="9"/>
      <c r="O22" s="9"/>
      <c r="P22" s="9"/>
      <c r="Q22" s="32">
        <f>+I22+K22</f>
        <v>0</v>
      </c>
      <c r="R22" s="32">
        <f>IF(Q22&gt;1%,(R21-(R21*Q22)),Q22)</f>
        <v>0</v>
      </c>
      <c r="S22" s="77">
        <f>IF(R23&gt;1%,R23,R22)</f>
        <v>0</v>
      </c>
      <c r="T22" s="79"/>
      <c r="U22" s="82"/>
      <c r="W22" s="51"/>
    </row>
    <row r="23" spans="2:23" s="23" customFormat="1" ht="14.25" x14ac:dyDescent="0.25">
      <c r="B23" s="61"/>
      <c r="C23" s="68"/>
      <c r="D23" s="61"/>
      <c r="E23" s="71"/>
      <c r="F23" s="65"/>
      <c r="G23" s="44" t="s">
        <v>39</v>
      </c>
      <c r="H23" s="9" t="s">
        <v>52</v>
      </c>
      <c r="I23" s="29">
        <f>VLOOKUP(H23,Criterios!$B$3:$C$6,2,FALSE)</f>
        <v>0</v>
      </c>
      <c r="J23" s="9" t="s">
        <v>52</v>
      </c>
      <c r="K23" s="29">
        <f>VLOOKUP(J23,Criterios!$B$7:$C$9,2,FALSE)</f>
        <v>0</v>
      </c>
      <c r="L23" s="9"/>
      <c r="M23" s="9"/>
      <c r="N23" s="9"/>
      <c r="O23" s="9"/>
      <c r="P23" s="9"/>
      <c r="Q23" s="32">
        <f t="shared" ref="Q23" si="2">+I23+K23</f>
        <v>0</v>
      </c>
      <c r="R23" s="32">
        <f>(R22-(R22*Q23))</f>
        <v>0</v>
      </c>
      <c r="S23" s="77"/>
      <c r="T23" s="79"/>
      <c r="U23" s="82"/>
      <c r="W23" s="51"/>
    </row>
    <row r="24" spans="2:23" s="23" customFormat="1" ht="14.25" x14ac:dyDescent="0.25">
      <c r="B24" s="61"/>
      <c r="C24" s="68"/>
      <c r="D24" s="61"/>
      <c r="E24" s="71"/>
      <c r="F24" s="65"/>
      <c r="G24" s="45" t="s">
        <v>38</v>
      </c>
      <c r="H24" s="35" t="s">
        <v>52</v>
      </c>
      <c r="I24" s="36">
        <f>VLOOKUP(H24,Criterios!$B$3:$C$6,2,FALSE)</f>
        <v>0</v>
      </c>
      <c r="J24" s="9" t="s">
        <v>52</v>
      </c>
      <c r="K24" s="36">
        <f>VLOOKUP(J24,Criterios!$B$7:$C$9,2,FALSE)</f>
        <v>0</v>
      </c>
      <c r="L24" s="35"/>
      <c r="M24" s="35"/>
      <c r="N24" s="35"/>
      <c r="O24" s="35"/>
      <c r="P24" s="35"/>
      <c r="Q24" s="37">
        <f>+I24+K24</f>
        <v>0</v>
      </c>
      <c r="R24" s="37">
        <f>IF(Q24&gt;1%,(R23-(R23*Q24)),Q24)</f>
        <v>0</v>
      </c>
      <c r="S24" s="84">
        <f>IF(R25&gt;1%,R25,R24)</f>
        <v>0</v>
      </c>
      <c r="T24" s="79"/>
      <c r="U24" s="82"/>
      <c r="W24" s="51"/>
    </row>
    <row r="25" spans="2:23" s="23" customFormat="1" ht="14.25" x14ac:dyDescent="0.25">
      <c r="B25" s="62"/>
      <c r="C25" s="69"/>
      <c r="D25" s="62"/>
      <c r="E25" s="72"/>
      <c r="F25" s="66"/>
      <c r="G25" s="46" t="s">
        <v>39</v>
      </c>
      <c r="H25" s="10" t="s">
        <v>52</v>
      </c>
      <c r="I25" s="30">
        <f>VLOOKUP(H25,Criterios!$B$3:$C$6,2,FALSE)</f>
        <v>0</v>
      </c>
      <c r="J25" s="9" t="s">
        <v>52</v>
      </c>
      <c r="K25" s="30">
        <f>VLOOKUP(J25,Criterios!$B$7:$C$9,2,FALSE)</f>
        <v>0</v>
      </c>
      <c r="L25" s="10"/>
      <c r="M25" s="10"/>
      <c r="N25" s="10"/>
      <c r="O25" s="10"/>
      <c r="P25" s="10"/>
      <c r="Q25" s="33">
        <f t="shared" ref="Q25" si="3">+I25+K25</f>
        <v>0</v>
      </c>
      <c r="R25" s="33">
        <f>IF(Q25&gt;1%,(R24-(R24*Q25)),Q25)</f>
        <v>0</v>
      </c>
      <c r="S25" s="85"/>
      <c r="T25" s="80"/>
      <c r="U25" s="83"/>
      <c r="W25" s="51"/>
    </row>
    <row r="26" spans="2:23" s="23" customFormat="1" ht="140.25" x14ac:dyDescent="0.25">
      <c r="B26" s="60" t="s">
        <v>82</v>
      </c>
      <c r="C26" s="67" t="s">
        <v>83</v>
      </c>
      <c r="D26" s="60" t="s">
        <v>49</v>
      </c>
      <c r="E26" s="70">
        <f>VLOOKUP(D26,Criterios!$A$20:$B$24,2,FALSE)</f>
        <v>0.8</v>
      </c>
      <c r="F26" s="64" t="s">
        <v>84</v>
      </c>
      <c r="G26" s="43" t="s">
        <v>85</v>
      </c>
      <c r="H26" s="8" t="s">
        <v>15</v>
      </c>
      <c r="I26" s="28">
        <f>VLOOKUP(H26,Criterios!$B$3:$C$6,2,FALSE)</f>
        <v>0.25</v>
      </c>
      <c r="J26" s="8" t="s">
        <v>19</v>
      </c>
      <c r="K26" s="28">
        <f>VLOOKUP(J26,Criterios!$B$7:$C$9,2,FALSE)</f>
        <v>0.15</v>
      </c>
      <c r="L26" s="8" t="s">
        <v>25</v>
      </c>
      <c r="M26" s="8" t="s">
        <v>60</v>
      </c>
      <c r="N26" s="8" t="s">
        <v>68</v>
      </c>
      <c r="O26" s="8" t="s">
        <v>27</v>
      </c>
      <c r="P26" s="8" t="s">
        <v>30</v>
      </c>
      <c r="Q26" s="31">
        <f>+I26+K26</f>
        <v>0.4</v>
      </c>
      <c r="R26" s="31">
        <f>(E26-(E26*Q26))</f>
        <v>0.48</v>
      </c>
      <c r="S26" s="99">
        <f>IF(R28&gt;1%,R28,R26)</f>
        <v>0.17279999999999998</v>
      </c>
      <c r="T26" s="78">
        <f>IF(S31&gt;1%,S31,S26)</f>
        <v>0.17279999999999998</v>
      </c>
      <c r="U26" s="81" t="str">
        <f>IF(T26&lt;=20%,Criterios!$A$20,IF(T26&lt;=40%,Criterios!$A$21,IF(T26&lt;=60%,Criterios!$A$22,IF(T26&lt;=80,Criterios!$A$23,Criterios!$A$24))))</f>
        <v>Muy baja</v>
      </c>
      <c r="W26" s="51"/>
    </row>
    <row r="27" spans="2:23" s="23" customFormat="1" ht="127.5" x14ac:dyDescent="0.25">
      <c r="B27" s="61"/>
      <c r="C27" s="68"/>
      <c r="D27" s="61"/>
      <c r="E27" s="71"/>
      <c r="F27" s="65"/>
      <c r="G27" s="44" t="s">
        <v>86</v>
      </c>
      <c r="H27" s="8" t="s">
        <v>15</v>
      </c>
      <c r="I27" s="28">
        <f>VLOOKUP(H27,Criterios!$B$3:$C$6,2,FALSE)</f>
        <v>0.25</v>
      </c>
      <c r="J27" s="8" t="s">
        <v>19</v>
      </c>
      <c r="K27" s="28">
        <f>VLOOKUP(J27,Criterios!$B$7:$C$9,2,FALSE)</f>
        <v>0.15</v>
      </c>
      <c r="L27" s="8" t="s">
        <v>25</v>
      </c>
      <c r="M27" s="8" t="s">
        <v>60</v>
      </c>
      <c r="N27" s="8" t="s">
        <v>68</v>
      </c>
      <c r="O27" s="8" t="s">
        <v>27</v>
      </c>
      <c r="P27" s="8" t="s">
        <v>30</v>
      </c>
      <c r="Q27" s="31">
        <f>+I27+K27</f>
        <v>0.4</v>
      </c>
      <c r="R27" s="32">
        <f>(R26-(R26*Q27))</f>
        <v>0.28799999999999998</v>
      </c>
      <c r="S27" s="100"/>
      <c r="T27" s="79"/>
      <c r="U27" s="82"/>
      <c r="W27" s="51"/>
    </row>
    <row r="28" spans="2:23" s="23" customFormat="1" ht="127.5" x14ac:dyDescent="0.25">
      <c r="B28" s="61"/>
      <c r="C28" s="68"/>
      <c r="D28" s="61"/>
      <c r="E28" s="71"/>
      <c r="F28" s="65"/>
      <c r="G28" s="44" t="s">
        <v>87</v>
      </c>
      <c r="H28" s="8" t="s">
        <v>15</v>
      </c>
      <c r="I28" s="28">
        <f>VLOOKUP(H28,Criterios!$B$3:$C$6,2,FALSE)</f>
        <v>0.25</v>
      </c>
      <c r="J28" s="8" t="s">
        <v>19</v>
      </c>
      <c r="K28" s="28">
        <f>VLOOKUP(J28,Criterios!$B$7:$C$9,2,FALSE)</f>
        <v>0.15</v>
      </c>
      <c r="L28" s="8" t="s">
        <v>25</v>
      </c>
      <c r="M28" s="8" t="s">
        <v>60</v>
      </c>
      <c r="N28" s="8" t="s">
        <v>68</v>
      </c>
      <c r="O28" s="8" t="s">
        <v>27</v>
      </c>
      <c r="P28" s="8" t="s">
        <v>30</v>
      </c>
      <c r="Q28" s="32">
        <f>+I28+K28</f>
        <v>0.4</v>
      </c>
      <c r="R28" s="32">
        <f>(R27-(R27*Q28))</f>
        <v>0.17279999999999998</v>
      </c>
      <c r="S28" s="101"/>
      <c r="T28" s="79"/>
      <c r="U28" s="82"/>
      <c r="W28" s="51"/>
    </row>
    <row r="29" spans="2:23" s="23" customFormat="1" ht="14.25" x14ac:dyDescent="0.25">
      <c r="B29" s="61"/>
      <c r="C29" s="68"/>
      <c r="D29" s="61"/>
      <c r="E29" s="71"/>
      <c r="F29" s="65"/>
      <c r="G29" s="44" t="s">
        <v>38</v>
      </c>
      <c r="H29" s="9" t="s">
        <v>52</v>
      </c>
      <c r="I29" s="29">
        <f>VLOOKUP(H29,Criterios!$B$3:$C$6,2,FALSE)</f>
        <v>0</v>
      </c>
      <c r="J29" s="9" t="s">
        <v>52</v>
      </c>
      <c r="K29" s="29">
        <f>VLOOKUP(J29,Criterios!$B$7:$C$9,2,FALSE)</f>
        <v>0</v>
      </c>
      <c r="L29" s="9"/>
      <c r="M29" s="9"/>
      <c r="N29" s="9"/>
      <c r="O29" s="9"/>
      <c r="P29" s="9"/>
      <c r="Q29" s="32">
        <f>+I29+K29</f>
        <v>0</v>
      </c>
      <c r="R29" s="32">
        <f>IF(Q29&gt;1%,(R28-(R28*Q29)),Q29)</f>
        <v>0</v>
      </c>
      <c r="S29" s="77">
        <f>IF(R30&gt;1%,R30,R29)</f>
        <v>0</v>
      </c>
      <c r="T29" s="79"/>
      <c r="U29" s="82"/>
      <c r="W29" s="51"/>
    </row>
    <row r="30" spans="2:23" s="23" customFormat="1" ht="14.25" x14ac:dyDescent="0.25">
      <c r="B30" s="61"/>
      <c r="C30" s="68"/>
      <c r="D30" s="61"/>
      <c r="E30" s="71"/>
      <c r="F30" s="65"/>
      <c r="G30" s="44" t="s">
        <v>39</v>
      </c>
      <c r="H30" s="9" t="s">
        <v>52</v>
      </c>
      <c r="I30" s="29">
        <f>VLOOKUP(H30,Criterios!$B$3:$C$6,2,FALSE)</f>
        <v>0</v>
      </c>
      <c r="J30" s="9" t="s">
        <v>52</v>
      </c>
      <c r="K30" s="29">
        <f>VLOOKUP(J30,Criterios!$B$7:$C$9,2,FALSE)</f>
        <v>0</v>
      </c>
      <c r="L30" s="9"/>
      <c r="M30" s="9"/>
      <c r="N30" s="9"/>
      <c r="O30" s="9"/>
      <c r="P30" s="9"/>
      <c r="Q30" s="32">
        <f t="shared" ref="Q30" si="4">+I30+K30</f>
        <v>0</v>
      </c>
      <c r="R30" s="32">
        <f>(R29-(R29*Q30))</f>
        <v>0</v>
      </c>
      <c r="S30" s="77"/>
      <c r="T30" s="79"/>
      <c r="U30" s="82"/>
      <c r="W30" s="51"/>
    </row>
    <row r="31" spans="2:23" s="23" customFormat="1" ht="14.25" x14ac:dyDescent="0.25">
      <c r="B31" s="61"/>
      <c r="C31" s="68"/>
      <c r="D31" s="61"/>
      <c r="E31" s="71"/>
      <c r="F31" s="65"/>
      <c r="G31" s="45" t="s">
        <v>38</v>
      </c>
      <c r="H31" s="35" t="s">
        <v>52</v>
      </c>
      <c r="I31" s="36">
        <f>VLOOKUP(H31,Criterios!$B$3:$C$6,2,FALSE)</f>
        <v>0</v>
      </c>
      <c r="J31" s="9" t="s">
        <v>52</v>
      </c>
      <c r="K31" s="36">
        <f>VLOOKUP(J31,Criterios!$B$7:$C$9,2,FALSE)</f>
        <v>0</v>
      </c>
      <c r="L31" s="35"/>
      <c r="M31" s="35"/>
      <c r="N31" s="35"/>
      <c r="O31" s="35"/>
      <c r="P31" s="35"/>
      <c r="Q31" s="37">
        <f>+I31+K31</f>
        <v>0</v>
      </c>
      <c r="R31" s="37">
        <f>IF(Q31&gt;1%,(R30-(R30*Q31)),Q31)</f>
        <v>0</v>
      </c>
      <c r="S31" s="84">
        <f>IF(R32&gt;1%,R32,R31)</f>
        <v>0</v>
      </c>
      <c r="T31" s="79"/>
      <c r="U31" s="82"/>
      <c r="W31" s="51"/>
    </row>
    <row r="32" spans="2:23" s="23" customFormat="1" ht="14.25" x14ac:dyDescent="0.25">
      <c r="B32" s="62"/>
      <c r="C32" s="69"/>
      <c r="D32" s="62"/>
      <c r="E32" s="72"/>
      <c r="F32" s="66"/>
      <c r="G32" s="46" t="s">
        <v>39</v>
      </c>
      <c r="H32" s="10" t="s">
        <v>52</v>
      </c>
      <c r="I32" s="30">
        <f>VLOOKUP(H32,Criterios!$B$3:$C$6,2,FALSE)</f>
        <v>0</v>
      </c>
      <c r="J32" s="9" t="s">
        <v>52</v>
      </c>
      <c r="K32" s="30">
        <f>VLOOKUP(J32,Criterios!$B$7:$C$9,2,FALSE)</f>
        <v>0</v>
      </c>
      <c r="L32" s="10"/>
      <c r="M32" s="10"/>
      <c r="N32" s="10"/>
      <c r="O32" s="10"/>
      <c r="P32" s="10"/>
      <c r="Q32" s="33">
        <f t="shared" ref="Q32" si="5">+I32+K32</f>
        <v>0</v>
      </c>
      <c r="R32" s="33">
        <f>IF(Q32&gt;1%,(R31-(R31*Q32)),Q32)</f>
        <v>0</v>
      </c>
      <c r="S32" s="85"/>
      <c r="T32" s="80"/>
      <c r="U32" s="83"/>
      <c r="W32" s="51"/>
    </row>
    <row r="33" spans="2:23" s="23" customFormat="1" ht="140.25" x14ac:dyDescent="0.25">
      <c r="B33" s="60" t="s">
        <v>88</v>
      </c>
      <c r="C33" s="67" t="s">
        <v>89</v>
      </c>
      <c r="D33" s="60" t="s">
        <v>48</v>
      </c>
      <c r="E33" s="70">
        <f>VLOOKUP(D33,Criterios!$A$20:$B$24,2,FALSE)</f>
        <v>0.6</v>
      </c>
      <c r="F33" s="64" t="s">
        <v>90</v>
      </c>
      <c r="G33" s="43" t="s">
        <v>91</v>
      </c>
      <c r="H33" s="8" t="s">
        <v>15</v>
      </c>
      <c r="I33" s="28">
        <f>VLOOKUP(H33,Criterios!$B$3:$C$6,2,FALSE)</f>
        <v>0.25</v>
      </c>
      <c r="J33" s="8" t="s">
        <v>19</v>
      </c>
      <c r="K33" s="28">
        <f>VLOOKUP(J33,Criterios!$B$7:$C$9,2,FALSE)</f>
        <v>0.15</v>
      </c>
      <c r="L33" s="8" t="s">
        <v>25</v>
      </c>
      <c r="M33" s="8" t="s">
        <v>60</v>
      </c>
      <c r="N33" s="8" t="s">
        <v>68</v>
      </c>
      <c r="O33" s="8" t="s">
        <v>27</v>
      </c>
      <c r="P33" s="8" t="s">
        <v>30</v>
      </c>
      <c r="Q33" s="31">
        <f>+I33+K33</f>
        <v>0.4</v>
      </c>
      <c r="R33" s="31">
        <f>(E33-(E33*Q33))</f>
        <v>0.36</v>
      </c>
      <c r="S33" s="99">
        <f>IF(R35&gt;1%,R35,R33)</f>
        <v>0.12959999999999999</v>
      </c>
      <c r="T33" s="78">
        <f>IF(S38&gt;1%,S38,S33)</f>
        <v>0.12959999999999999</v>
      </c>
      <c r="U33" s="81" t="str">
        <f>IF(T33&lt;=20%,Criterios!$A$20,IF(T33&lt;=40%,Criterios!$A$21,IF(T33&lt;=60%,Criterios!$A$22,IF(T33&lt;=80,Criterios!$A$23,Criterios!$A$24))))</f>
        <v>Muy baja</v>
      </c>
      <c r="W33" s="51"/>
    </row>
    <row r="34" spans="2:23" s="23" customFormat="1" ht="127.5" x14ac:dyDescent="0.25">
      <c r="B34" s="61"/>
      <c r="C34" s="68"/>
      <c r="D34" s="61"/>
      <c r="E34" s="71"/>
      <c r="F34" s="65"/>
      <c r="G34" s="45" t="s">
        <v>92</v>
      </c>
      <c r="H34" s="8" t="s">
        <v>15</v>
      </c>
      <c r="I34" s="28">
        <f>VLOOKUP(H34,Criterios!$B$3:$C$6,2,FALSE)</f>
        <v>0.25</v>
      </c>
      <c r="J34" s="8" t="s">
        <v>19</v>
      </c>
      <c r="K34" s="28">
        <f>VLOOKUP(J34,Criterios!$B$7:$C$9,2,FALSE)</f>
        <v>0.15</v>
      </c>
      <c r="L34" s="8" t="s">
        <v>25</v>
      </c>
      <c r="M34" s="8" t="s">
        <v>60</v>
      </c>
      <c r="N34" s="8" t="s">
        <v>68</v>
      </c>
      <c r="O34" s="8" t="s">
        <v>27</v>
      </c>
      <c r="P34" s="8" t="s">
        <v>30</v>
      </c>
      <c r="Q34" s="31">
        <f>+I34+K34</f>
        <v>0.4</v>
      </c>
      <c r="R34" s="32">
        <f>(R33-(R33*Q34))</f>
        <v>0.216</v>
      </c>
      <c r="S34" s="100"/>
      <c r="T34" s="79"/>
      <c r="U34" s="82"/>
      <c r="W34" s="51"/>
    </row>
    <row r="35" spans="2:23" s="23" customFormat="1" ht="127.5" x14ac:dyDescent="0.25">
      <c r="B35" s="61"/>
      <c r="C35" s="68"/>
      <c r="D35" s="61"/>
      <c r="E35" s="71"/>
      <c r="F35" s="65"/>
      <c r="G35" s="44" t="s">
        <v>93</v>
      </c>
      <c r="H35" s="8" t="s">
        <v>15</v>
      </c>
      <c r="I35" s="28">
        <f>VLOOKUP(H35,Criterios!$B$3:$C$6,2,FALSE)</f>
        <v>0.25</v>
      </c>
      <c r="J35" s="8" t="s">
        <v>19</v>
      </c>
      <c r="K35" s="28">
        <f>VLOOKUP(J35,Criterios!$B$7:$C$9,2,FALSE)</f>
        <v>0.15</v>
      </c>
      <c r="L35" s="8" t="s">
        <v>25</v>
      </c>
      <c r="M35" s="8" t="s">
        <v>60</v>
      </c>
      <c r="N35" s="8" t="s">
        <v>68</v>
      </c>
      <c r="O35" s="8" t="s">
        <v>27</v>
      </c>
      <c r="P35" s="8" t="s">
        <v>30</v>
      </c>
      <c r="Q35" s="32">
        <f>+I35+K35</f>
        <v>0.4</v>
      </c>
      <c r="R35" s="32">
        <f>(R34-(R34*Q35))</f>
        <v>0.12959999999999999</v>
      </c>
      <c r="S35" s="101"/>
      <c r="T35" s="79"/>
      <c r="U35" s="82"/>
      <c r="W35" s="51"/>
    </row>
    <row r="36" spans="2:23" s="23" customFormat="1" ht="14.25" x14ac:dyDescent="0.25">
      <c r="B36" s="61"/>
      <c r="C36" s="68"/>
      <c r="D36" s="61"/>
      <c r="E36" s="71"/>
      <c r="F36" s="65"/>
      <c r="G36" s="44" t="s">
        <v>38</v>
      </c>
      <c r="H36" s="9" t="s">
        <v>52</v>
      </c>
      <c r="I36" s="29">
        <f>VLOOKUP(H36,Criterios!$B$3:$C$6,2,FALSE)</f>
        <v>0</v>
      </c>
      <c r="J36" s="9" t="s">
        <v>52</v>
      </c>
      <c r="K36" s="29">
        <f>VLOOKUP(J36,Criterios!$B$7:$C$9,2,FALSE)</f>
        <v>0</v>
      </c>
      <c r="L36" s="9"/>
      <c r="M36" s="9"/>
      <c r="N36" s="9"/>
      <c r="O36" s="9"/>
      <c r="P36" s="9"/>
      <c r="Q36" s="32">
        <f>+I36+K36</f>
        <v>0</v>
      </c>
      <c r="R36" s="32">
        <f>IF(Q36&gt;1%,(R35-(R35*Q36)),Q36)</f>
        <v>0</v>
      </c>
      <c r="S36" s="77">
        <f>IF(R37&gt;1%,R37,R36)</f>
        <v>0</v>
      </c>
      <c r="T36" s="79"/>
      <c r="U36" s="82"/>
      <c r="W36" s="51"/>
    </row>
    <row r="37" spans="2:23" s="23" customFormat="1" ht="23.25" customHeight="1" x14ac:dyDescent="0.25">
      <c r="B37" s="61"/>
      <c r="C37" s="68"/>
      <c r="D37" s="61"/>
      <c r="E37" s="71"/>
      <c r="F37" s="65"/>
      <c r="G37" s="44" t="s">
        <v>39</v>
      </c>
      <c r="H37" s="9" t="s">
        <v>52</v>
      </c>
      <c r="I37" s="29">
        <f>VLOOKUP(H37,Criterios!$B$3:$C$6,2,FALSE)</f>
        <v>0</v>
      </c>
      <c r="J37" s="9" t="s">
        <v>52</v>
      </c>
      <c r="K37" s="29">
        <f>VLOOKUP(J37,Criterios!$B$7:$C$9,2,FALSE)</f>
        <v>0</v>
      </c>
      <c r="L37" s="9"/>
      <c r="M37" s="9"/>
      <c r="N37" s="9"/>
      <c r="O37" s="9"/>
      <c r="P37" s="9"/>
      <c r="Q37" s="32">
        <f t="shared" ref="Q37" si="6">+I37+K37</f>
        <v>0</v>
      </c>
      <c r="R37" s="32">
        <f>(R36-(R36*Q37))</f>
        <v>0</v>
      </c>
      <c r="S37" s="77"/>
      <c r="T37" s="79"/>
      <c r="U37" s="82"/>
      <c r="W37" s="51"/>
    </row>
    <row r="38" spans="2:23" s="23" customFormat="1" ht="14.25" x14ac:dyDescent="0.25">
      <c r="B38" s="61"/>
      <c r="C38" s="68"/>
      <c r="D38" s="61"/>
      <c r="E38" s="71"/>
      <c r="F38" s="65"/>
      <c r="G38" s="45" t="s">
        <v>38</v>
      </c>
      <c r="H38" s="35" t="s">
        <v>52</v>
      </c>
      <c r="I38" s="36">
        <f>VLOOKUP(H38,Criterios!$B$3:$C$6,2,FALSE)</f>
        <v>0</v>
      </c>
      <c r="J38" s="9" t="s">
        <v>52</v>
      </c>
      <c r="K38" s="36">
        <f>VLOOKUP(J38,Criterios!$B$7:$C$9,2,FALSE)</f>
        <v>0</v>
      </c>
      <c r="L38" s="35"/>
      <c r="M38" s="35"/>
      <c r="N38" s="35"/>
      <c r="O38" s="35"/>
      <c r="P38" s="35"/>
      <c r="Q38" s="37">
        <f>+I38+K38</f>
        <v>0</v>
      </c>
      <c r="R38" s="37">
        <f>IF(Q38&gt;1%,(R37-(R37*Q38)),Q38)</f>
        <v>0</v>
      </c>
      <c r="S38" s="84">
        <f>IF(R39&gt;1%,R39,R38)</f>
        <v>0</v>
      </c>
      <c r="T38" s="79"/>
      <c r="U38" s="82"/>
      <c r="W38" s="51"/>
    </row>
    <row r="39" spans="2:23" s="23" customFormat="1" ht="14.25" x14ac:dyDescent="0.25">
      <c r="B39" s="62"/>
      <c r="C39" s="69"/>
      <c r="D39" s="62"/>
      <c r="E39" s="72"/>
      <c r="F39" s="66"/>
      <c r="G39" s="46" t="s">
        <v>39</v>
      </c>
      <c r="H39" s="10" t="s">
        <v>52</v>
      </c>
      <c r="I39" s="30">
        <f>VLOOKUP(H39,Criterios!$B$3:$C$6,2,FALSE)</f>
        <v>0</v>
      </c>
      <c r="J39" s="9" t="s">
        <v>52</v>
      </c>
      <c r="K39" s="30">
        <f>VLOOKUP(J39,Criterios!$B$7:$C$9,2,FALSE)</f>
        <v>0</v>
      </c>
      <c r="L39" s="10"/>
      <c r="M39" s="10"/>
      <c r="N39" s="10"/>
      <c r="O39" s="10"/>
      <c r="P39" s="10"/>
      <c r="Q39" s="33">
        <f t="shared" ref="Q39" si="7">+I39+K39</f>
        <v>0</v>
      </c>
      <c r="R39" s="33">
        <f>IF(Q39&gt;1%,(R38-(R38*Q39)),Q39)</f>
        <v>0</v>
      </c>
      <c r="S39" s="85"/>
      <c r="T39" s="80"/>
      <c r="U39" s="83"/>
      <c r="W39" s="51"/>
    </row>
    <row r="40" spans="2:23" s="23" customFormat="1" ht="127.5" x14ac:dyDescent="0.25">
      <c r="B40" s="60" t="s">
        <v>94</v>
      </c>
      <c r="C40" s="67" t="s">
        <v>95</v>
      </c>
      <c r="D40" s="60" t="s">
        <v>49</v>
      </c>
      <c r="E40" s="70">
        <f>VLOOKUP(D40,Criterios!$A$20:$B$24,2,FALSE)</f>
        <v>0.8</v>
      </c>
      <c r="F40" s="64" t="s">
        <v>96</v>
      </c>
      <c r="G40" s="43" t="s">
        <v>97</v>
      </c>
      <c r="H40" s="8" t="s">
        <v>15</v>
      </c>
      <c r="I40" s="28">
        <f>VLOOKUP(H40,Criterios!$B$3:$C$6,2,FALSE)</f>
        <v>0.25</v>
      </c>
      <c r="J40" s="8" t="s">
        <v>19</v>
      </c>
      <c r="K40" s="28">
        <f>VLOOKUP(J40,Criterios!$B$7:$C$9,2,FALSE)</f>
        <v>0.15</v>
      </c>
      <c r="L40" s="8" t="s">
        <v>25</v>
      </c>
      <c r="M40" s="8" t="s">
        <v>60</v>
      </c>
      <c r="N40" s="8" t="s">
        <v>68</v>
      </c>
      <c r="O40" s="8" t="s">
        <v>27</v>
      </c>
      <c r="P40" s="8" t="s">
        <v>30</v>
      </c>
      <c r="Q40" s="31">
        <f>+I40+K40</f>
        <v>0.4</v>
      </c>
      <c r="R40" s="31">
        <f>(E40-(E40*Q40))</f>
        <v>0.48</v>
      </c>
      <c r="S40" s="76">
        <f>IF(R41&gt;1%,R41,R40)</f>
        <v>0.28799999999999998</v>
      </c>
      <c r="T40" s="78">
        <f>IF(S44&gt;1%,S44,S40)</f>
        <v>0.28799999999999998</v>
      </c>
      <c r="U40" s="81" t="str">
        <f>IF(T40&lt;=20%,Criterios!$A$20,IF(T40&lt;=40%,Criterios!$A$21,IF(T40&lt;=60%,Criterios!$A$22,IF(T40&lt;=80,Criterios!$A$23,Criterios!$A$24))))</f>
        <v>Baja</v>
      </c>
      <c r="W40" s="51"/>
    </row>
    <row r="41" spans="2:23" s="23" customFormat="1" ht="114.75" x14ac:dyDescent="0.25">
      <c r="B41" s="61"/>
      <c r="C41" s="68"/>
      <c r="D41" s="61"/>
      <c r="E41" s="71"/>
      <c r="F41" s="65"/>
      <c r="G41" s="44" t="s">
        <v>98</v>
      </c>
      <c r="H41" s="8" t="s">
        <v>15</v>
      </c>
      <c r="I41" s="28">
        <f>VLOOKUP(H41,Criterios!$B$3:$C$6,2,FALSE)</f>
        <v>0.25</v>
      </c>
      <c r="J41" s="8" t="s">
        <v>19</v>
      </c>
      <c r="K41" s="28">
        <f>VLOOKUP(J41,Criterios!$B$7:$C$9,2,FALSE)</f>
        <v>0.15</v>
      </c>
      <c r="L41" s="8" t="s">
        <v>25</v>
      </c>
      <c r="M41" s="8" t="s">
        <v>60</v>
      </c>
      <c r="N41" s="8" t="s">
        <v>68</v>
      </c>
      <c r="O41" s="8" t="s">
        <v>27</v>
      </c>
      <c r="P41" s="8" t="s">
        <v>30</v>
      </c>
      <c r="Q41" s="32">
        <f>+I41+K41</f>
        <v>0.4</v>
      </c>
      <c r="R41" s="32">
        <f>(R40-(R40*Q41))</f>
        <v>0.28799999999999998</v>
      </c>
      <c r="S41" s="77"/>
      <c r="T41" s="79"/>
      <c r="U41" s="82"/>
      <c r="W41" s="51"/>
    </row>
    <row r="42" spans="2:23" s="23" customFormat="1" ht="14.25" x14ac:dyDescent="0.25">
      <c r="B42" s="61"/>
      <c r="C42" s="68"/>
      <c r="D42" s="61"/>
      <c r="E42" s="71"/>
      <c r="F42" s="65"/>
      <c r="G42" s="44" t="s">
        <v>38</v>
      </c>
      <c r="H42" s="9" t="s">
        <v>52</v>
      </c>
      <c r="I42" s="29">
        <f>VLOOKUP(H42,Criterios!$B$3:$C$6,2,FALSE)</f>
        <v>0</v>
      </c>
      <c r="J42" s="9" t="s">
        <v>52</v>
      </c>
      <c r="K42" s="29">
        <f>VLOOKUP(J42,Criterios!$B$7:$C$9,2,FALSE)</f>
        <v>0</v>
      </c>
      <c r="L42" s="9"/>
      <c r="M42" s="9"/>
      <c r="N42" s="9"/>
      <c r="O42" s="9"/>
      <c r="P42" s="9"/>
      <c r="Q42" s="32">
        <f>+I42+K42</f>
        <v>0</v>
      </c>
      <c r="R42" s="32">
        <f>IF(Q42&gt;1%,(R41-(R41*Q42)),Q42)</f>
        <v>0</v>
      </c>
      <c r="S42" s="77">
        <f>IF(R43&gt;1%,R43,R42)</f>
        <v>0</v>
      </c>
      <c r="T42" s="79"/>
      <c r="U42" s="82"/>
      <c r="W42" s="51"/>
    </row>
    <row r="43" spans="2:23" s="23" customFormat="1" ht="14.25" x14ac:dyDescent="0.25">
      <c r="B43" s="61"/>
      <c r="C43" s="68"/>
      <c r="D43" s="61"/>
      <c r="E43" s="71"/>
      <c r="F43" s="65"/>
      <c r="G43" s="44" t="s">
        <v>39</v>
      </c>
      <c r="H43" s="9" t="s">
        <v>52</v>
      </c>
      <c r="I43" s="29">
        <f>VLOOKUP(H43,Criterios!$B$3:$C$6,2,FALSE)</f>
        <v>0</v>
      </c>
      <c r="J43" s="9" t="s">
        <v>52</v>
      </c>
      <c r="K43" s="29">
        <f>VLOOKUP(J43,Criterios!$B$7:$C$9,2,FALSE)</f>
        <v>0</v>
      </c>
      <c r="L43" s="9"/>
      <c r="M43" s="9"/>
      <c r="N43" s="9"/>
      <c r="O43" s="9"/>
      <c r="P43" s="9"/>
      <c r="Q43" s="32">
        <f t="shared" ref="Q43" si="8">+I43+K43</f>
        <v>0</v>
      </c>
      <c r="R43" s="32">
        <f>(R42-(R42*Q43))</f>
        <v>0</v>
      </c>
      <c r="S43" s="77"/>
      <c r="T43" s="79"/>
      <c r="U43" s="82"/>
      <c r="W43" s="51"/>
    </row>
    <row r="44" spans="2:23" s="23" customFormat="1" ht="14.25" x14ac:dyDescent="0.25">
      <c r="B44" s="61"/>
      <c r="C44" s="68"/>
      <c r="D44" s="61"/>
      <c r="E44" s="71"/>
      <c r="F44" s="65"/>
      <c r="G44" s="45" t="s">
        <v>38</v>
      </c>
      <c r="H44" s="35" t="s">
        <v>52</v>
      </c>
      <c r="I44" s="36">
        <f>VLOOKUP(H44,Criterios!$B$3:$C$6,2,FALSE)</f>
        <v>0</v>
      </c>
      <c r="J44" s="35" t="s">
        <v>52</v>
      </c>
      <c r="K44" s="36">
        <f>VLOOKUP(J44,Criterios!$B$7:$C$9,2,FALSE)</f>
        <v>0</v>
      </c>
      <c r="L44" s="35"/>
      <c r="M44" s="35"/>
      <c r="N44" s="35"/>
      <c r="O44" s="35"/>
      <c r="P44" s="35"/>
      <c r="Q44" s="37">
        <f>+I44+K44</f>
        <v>0</v>
      </c>
      <c r="R44" s="37">
        <f>IF(Q44&gt;1%,(R43-(R43*Q44)),Q44)</f>
        <v>0</v>
      </c>
      <c r="S44" s="84">
        <f>IF(R45&gt;1%,R45,R44)</f>
        <v>0</v>
      </c>
      <c r="T44" s="79"/>
      <c r="U44" s="82"/>
      <c r="W44" s="51"/>
    </row>
    <row r="45" spans="2:23" s="23" customFormat="1" ht="14.25" x14ac:dyDescent="0.25">
      <c r="B45" s="62"/>
      <c r="C45" s="69"/>
      <c r="D45" s="62"/>
      <c r="E45" s="72"/>
      <c r="F45" s="66"/>
      <c r="G45" s="46" t="s">
        <v>39</v>
      </c>
      <c r="H45" s="10" t="s">
        <v>52</v>
      </c>
      <c r="I45" s="30">
        <f>VLOOKUP(H45,Criterios!$B$3:$C$6,2,FALSE)</f>
        <v>0</v>
      </c>
      <c r="J45" s="10" t="s">
        <v>52</v>
      </c>
      <c r="K45" s="30">
        <f>VLOOKUP(J45,Criterios!$B$7:$C$9,2,FALSE)</f>
        <v>0</v>
      </c>
      <c r="L45" s="10"/>
      <c r="M45" s="10"/>
      <c r="N45" s="10"/>
      <c r="O45" s="10"/>
      <c r="P45" s="10"/>
      <c r="Q45" s="33">
        <f t="shared" ref="Q45" si="9">+I45+K45</f>
        <v>0</v>
      </c>
      <c r="R45" s="33">
        <f>IF(Q45&gt;1%,(R44-(R44*Q45)),Q45)</f>
        <v>0</v>
      </c>
      <c r="S45" s="85"/>
      <c r="T45" s="80"/>
      <c r="U45" s="83"/>
      <c r="W45" s="51"/>
    </row>
    <row r="46" spans="2:23" s="23" customFormat="1" ht="147" customHeight="1" x14ac:dyDescent="0.25">
      <c r="B46" s="60" t="s">
        <v>99</v>
      </c>
      <c r="C46" s="67" t="s">
        <v>100</v>
      </c>
      <c r="D46" s="60" t="s">
        <v>49</v>
      </c>
      <c r="E46" s="70">
        <f>VLOOKUP(D46,Criterios!$A$20:$B$24,2,FALSE)</f>
        <v>0.8</v>
      </c>
      <c r="F46" s="64" t="s">
        <v>101</v>
      </c>
      <c r="G46" s="43" t="s">
        <v>102</v>
      </c>
      <c r="H46" s="8" t="s">
        <v>15</v>
      </c>
      <c r="I46" s="28">
        <f>VLOOKUP(H46,Criterios!$B$3:$C$6,2,FALSE)</f>
        <v>0.25</v>
      </c>
      <c r="J46" s="8" t="s">
        <v>19</v>
      </c>
      <c r="K46" s="28">
        <f>VLOOKUP(J46,Criterios!$B$7:$C$9,2,FALSE)</f>
        <v>0.15</v>
      </c>
      <c r="L46" s="8" t="s">
        <v>25</v>
      </c>
      <c r="M46" s="8" t="s">
        <v>60</v>
      </c>
      <c r="N46" s="8" t="s">
        <v>68</v>
      </c>
      <c r="O46" s="8" t="s">
        <v>27</v>
      </c>
      <c r="P46" s="8" t="s">
        <v>30</v>
      </c>
      <c r="Q46" s="31">
        <f>+I46+K46</f>
        <v>0.4</v>
      </c>
      <c r="R46" s="31">
        <f>(E46-(E46*Q46))</f>
        <v>0.48</v>
      </c>
      <c r="S46" s="76">
        <f>IF(R47&gt;1%,R47,R46)</f>
        <v>0.28799999999999998</v>
      </c>
      <c r="T46" s="78">
        <f>IF(S50&gt;1%,S50,S46)</f>
        <v>0.28799999999999998</v>
      </c>
      <c r="U46" s="81" t="str">
        <f>IF(T46&lt;=20%,Criterios!$A$20,IF(T46&lt;=40%,Criterios!$A$21,IF(T46&lt;=60%,Criterios!$A$22,IF(T46&lt;=80,Criterios!$A$23,Criterios!$A$24))))</f>
        <v>Baja</v>
      </c>
      <c r="W46" s="51"/>
    </row>
    <row r="47" spans="2:23" s="23" customFormat="1" ht="127.5" x14ac:dyDescent="0.25">
      <c r="B47" s="61"/>
      <c r="C47" s="68"/>
      <c r="D47" s="61"/>
      <c r="E47" s="71"/>
      <c r="F47" s="65"/>
      <c r="G47" s="44" t="s">
        <v>103</v>
      </c>
      <c r="H47" s="8" t="s">
        <v>15</v>
      </c>
      <c r="I47" s="28">
        <f>VLOOKUP(H47,Criterios!$B$3:$C$6,2,FALSE)</f>
        <v>0.25</v>
      </c>
      <c r="J47" s="8" t="s">
        <v>19</v>
      </c>
      <c r="K47" s="28">
        <f>VLOOKUP(J47,Criterios!$B$7:$C$9,2,FALSE)</f>
        <v>0.15</v>
      </c>
      <c r="L47" s="8" t="s">
        <v>25</v>
      </c>
      <c r="M47" s="8" t="s">
        <v>60</v>
      </c>
      <c r="N47" s="8" t="s">
        <v>68</v>
      </c>
      <c r="O47" s="8" t="s">
        <v>27</v>
      </c>
      <c r="P47" s="8" t="s">
        <v>30</v>
      </c>
      <c r="Q47" s="32">
        <f>+I47+K47</f>
        <v>0.4</v>
      </c>
      <c r="R47" s="32">
        <f>(R46-(R46*Q47))</f>
        <v>0.28799999999999998</v>
      </c>
      <c r="S47" s="77"/>
      <c r="T47" s="79"/>
      <c r="U47" s="82"/>
      <c r="W47" s="51"/>
    </row>
    <row r="48" spans="2:23" s="23" customFormat="1" ht="14.25" x14ac:dyDescent="0.25">
      <c r="B48" s="61"/>
      <c r="C48" s="68"/>
      <c r="D48" s="61"/>
      <c r="E48" s="71"/>
      <c r="F48" s="65"/>
      <c r="G48" s="44" t="s">
        <v>38</v>
      </c>
      <c r="H48" s="9" t="s">
        <v>52</v>
      </c>
      <c r="I48" s="29">
        <f>VLOOKUP(H48,Criterios!$B$3:$C$6,2,FALSE)</f>
        <v>0</v>
      </c>
      <c r="J48" s="9" t="s">
        <v>52</v>
      </c>
      <c r="K48" s="29">
        <f>VLOOKUP(J48,Criterios!$B$7:$C$9,2,FALSE)</f>
        <v>0</v>
      </c>
      <c r="L48" s="9"/>
      <c r="M48" s="9"/>
      <c r="N48" s="9"/>
      <c r="O48" s="9"/>
      <c r="P48" s="9"/>
      <c r="Q48" s="32">
        <f>+I48+K48</f>
        <v>0</v>
      </c>
      <c r="R48" s="32">
        <f>IF(Q48&gt;1%,(R47-(R47*Q48)),Q48)</f>
        <v>0</v>
      </c>
      <c r="S48" s="77">
        <f>IF(R49&gt;1%,R49,R48)</f>
        <v>0</v>
      </c>
      <c r="T48" s="79"/>
      <c r="U48" s="82"/>
      <c r="W48" s="51"/>
    </row>
    <row r="49" spans="1:23" s="23" customFormat="1" ht="14.25" x14ac:dyDescent="0.25">
      <c r="B49" s="61"/>
      <c r="C49" s="68"/>
      <c r="D49" s="61"/>
      <c r="E49" s="71"/>
      <c r="F49" s="65"/>
      <c r="G49" s="44" t="s">
        <v>39</v>
      </c>
      <c r="H49" s="9" t="s">
        <v>52</v>
      </c>
      <c r="I49" s="29">
        <f>VLOOKUP(H49,Criterios!$B$3:$C$6,2,FALSE)</f>
        <v>0</v>
      </c>
      <c r="J49" s="9" t="s">
        <v>52</v>
      </c>
      <c r="K49" s="29">
        <f>VLOOKUP(J49,Criterios!$B$7:$C$9,2,FALSE)</f>
        <v>0</v>
      </c>
      <c r="L49" s="9"/>
      <c r="M49" s="9"/>
      <c r="N49" s="9"/>
      <c r="O49" s="9"/>
      <c r="P49" s="9"/>
      <c r="Q49" s="32">
        <f t="shared" ref="Q49" si="10">+I49+K49</f>
        <v>0</v>
      </c>
      <c r="R49" s="32">
        <f>(R48-(R48*Q49))</f>
        <v>0</v>
      </c>
      <c r="S49" s="77"/>
      <c r="T49" s="79"/>
      <c r="U49" s="82"/>
      <c r="W49" s="51"/>
    </row>
    <row r="50" spans="1:23" s="23" customFormat="1" ht="14.25" x14ac:dyDescent="0.25">
      <c r="B50" s="61"/>
      <c r="C50" s="68"/>
      <c r="D50" s="61"/>
      <c r="E50" s="71"/>
      <c r="F50" s="65"/>
      <c r="G50" s="45" t="s">
        <v>38</v>
      </c>
      <c r="H50" s="35" t="s">
        <v>52</v>
      </c>
      <c r="I50" s="36">
        <f>VLOOKUP(H50,Criterios!$B$3:$C$6,2,FALSE)</f>
        <v>0</v>
      </c>
      <c r="J50" s="35" t="s">
        <v>52</v>
      </c>
      <c r="K50" s="36">
        <f>VLOOKUP(J50,Criterios!$B$7:$C$9,2,FALSE)</f>
        <v>0</v>
      </c>
      <c r="L50" s="35"/>
      <c r="M50" s="35"/>
      <c r="N50" s="35"/>
      <c r="O50" s="35"/>
      <c r="P50" s="35"/>
      <c r="Q50" s="37">
        <f>+I50+K50</f>
        <v>0</v>
      </c>
      <c r="R50" s="37">
        <f>IF(Q50&gt;1%,(R49-(R49*Q50)),Q50)</f>
        <v>0</v>
      </c>
      <c r="S50" s="84">
        <f>IF(R51&gt;1%,R51,R50)</f>
        <v>0</v>
      </c>
      <c r="T50" s="79"/>
      <c r="U50" s="82"/>
      <c r="W50" s="51"/>
    </row>
    <row r="51" spans="1:23" s="23" customFormat="1" ht="14.25" x14ac:dyDescent="0.25">
      <c r="B51" s="62"/>
      <c r="C51" s="69"/>
      <c r="D51" s="62"/>
      <c r="E51" s="72"/>
      <c r="F51" s="66"/>
      <c r="G51" s="46" t="s">
        <v>39</v>
      </c>
      <c r="H51" s="10" t="s">
        <v>52</v>
      </c>
      <c r="I51" s="30">
        <f>VLOOKUP(H51,Criterios!$B$3:$C$6,2,FALSE)</f>
        <v>0</v>
      </c>
      <c r="J51" s="10" t="s">
        <v>52</v>
      </c>
      <c r="K51" s="30">
        <f>VLOOKUP(J51,Criterios!$B$7:$C$9,2,FALSE)</f>
        <v>0</v>
      </c>
      <c r="L51" s="10"/>
      <c r="M51" s="10"/>
      <c r="N51" s="10"/>
      <c r="O51" s="10"/>
      <c r="P51" s="10"/>
      <c r="Q51" s="33">
        <f t="shared" ref="Q51" si="11">+I51+K51</f>
        <v>0</v>
      </c>
      <c r="R51" s="33">
        <f>IF(Q51&gt;1%,(R50-(R50*Q51)),Q51)</f>
        <v>0</v>
      </c>
      <c r="S51" s="85"/>
      <c r="T51" s="80"/>
      <c r="U51" s="83"/>
      <c r="W51" s="51"/>
    </row>
    <row r="52" spans="1:23" s="23" customFormat="1" ht="129.75" customHeight="1" x14ac:dyDescent="0.25">
      <c r="B52" s="60" t="s">
        <v>104</v>
      </c>
      <c r="C52" s="67" t="s">
        <v>105</v>
      </c>
      <c r="D52" s="60" t="s">
        <v>46</v>
      </c>
      <c r="E52" s="70">
        <f>VLOOKUP(D52,Criterios!$A$20:$B$24,2,FALSE)</f>
        <v>0.2</v>
      </c>
      <c r="F52" s="64" t="s">
        <v>106</v>
      </c>
      <c r="G52" s="43" t="s">
        <v>107</v>
      </c>
      <c r="H52" s="8" t="s">
        <v>15</v>
      </c>
      <c r="I52" s="28">
        <f>VLOOKUP(H52,Criterios!$B$3:$C$6,2,FALSE)</f>
        <v>0.25</v>
      </c>
      <c r="J52" s="8" t="s">
        <v>19</v>
      </c>
      <c r="K52" s="28">
        <f>VLOOKUP(J52,Criterios!$B$7:$C$9,2,FALSE)</f>
        <v>0.15</v>
      </c>
      <c r="L52" s="8" t="s">
        <v>25</v>
      </c>
      <c r="M52" s="8" t="s">
        <v>60</v>
      </c>
      <c r="N52" s="8" t="s">
        <v>68</v>
      </c>
      <c r="O52" s="8" t="s">
        <v>27</v>
      </c>
      <c r="P52" s="8" t="s">
        <v>30</v>
      </c>
      <c r="Q52" s="31">
        <f>+I52+K52</f>
        <v>0.4</v>
      </c>
      <c r="R52" s="31">
        <f>(E52-(E52*Q52))</f>
        <v>0.12</v>
      </c>
      <c r="S52" s="76">
        <f>IF(R53&gt;1%,R53,R52)</f>
        <v>0.12</v>
      </c>
      <c r="T52" s="78">
        <f>IF(S56&gt;1%,S56,S52)</f>
        <v>0.12</v>
      </c>
      <c r="U52" s="81" t="str">
        <f>IF(T52&lt;=20%,Criterios!$A$20,IF(T52&lt;=40%,Criterios!$A$21,IF(T52&lt;=60%,Criterios!$A$22,IF(T52&lt;=80,Criterios!$A$23,Criterios!$A$24))))</f>
        <v>Muy baja</v>
      </c>
      <c r="W52" s="51"/>
    </row>
    <row r="53" spans="1:23" s="23" customFormat="1" ht="14.25" x14ac:dyDescent="0.25">
      <c r="B53" s="61"/>
      <c r="C53" s="68"/>
      <c r="D53" s="61"/>
      <c r="E53" s="71"/>
      <c r="F53" s="65"/>
      <c r="G53" s="44" t="s">
        <v>39</v>
      </c>
      <c r="H53" s="9" t="s">
        <v>52</v>
      </c>
      <c r="I53" s="29">
        <f>VLOOKUP(H53,Criterios!$B$3:$C$6,2,FALSE)</f>
        <v>0</v>
      </c>
      <c r="J53" s="9" t="s">
        <v>52</v>
      </c>
      <c r="K53" s="29">
        <f>VLOOKUP(J53,Criterios!$B$7:$C$9,2,FALSE)</f>
        <v>0</v>
      </c>
      <c r="L53" s="9"/>
      <c r="M53" s="9"/>
      <c r="N53" s="9"/>
      <c r="O53" s="9"/>
      <c r="P53" s="9"/>
      <c r="Q53" s="32">
        <f>+I53+K53</f>
        <v>0</v>
      </c>
      <c r="R53" s="32">
        <f>(R52-(R52*Q53))</f>
        <v>0.12</v>
      </c>
      <c r="S53" s="77"/>
      <c r="T53" s="79"/>
      <c r="U53" s="82"/>
      <c r="W53" s="51"/>
    </row>
    <row r="54" spans="1:23" s="23" customFormat="1" ht="14.25" x14ac:dyDescent="0.25">
      <c r="B54" s="61"/>
      <c r="C54" s="68"/>
      <c r="D54" s="61"/>
      <c r="E54" s="71"/>
      <c r="F54" s="65"/>
      <c r="G54" s="44" t="s">
        <v>38</v>
      </c>
      <c r="H54" s="9" t="s">
        <v>52</v>
      </c>
      <c r="I54" s="29">
        <f>VLOOKUP(H54,Criterios!$B$3:$C$6,2,FALSE)</f>
        <v>0</v>
      </c>
      <c r="J54" s="9" t="s">
        <v>52</v>
      </c>
      <c r="K54" s="29">
        <f>VLOOKUP(J54,Criterios!$B$7:$C$9,2,FALSE)</f>
        <v>0</v>
      </c>
      <c r="L54" s="9"/>
      <c r="M54" s="9"/>
      <c r="N54" s="9"/>
      <c r="O54" s="9"/>
      <c r="P54" s="9"/>
      <c r="Q54" s="32">
        <f>+I54+K54</f>
        <v>0</v>
      </c>
      <c r="R54" s="32">
        <f>IF(Q54&gt;1%,(R53-(R53*Q54)),Q54)</f>
        <v>0</v>
      </c>
      <c r="S54" s="77">
        <f>IF(R55&gt;1%,R55,R54)</f>
        <v>0</v>
      </c>
      <c r="T54" s="79"/>
      <c r="U54" s="82"/>
      <c r="W54" s="51"/>
    </row>
    <row r="55" spans="1:23" s="23" customFormat="1" ht="14.25" x14ac:dyDescent="0.25">
      <c r="B55" s="61"/>
      <c r="C55" s="68"/>
      <c r="D55" s="61"/>
      <c r="E55" s="71"/>
      <c r="F55" s="65"/>
      <c r="G55" s="44" t="s">
        <v>39</v>
      </c>
      <c r="H55" s="9" t="s">
        <v>52</v>
      </c>
      <c r="I55" s="29">
        <f>VLOOKUP(H55,Criterios!$B$3:$C$6,2,FALSE)</f>
        <v>0</v>
      </c>
      <c r="J55" s="9" t="s">
        <v>52</v>
      </c>
      <c r="K55" s="29">
        <f>VLOOKUP(J55,Criterios!$B$7:$C$9,2,FALSE)</f>
        <v>0</v>
      </c>
      <c r="L55" s="9"/>
      <c r="M55" s="9"/>
      <c r="N55" s="9"/>
      <c r="O55" s="9"/>
      <c r="P55" s="9"/>
      <c r="Q55" s="32">
        <f t="shared" ref="Q55" si="12">+I55+K55</f>
        <v>0</v>
      </c>
      <c r="R55" s="32">
        <f>(R54-(R54*Q55))</f>
        <v>0</v>
      </c>
      <c r="S55" s="77"/>
      <c r="T55" s="79"/>
      <c r="U55" s="82"/>
      <c r="W55" s="51"/>
    </row>
    <row r="56" spans="1:23" s="23" customFormat="1" ht="14.25" x14ac:dyDescent="0.25">
      <c r="B56" s="61"/>
      <c r="C56" s="68"/>
      <c r="D56" s="61"/>
      <c r="E56" s="71"/>
      <c r="F56" s="65"/>
      <c r="G56" s="45" t="s">
        <v>38</v>
      </c>
      <c r="H56" s="9" t="s">
        <v>52</v>
      </c>
      <c r="I56" s="36">
        <f>VLOOKUP(H56,Criterios!$B$3:$C$6,2,FALSE)</f>
        <v>0</v>
      </c>
      <c r="J56" s="9" t="s">
        <v>52</v>
      </c>
      <c r="K56" s="36">
        <f>VLOOKUP(J56,Criterios!$B$7:$C$9,2,FALSE)</f>
        <v>0</v>
      </c>
      <c r="L56" s="35"/>
      <c r="M56" s="35"/>
      <c r="N56" s="35"/>
      <c r="O56" s="35"/>
      <c r="P56" s="35"/>
      <c r="Q56" s="37">
        <f>+I56+K56</f>
        <v>0</v>
      </c>
      <c r="R56" s="37">
        <f>IF(Q56&gt;1%,(R55-(R55*Q56)),Q56)</f>
        <v>0</v>
      </c>
      <c r="S56" s="84">
        <f>IF(R57&gt;1%,R57,R56)</f>
        <v>0</v>
      </c>
      <c r="T56" s="79"/>
      <c r="U56" s="82"/>
      <c r="W56" s="51"/>
    </row>
    <row r="57" spans="1:23" s="23" customFormat="1" ht="14.25" x14ac:dyDescent="0.25">
      <c r="B57" s="62"/>
      <c r="C57" s="69"/>
      <c r="D57" s="62"/>
      <c r="E57" s="72"/>
      <c r="F57" s="66"/>
      <c r="G57" s="46" t="s">
        <v>39</v>
      </c>
      <c r="H57" s="10" t="s">
        <v>52</v>
      </c>
      <c r="I57" s="30">
        <f>VLOOKUP(H57,Criterios!$B$3:$C$6,2,FALSE)</f>
        <v>0</v>
      </c>
      <c r="J57" s="10" t="s">
        <v>52</v>
      </c>
      <c r="K57" s="30">
        <f>VLOOKUP(J57,Criterios!$B$7:$C$9,2,FALSE)</f>
        <v>0</v>
      </c>
      <c r="L57" s="10"/>
      <c r="M57" s="10"/>
      <c r="N57" s="10"/>
      <c r="O57" s="10"/>
      <c r="P57" s="10"/>
      <c r="Q57" s="33">
        <f t="shared" ref="Q57" si="13">+I57+K57</f>
        <v>0</v>
      </c>
      <c r="R57" s="33">
        <f>IF(Q57&gt;1%,(R56-(R56*Q57)),Q57)</f>
        <v>0</v>
      </c>
      <c r="S57" s="85"/>
      <c r="T57" s="80"/>
      <c r="U57" s="83"/>
      <c r="W57" s="51"/>
    </row>
    <row r="58" spans="1:23" ht="15" x14ac:dyDescent="0.2">
      <c r="A58" s="20"/>
      <c r="B58" s="1"/>
      <c r="C58" s="1"/>
      <c r="D58" s="1"/>
      <c r="E58" s="1"/>
      <c r="F58" s="1"/>
      <c r="G58" s="47"/>
      <c r="J58" s="2"/>
      <c r="K58" s="2"/>
      <c r="L58" s="2"/>
      <c r="M58" s="2"/>
      <c r="N58" s="2"/>
      <c r="O58" s="2"/>
      <c r="P58" s="2"/>
      <c r="Q58" s="2"/>
      <c r="R58" s="2"/>
      <c r="S58" s="2"/>
      <c r="T58" s="2"/>
      <c r="U58" s="2"/>
    </row>
    <row r="59" spans="1:23" ht="4.5" customHeight="1" x14ac:dyDescent="0.2">
      <c r="A59" s="20"/>
      <c r="B59" s="3"/>
      <c r="C59" s="3"/>
      <c r="D59" s="2"/>
      <c r="E59" s="2"/>
      <c r="F59" s="2"/>
      <c r="G59" s="47"/>
      <c r="H59" s="3"/>
      <c r="I59" s="3"/>
      <c r="J59" s="3"/>
      <c r="K59" s="3"/>
      <c r="L59" s="3"/>
      <c r="M59" s="2"/>
      <c r="N59" s="2"/>
      <c r="O59" s="2"/>
      <c r="P59" s="2"/>
      <c r="Q59" s="2"/>
      <c r="R59" s="2"/>
      <c r="S59" s="2"/>
      <c r="T59" s="2"/>
      <c r="U59" s="2"/>
    </row>
    <row r="60" spans="1:23" ht="6.75" customHeight="1" x14ac:dyDescent="0.2">
      <c r="A60" s="20"/>
      <c r="B60" s="1"/>
      <c r="C60" s="1"/>
      <c r="D60" s="1"/>
      <c r="E60" s="1"/>
      <c r="F60" s="1"/>
      <c r="G60" s="47"/>
      <c r="J60" s="2"/>
      <c r="K60" s="2"/>
      <c r="L60" s="2"/>
      <c r="M60" s="2"/>
      <c r="N60" s="2"/>
      <c r="O60" s="2"/>
      <c r="P60" s="2"/>
      <c r="Q60" s="2"/>
      <c r="R60" s="2"/>
      <c r="S60" s="2"/>
      <c r="T60" s="2"/>
      <c r="U60" s="2"/>
    </row>
    <row r="61" spans="1:23" ht="16.5" customHeight="1" x14ac:dyDescent="0.2">
      <c r="A61" s="20"/>
      <c r="B61" s="110" t="s">
        <v>64</v>
      </c>
      <c r="C61" s="110"/>
      <c r="D61" s="110"/>
      <c r="E61" s="110"/>
      <c r="F61" s="110"/>
      <c r="G61" s="110"/>
      <c r="H61" s="110"/>
      <c r="I61" s="110"/>
      <c r="J61" s="110"/>
      <c r="K61" s="110"/>
      <c r="L61" s="110"/>
      <c r="M61" s="110"/>
      <c r="N61" s="110"/>
      <c r="O61" s="110"/>
      <c r="P61" s="110"/>
      <c r="Q61" s="110"/>
      <c r="R61" s="110"/>
      <c r="S61" s="110"/>
      <c r="T61" s="110"/>
      <c r="U61" s="110"/>
      <c r="V61" s="110"/>
      <c r="W61" s="110"/>
    </row>
    <row r="62" spans="1:23" ht="15" x14ac:dyDescent="0.2">
      <c r="A62" s="20"/>
      <c r="B62" s="17"/>
      <c r="C62" s="17"/>
      <c r="D62" s="18"/>
      <c r="E62" s="18"/>
      <c r="F62" s="18"/>
      <c r="H62" s="3"/>
      <c r="I62" s="3"/>
      <c r="J62" s="3"/>
      <c r="K62" s="3"/>
      <c r="L62" s="3"/>
    </row>
    <row r="63" spans="1:23" ht="15" customHeight="1" x14ac:dyDescent="0.2">
      <c r="A63" s="20"/>
      <c r="B63" s="96" t="s">
        <v>6</v>
      </c>
      <c r="C63" s="97"/>
      <c r="D63" s="98">
        <v>45381</v>
      </c>
      <c r="E63" s="94"/>
      <c r="F63" s="3" t="s">
        <v>40</v>
      </c>
      <c r="G63" s="108" t="s">
        <v>108</v>
      </c>
      <c r="H63" s="109"/>
      <c r="I63" s="95" t="s">
        <v>56</v>
      </c>
      <c r="J63" s="96"/>
      <c r="K63" s="96"/>
      <c r="L63" s="96"/>
      <c r="M63" s="97"/>
      <c r="N63" s="94" t="s">
        <v>111</v>
      </c>
      <c r="O63" s="94"/>
      <c r="P63" s="94"/>
      <c r="Q63" s="94"/>
      <c r="R63" s="94"/>
      <c r="T63" s="2"/>
      <c r="U63" s="2"/>
    </row>
    <row r="64" spans="1:23" ht="15" x14ac:dyDescent="0.2">
      <c r="A64" s="20"/>
      <c r="B64" s="17"/>
      <c r="C64" s="17"/>
      <c r="D64" s="18"/>
      <c r="E64" s="18"/>
      <c r="F64" s="18"/>
      <c r="H64" s="102"/>
      <c r="I64" s="102"/>
      <c r="J64" s="102"/>
      <c r="K64" s="102"/>
      <c r="L64" s="102"/>
    </row>
    <row r="65" spans="2:23" s="22" customFormat="1" ht="28.5" customHeight="1" x14ac:dyDescent="0.25">
      <c r="B65" s="63" t="s">
        <v>62</v>
      </c>
      <c r="C65" s="63" t="s">
        <v>2</v>
      </c>
      <c r="D65" s="63" t="s">
        <v>43</v>
      </c>
      <c r="E65" s="63"/>
      <c r="F65" s="104" t="s">
        <v>8</v>
      </c>
      <c r="G65" s="63" t="s">
        <v>3</v>
      </c>
      <c r="H65" s="89" t="s">
        <v>7</v>
      </c>
      <c r="I65" s="90"/>
      <c r="J65" s="90"/>
      <c r="K65" s="90"/>
      <c r="L65" s="90"/>
      <c r="M65" s="90"/>
      <c r="N65" s="90"/>
      <c r="O65" s="90"/>
      <c r="P65" s="91"/>
      <c r="Q65" s="111" t="s">
        <v>54</v>
      </c>
      <c r="R65" s="111"/>
      <c r="S65" s="111"/>
      <c r="T65" s="111"/>
      <c r="U65" s="86" t="s">
        <v>55</v>
      </c>
      <c r="V65" s="107" t="s">
        <v>11</v>
      </c>
      <c r="W65" s="52"/>
    </row>
    <row r="66" spans="2:23" s="22" customFormat="1" ht="21.75" customHeight="1" x14ac:dyDescent="0.25">
      <c r="B66" s="63"/>
      <c r="C66" s="63"/>
      <c r="D66" s="63"/>
      <c r="E66" s="63"/>
      <c r="F66" s="105"/>
      <c r="G66" s="63"/>
      <c r="H66" s="89" t="s">
        <v>32</v>
      </c>
      <c r="I66" s="90"/>
      <c r="J66" s="90"/>
      <c r="K66" s="91"/>
      <c r="L66" s="89" t="s">
        <v>35</v>
      </c>
      <c r="M66" s="90"/>
      <c r="N66" s="90"/>
      <c r="O66" s="90"/>
      <c r="P66" s="91"/>
      <c r="Q66" s="92" t="s">
        <v>37</v>
      </c>
      <c r="R66" s="92" t="s">
        <v>51</v>
      </c>
      <c r="S66" s="92" t="s">
        <v>41</v>
      </c>
      <c r="T66" s="87" t="s">
        <v>53</v>
      </c>
      <c r="U66" s="86" t="s">
        <v>9</v>
      </c>
      <c r="V66" s="107"/>
      <c r="W66" s="52"/>
    </row>
    <row r="67" spans="2:23" s="22" customFormat="1" ht="63.75" x14ac:dyDescent="0.25">
      <c r="B67" s="63"/>
      <c r="C67" s="63"/>
      <c r="D67" s="38" t="s">
        <v>44</v>
      </c>
      <c r="E67" s="38" t="s">
        <v>42</v>
      </c>
      <c r="F67" s="106"/>
      <c r="G67" s="63"/>
      <c r="H67" s="38" t="s">
        <v>33</v>
      </c>
      <c r="I67" s="38" t="s">
        <v>36</v>
      </c>
      <c r="J67" s="38" t="s">
        <v>34</v>
      </c>
      <c r="K67" s="38" t="s">
        <v>36</v>
      </c>
      <c r="L67" s="38" t="s">
        <v>23</v>
      </c>
      <c r="M67" s="39" t="s">
        <v>59</v>
      </c>
      <c r="N67" s="39" t="s">
        <v>66</v>
      </c>
      <c r="O67" s="39" t="s">
        <v>24</v>
      </c>
      <c r="P67" s="38" t="s">
        <v>29</v>
      </c>
      <c r="Q67" s="93"/>
      <c r="R67" s="93"/>
      <c r="S67" s="93"/>
      <c r="T67" s="88"/>
      <c r="U67" s="86"/>
      <c r="V67" s="107"/>
      <c r="W67" s="52"/>
    </row>
    <row r="68" spans="2:23" s="23" customFormat="1" ht="137.25" customHeight="1" x14ac:dyDescent="0.25">
      <c r="B68" s="60" t="s">
        <v>72</v>
      </c>
      <c r="C68" s="73" t="s">
        <v>73</v>
      </c>
      <c r="D68" s="60" t="s">
        <v>49</v>
      </c>
      <c r="E68" s="70">
        <f>VLOOKUP(D68,Criterios!$A$20:$B$24,2,FALSE)</f>
        <v>0.8</v>
      </c>
      <c r="F68" s="64" t="s">
        <v>74</v>
      </c>
      <c r="G68" s="43" t="s">
        <v>79</v>
      </c>
      <c r="H68" s="8" t="s">
        <v>15</v>
      </c>
      <c r="I68" s="28">
        <f>VLOOKUP(H68,Criterios!$B$3:$C$6,2,FALSE)</f>
        <v>0.25</v>
      </c>
      <c r="J68" s="8" t="s">
        <v>19</v>
      </c>
      <c r="K68" s="28">
        <f>VLOOKUP(J68,Criterios!$B$7:$C$9,2,FALSE)</f>
        <v>0.15</v>
      </c>
      <c r="L68" s="8" t="s">
        <v>25</v>
      </c>
      <c r="M68" s="8" t="s">
        <v>60</v>
      </c>
      <c r="N68" s="8" t="s">
        <v>68</v>
      </c>
      <c r="O68" s="8" t="s">
        <v>27</v>
      </c>
      <c r="P68" s="8" t="s">
        <v>30</v>
      </c>
      <c r="Q68" s="31">
        <f>+I68+K68</f>
        <v>0.4</v>
      </c>
      <c r="R68" s="31">
        <f>(E68-(E68*Q68))</f>
        <v>0.48</v>
      </c>
      <c r="S68" s="76">
        <f>IF(R69&gt;1%,R69,R68)</f>
        <v>0.28799999999999998</v>
      </c>
      <c r="T68" s="78">
        <f>IF(S72&gt;1%,S72,S68)</f>
        <v>0.28799999999999998</v>
      </c>
      <c r="U68" s="81" t="str">
        <f>IF(T68&lt;=20%,Criterios!$A$20,IF(T68&lt;=40%,Criterios!$A$21,IF(T68&lt;=60%,Criterios!$A$22,IF(T68&lt;=80,Criterios!$A$23,Criterios!$A$24))))</f>
        <v>Baja</v>
      </c>
      <c r="V68" s="40" t="s">
        <v>110</v>
      </c>
      <c r="W68" s="51"/>
    </row>
    <row r="69" spans="2:23" s="23" customFormat="1" ht="127.5" x14ac:dyDescent="0.25">
      <c r="B69" s="61"/>
      <c r="C69" s="74"/>
      <c r="D69" s="61"/>
      <c r="E69" s="71"/>
      <c r="F69" s="65"/>
      <c r="G69" s="44" t="s">
        <v>80</v>
      </c>
      <c r="H69" s="8" t="s">
        <v>15</v>
      </c>
      <c r="I69" s="28">
        <f>VLOOKUP(H69,Criterios!$B$3:$C$6,2,FALSE)</f>
        <v>0.25</v>
      </c>
      <c r="J69" s="8" t="s">
        <v>19</v>
      </c>
      <c r="K69" s="28">
        <f>VLOOKUP(J69,Criterios!$B$7:$C$9,2,FALSE)</f>
        <v>0.15</v>
      </c>
      <c r="L69" s="8" t="s">
        <v>25</v>
      </c>
      <c r="M69" s="8" t="s">
        <v>60</v>
      </c>
      <c r="N69" s="8" t="s">
        <v>68</v>
      </c>
      <c r="O69" s="8" t="s">
        <v>27</v>
      </c>
      <c r="P69" s="8" t="s">
        <v>30</v>
      </c>
      <c r="Q69" s="32">
        <f>+I69+K69</f>
        <v>0.4</v>
      </c>
      <c r="R69" s="32">
        <f>(R68-(R68*Q69))</f>
        <v>0.28799999999999998</v>
      </c>
      <c r="S69" s="77"/>
      <c r="T69" s="79"/>
      <c r="U69" s="82"/>
      <c r="V69" s="40" t="s">
        <v>110</v>
      </c>
      <c r="W69" s="51"/>
    </row>
    <row r="70" spans="2:23" s="23" customFormat="1" ht="14.25" x14ac:dyDescent="0.25">
      <c r="B70" s="61"/>
      <c r="C70" s="74"/>
      <c r="D70" s="61"/>
      <c r="E70" s="71"/>
      <c r="F70" s="65"/>
      <c r="G70" s="44" t="s">
        <v>38</v>
      </c>
      <c r="H70" s="9" t="s">
        <v>52</v>
      </c>
      <c r="I70" s="29">
        <f>VLOOKUP(H70,Criterios!$B$3:$C$6,2,FALSE)</f>
        <v>0</v>
      </c>
      <c r="J70" s="9" t="s">
        <v>52</v>
      </c>
      <c r="K70" s="29">
        <f>VLOOKUP(J70,Criterios!$B$7:$C$9,2,FALSE)</f>
        <v>0</v>
      </c>
      <c r="L70" s="9"/>
      <c r="M70" s="9"/>
      <c r="N70" s="9"/>
      <c r="O70" s="9"/>
      <c r="P70" s="9"/>
      <c r="Q70" s="32">
        <f>+I70+K70</f>
        <v>0</v>
      </c>
      <c r="R70" s="32">
        <f>IF(Q70&gt;1%,(R69-(R69*Q70)),Q70)</f>
        <v>0</v>
      </c>
      <c r="S70" s="77">
        <f>IF(R71&gt;1%,R71,R70)</f>
        <v>0</v>
      </c>
      <c r="T70" s="79"/>
      <c r="U70" s="82"/>
      <c r="V70" s="24"/>
      <c r="W70" s="51"/>
    </row>
    <row r="71" spans="2:23" s="23" customFormat="1" ht="14.25" x14ac:dyDescent="0.25">
      <c r="B71" s="61"/>
      <c r="C71" s="74"/>
      <c r="D71" s="61"/>
      <c r="E71" s="71"/>
      <c r="F71" s="65"/>
      <c r="G71" s="44" t="s">
        <v>39</v>
      </c>
      <c r="H71" s="9" t="s">
        <v>52</v>
      </c>
      <c r="I71" s="29">
        <f>VLOOKUP(H71,Criterios!$B$3:$C$6,2,FALSE)</f>
        <v>0</v>
      </c>
      <c r="J71" s="9" t="s">
        <v>52</v>
      </c>
      <c r="K71" s="29">
        <f>VLOOKUP(J71,Criterios!$B$7:$C$9,2,FALSE)</f>
        <v>0</v>
      </c>
      <c r="L71" s="9"/>
      <c r="M71" s="9"/>
      <c r="N71" s="9"/>
      <c r="O71" s="9"/>
      <c r="P71" s="9"/>
      <c r="Q71" s="32">
        <f t="shared" ref="Q71" si="14">+I71+K71</f>
        <v>0</v>
      </c>
      <c r="R71" s="32">
        <f>(R70-(R70*Q71))</f>
        <v>0</v>
      </c>
      <c r="S71" s="77"/>
      <c r="T71" s="79"/>
      <c r="U71" s="82"/>
      <c r="V71" s="24"/>
      <c r="W71" s="51"/>
    </row>
    <row r="72" spans="2:23" s="23" customFormat="1" ht="14.25" x14ac:dyDescent="0.25">
      <c r="B72" s="61"/>
      <c r="C72" s="74"/>
      <c r="D72" s="61"/>
      <c r="E72" s="71"/>
      <c r="F72" s="65"/>
      <c r="G72" s="45" t="s">
        <v>38</v>
      </c>
      <c r="H72" s="35" t="s">
        <v>52</v>
      </c>
      <c r="I72" s="36">
        <f>VLOOKUP(H72,Criterios!$B$3:$C$6,2,FALSE)</f>
        <v>0</v>
      </c>
      <c r="J72" s="9" t="s">
        <v>52</v>
      </c>
      <c r="K72" s="36">
        <f>VLOOKUP(J72,Criterios!$B$7:$C$9,2,FALSE)</f>
        <v>0</v>
      </c>
      <c r="L72" s="35"/>
      <c r="M72" s="35"/>
      <c r="N72" s="35"/>
      <c r="O72" s="35"/>
      <c r="P72" s="35"/>
      <c r="Q72" s="37">
        <f>+I72+K72</f>
        <v>0</v>
      </c>
      <c r="R72" s="37">
        <f>IF(Q72&gt;1%,(R71-(R71*Q72)),Q72)</f>
        <v>0</v>
      </c>
      <c r="S72" s="84">
        <f>IF(R73&gt;1%,R73,R72)</f>
        <v>0</v>
      </c>
      <c r="T72" s="79"/>
      <c r="U72" s="82"/>
      <c r="V72" s="24"/>
      <c r="W72" s="51"/>
    </row>
    <row r="73" spans="2:23" s="23" customFormat="1" ht="14.25" x14ac:dyDescent="0.25">
      <c r="B73" s="62"/>
      <c r="C73" s="75"/>
      <c r="D73" s="62"/>
      <c r="E73" s="72"/>
      <c r="F73" s="66"/>
      <c r="G73" s="46" t="s">
        <v>39</v>
      </c>
      <c r="H73" s="10" t="s">
        <v>52</v>
      </c>
      <c r="I73" s="30">
        <f>VLOOKUP(H73,Criterios!$B$3:$C$6,2,FALSE)</f>
        <v>0</v>
      </c>
      <c r="J73" s="9" t="s">
        <v>52</v>
      </c>
      <c r="K73" s="30">
        <f>VLOOKUP(J73,Criterios!$B$7:$C$9,2,FALSE)</f>
        <v>0</v>
      </c>
      <c r="L73" s="10"/>
      <c r="M73" s="10"/>
      <c r="N73" s="10"/>
      <c r="O73" s="10"/>
      <c r="P73" s="10"/>
      <c r="Q73" s="33">
        <f t="shared" ref="Q73" si="15">+I73+K73</f>
        <v>0</v>
      </c>
      <c r="R73" s="33">
        <f>IF(Q73&gt;1%,(R72-(R72*Q73)),Q73)</f>
        <v>0</v>
      </c>
      <c r="S73" s="85"/>
      <c r="T73" s="80"/>
      <c r="U73" s="83"/>
      <c r="V73" s="24"/>
      <c r="W73" s="51"/>
    </row>
    <row r="74" spans="2:23" s="23" customFormat="1" ht="151.5" customHeight="1" x14ac:dyDescent="0.25">
      <c r="B74" s="60" t="s">
        <v>75</v>
      </c>
      <c r="C74" s="67" t="s">
        <v>76</v>
      </c>
      <c r="D74" s="60" t="s">
        <v>48</v>
      </c>
      <c r="E74" s="70">
        <f>VLOOKUP(D74,Criterios!$A$20:$B$24,2,FALSE)</f>
        <v>0.6</v>
      </c>
      <c r="F74" s="64" t="s">
        <v>77</v>
      </c>
      <c r="G74" s="43" t="s">
        <v>78</v>
      </c>
      <c r="H74" s="8" t="s">
        <v>15</v>
      </c>
      <c r="I74" s="28">
        <f>VLOOKUP(H74,Criterios!$B$3:$C$6,2,FALSE)</f>
        <v>0.25</v>
      </c>
      <c r="J74" s="8" t="s">
        <v>19</v>
      </c>
      <c r="K74" s="28">
        <f>VLOOKUP(J74,Criterios!$B$7:$C$9,2,FALSE)</f>
        <v>0.15</v>
      </c>
      <c r="L74" s="8" t="s">
        <v>25</v>
      </c>
      <c r="M74" s="8" t="s">
        <v>60</v>
      </c>
      <c r="N74" s="8" t="s">
        <v>68</v>
      </c>
      <c r="O74" s="8" t="s">
        <v>27</v>
      </c>
      <c r="P74" s="8" t="s">
        <v>30</v>
      </c>
      <c r="Q74" s="31">
        <f>+I74+K74</f>
        <v>0.4</v>
      </c>
      <c r="R74" s="31">
        <f>(E74-(E74*Q74))</f>
        <v>0.36</v>
      </c>
      <c r="S74" s="76">
        <f>IF(R75&gt;1%,R75,R74)</f>
        <v>0.216</v>
      </c>
      <c r="T74" s="78">
        <f>IF(S78&gt;1%,S78,S74)</f>
        <v>0.216</v>
      </c>
      <c r="U74" s="81" t="str">
        <f>IF(T74&lt;=20%,Criterios!$A$20,IF(T74&lt;=40%,Criterios!$A$21,IF(T74&lt;=60%,Criterios!$A$22,IF(T74&lt;=80,Criterios!$A$23,Criterios!$A$24))))</f>
        <v>Baja</v>
      </c>
      <c r="V74" s="40" t="s">
        <v>110</v>
      </c>
      <c r="W74" s="51"/>
    </row>
    <row r="75" spans="2:23" s="20" customFormat="1" ht="117" customHeight="1" x14ac:dyDescent="0.25">
      <c r="B75" s="61"/>
      <c r="C75" s="68"/>
      <c r="D75" s="61"/>
      <c r="E75" s="71"/>
      <c r="F75" s="65"/>
      <c r="G75" s="44" t="s">
        <v>81</v>
      </c>
      <c r="H75" s="8" t="s">
        <v>15</v>
      </c>
      <c r="I75" s="28">
        <f>VLOOKUP(H75,Criterios!$B$3:$C$6,2,FALSE)</f>
        <v>0.25</v>
      </c>
      <c r="J75" s="8" t="s">
        <v>19</v>
      </c>
      <c r="K75" s="28">
        <f>VLOOKUP(J75,Criterios!$B$7:$C$9,2,FALSE)</f>
        <v>0.15</v>
      </c>
      <c r="L75" s="8" t="s">
        <v>25</v>
      </c>
      <c r="M75" s="8" t="s">
        <v>60</v>
      </c>
      <c r="N75" s="8" t="s">
        <v>68</v>
      </c>
      <c r="O75" s="8" t="s">
        <v>27</v>
      </c>
      <c r="P75" s="8" t="s">
        <v>30</v>
      </c>
      <c r="Q75" s="32">
        <f>+I75+K75</f>
        <v>0.4</v>
      </c>
      <c r="R75" s="32">
        <f>(R74-(R74*Q75))</f>
        <v>0.216</v>
      </c>
      <c r="S75" s="77"/>
      <c r="T75" s="79"/>
      <c r="U75" s="82"/>
      <c r="V75" s="40" t="s">
        <v>110</v>
      </c>
      <c r="W75" s="53"/>
    </row>
    <row r="76" spans="2:23" s="20" customFormat="1" ht="15" x14ac:dyDescent="0.25">
      <c r="B76" s="61"/>
      <c r="C76" s="68"/>
      <c r="D76" s="61"/>
      <c r="E76" s="71"/>
      <c r="F76" s="65"/>
      <c r="G76" s="44" t="s">
        <v>38</v>
      </c>
      <c r="H76" s="9" t="s">
        <v>52</v>
      </c>
      <c r="I76" s="29">
        <f>VLOOKUP(H76,Criterios!$B$3:$C$6,2,FALSE)</f>
        <v>0</v>
      </c>
      <c r="J76" s="9" t="s">
        <v>52</v>
      </c>
      <c r="K76" s="29">
        <f>VLOOKUP(J76,Criterios!$B$7:$C$9,2,FALSE)</f>
        <v>0</v>
      </c>
      <c r="L76" s="9"/>
      <c r="M76" s="9"/>
      <c r="N76" s="9"/>
      <c r="O76" s="9"/>
      <c r="P76" s="9"/>
      <c r="Q76" s="32">
        <f>+I76+K76</f>
        <v>0</v>
      </c>
      <c r="R76" s="32">
        <f>IF(Q76&gt;1%,(R75-(R75*Q76)),Q76)</f>
        <v>0</v>
      </c>
      <c r="S76" s="77">
        <f>IF(R77&gt;1%,R77,R76)</f>
        <v>0</v>
      </c>
      <c r="T76" s="79"/>
      <c r="U76" s="82"/>
      <c r="V76" s="25"/>
      <c r="W76" s="53"/>
    </row>
    <row r="77" spans="2:23" s="20" customFormat="1" ht="15" x14ac:dyDescent="0.25">
      <c r="B77" s="61"/>
      <c r="C77" s="68"/>
      <c r="D77" s="61"/>
      <c r="E77" s="71"/>
      <c r="F77" s="65"/>
      <c r="G77" s="44" t="s">
        <v>39</v>
      </c>
      <c r="H77" s="9" t="s">
        <v>52</v>
      </c>
      <c r="I77" s="29">
        <f>VLOOKUP(H77,Criterios!$B$3:$C$6,2,FALSE)</f>
        <v>0</v>
      </c>
      <c r="J77" s="9" t="s">
        <v>52</v>
      </c>
      <c r="K77" s="29">
        <f>VLOOKUP(J77,Criterios!$B$7:$C$9,2,FALSE)</f>
        <v>0</v>
      </c>
      <c r="L77" s="9"/>
      <c r="M77" s="9"/>
      <c r="N77" s="9"/>
      <c r="O77" s="9"/>
      <c r="P77" s="9"/>
      <c r="Q77" s="32">
        <f t="shared" ref="Q77" si="16">+I77+K77</f>
        <v>0</v>
      </c>
      <c r="R77" s="32">
        <f>(R76-(R76*Q77))</f>
        <v>0</v>
      </c>
      <c r="S77" s="77"/>
      <c r="T77" s="79"/>
      <c r="U77" s="82"/>
      <c r="V77" s="25"/>
      <c r="W77" s="53"/>
    </row>
    <row r="78" spans="2:23" s="20" customFormat="1" ht="15" x14ac:dyDescent="0.25">
      <c r="B78" s="61"/>
      <c r="C78" s="68"/>
      <c r="D78" s="61"/>
      <c r="E78" s="71"/>
      <c r="F78" s="65"/>
      <c r="G78" s="45" t="s">
        <v>38</v>
      </c>
      <c r="H78" s="35" t="s">
        <v>52</v>
      </c>
      <c r="I78" s="36">
        <f>VLOOKUP(H78,Criterios!$B$3:$C$6,2,FALSE)</f>
        <v>0</v>
      </c>
      <c r="J78" s="9" t="s">
        <v>52</v>
      </c>
      <c r="K78" s="36">
        <f>VLOOKUP(J78,Criterios!$B$7:$C$9,2,FALSE)</f>
        <v>0</v>
      </c>
      <c r="L78" s="35"/>
      <c r="M78" s="35"/>
      <c r="N78" s="35"/>
      <c r="O78" s="35"/>
      <c r="P78" s="35"/>
      <c r="Q78" s="37">
        <f>+I78+K78</f>
        <v>0</v>
      </c>
      <c r="R78" s="37">
        <f>IF(Q78&gt;1%,(R77-(R77*Q78)),Q78)</f>
        <v>0</v>
      </c>
      <c r="S78" s="84">
        <f>IF(R79&gt;1%,R79,R78)</f>
        <v>0</v>
      </c>
      <c r="T78" s="79"/>
      <c r="U78" s="82"/>
      <c r="V78" s="25"/>
      <c r="W78" s="53"/>
    </row>
    <row r="79" spans="2:23" s="20" customFormat="1" ht="15" x14ac:dyDescent="0.25">
      <c r="B79" s="62"/>
      <c r="C79" s="69"/>
      <c r="D79" s="62"/>
      <c r="E79" s="72"/>
      <c r="F79" s="66"/>
      <c r="G79" s="46" t="s">
        <v>39</v>
      </c>
      <c r="H79" s="10" t="s">
        <v>52</v>
      </c>
      <c r="I79" s="30">
        <f>VLOOKUP(H79,Criterios!$B$3:$C$6,2,FALSE)</f>
        <v>0</v>
      </c>
      <c r="J79" s="9" t="s">
        <v>52</v>
      </c>
      <c r="K79" s="30">
        <f>VLOOKUP(J79,Criterios!$B$7:$C$9,2,FALSE)</f>
        <v>0</v>
      </c>
      <c r="L79" s="10"/>
      <c r="M79" s="10"/>
      <c r="N79" s="10"/>
      <c r="O79" s="10"/>
      <c r="P79" s="10"/>
      <c r="Q79" s="33">
        <f t="shared" ref="Q79" si="17">+I79+K79</f>
        <v>0</v>
      </c>
      <c r="R79" s="33">
        <f>IF(Q79&gt;1%,(R78-(R78*Q79)),Q79)</f>
        <v>0</v>
      </c>
      <c r="S79" s="85"/>
      <c r="T79" s="80"/>
      <c r="U79" s="83"/>
      <c r="V79" s="25"/>
      <c r="W79" s="53"/>
    </row>
    <row r="80" spans="2:23" s="22" customFormat="1" ht="156" customHeight="1" x14ac:dyDescent="0.25">
      <c r="B80" s="60" t="s">
        <v>82</v>
      </c>
      <c r="C80" s="67" t="s">
        <v>83</v>
      </c>
      <c r="D80" s="60" t="s">
        <v>49</v>
      </c>
      <c r="E80" s="70">
        <f>VLOOKUP(D80,Criterios!$A$20:$B$24,2,FALSE)</f>
        <v>0.8</v>
      </c>
      <c r="F80" s="64" t="s">
        <v>84</v>
      </c>
      <c r="G80" s="43" t="s">
        <v>85</v>
      </c>
      <c r="H80" s="8" t="s">
        <v>15</v>
      </c>
      <c r="I80" s="28">
        <f>VLOOKUP(H80,Criterios!$B$3:$C$6,2,FALSE)</f>
        <v>0.25</v>
      </c>
      <c r="J80" s="8" t="s">
        <v>19</v>
      </c>
      <c r="K80" s="28">
        <f>VLOOKUP(J80,Criterios!$B$7:$C$9,2,FALSE)</f>
        <v>0.15</v>
      </c>
      <c r="L80" s="8" t="s">
        <v>25</v>
      </c>
      <c r="M80" s="8" t="s">
        <v>60</v>
      </c>
      <c r="N80" s="8" t="s">
        <v>68</v>
      </c>
      <c r="O80" s="8" t="s">
        <v>27</v>
      </c>
      <c r="P80" s="8" t="s">
        <v>30</v>
      </c>
      <c r="Q80" s="31">
        <f>+I80+K80</f>
        <v>0.4</v>
      </c>
      <c r="R80" s="31">
        <f>(E80-(E80*Q80))</f>
        <v>0.48</v>
      </c>
      <c r="S80" s="76">
        <f>IF(R82&gt;1%,R82,R80)</f>
        <v>0.17279999999999998</v>
      </c>
      <c r="T80" s="78">
        <f>IF(S85&gt;1%,S85,S80)</f>
        <v>0.17279999999999998</v>
      </c>
      <c r="U80" s="81" t="str">
        <f>IF(T80&lt;=20%,Criterios!$A$20,IF(T80&lt;=40%,Criterios!$A$21,IF(T80&lt;=60%,Criterios!$A$22,IF(T80&lt;=80,Criterios!$A$23,Criterios!$A$24))))</f>
        <v>Muy baja</v>
      </c>
      <c r="V80" s="40" t="s">
        <v>110</v>
      </c>
      <c r="W80" s="50"/>
    </row>
    <row r="81" spans="1:23" s="22" customFormat="1" ht="149.25" customHeight="1" x14ac:dyDescent="0.25">
      <c r="B81" s="61"/>
      <c r="C81" s="68"/>
      <c r="D81" s="61"/>
      <c r="E81" s="71"/>
      <c r="F81" s="65"/>
      <c r="G81" s="44" t="s">
        <v>86</v>
      </c>
      <c r="H81" s="8" t="s">
        <v>15</v>
      </c>
      <c r="I81" s="28">
        <f>VLOOKUP(H81,Criterios!$B$3:$C$6,2,FALSE)</f>
        <v>0.25</v>
      </c>
      <c r="J81" s="8" t="s">
        <v>19</v>
      </c>
      <c r="K81" s="28">
        <f>VLOOKUP(J81,Criterios!$B$7:$C$9,2,FALSE)</f>
        <v>0.15</v>
      </c>
      <c r="L81" s="8" t="s">
        <v>25</v>
      </c>
      <c r="M81" s="8" t="s">
        <v>60</v>
      </c>
      <c r="N81" s="8" t="s">
        <v>68</v>
      </c>
      <c r="O81" s="8" t="s">
        <v>27</v>
      </c>
      <c r="P81" s="8" t="s">
        <v>30</v>
      </c>
      <c r="Q81" s="31">
        <f>+I81+K81</f>
        <v>0.4</v>
      </c>
      <c r="R81" s="32">
        <f>(R80-(R80*Q81))</f>
        <v>0.28799999999999998</v>
      </c>
      <c r="S81" s="84"/>
      <c r="T81" s="79"/>
      <c r="U81" s="82"/>
      <c r="V81" s="40" t="s">
        <v>110</v>
      </c>
      <c r="W81" s="50"/>
    </row>
    <row r="82" spans="1:23" s="22" customFormat="1" ht="138" customHeight="1" x14ac:dyDescent="0.25">
      <c r="B82" s="61"/>
      <c r="C82" s="68"/>
      <c r="D82" s="61"/>
      <c r="E82" s="71"/>
      <c r="F82" s="65"/>
      <c r="G82" s="44" t="s">
        <v>87</v>
      </c>
      <c r="H82" s="8" t="s">
        <v>15</v>
      </c>
      <c r="I82" s="28">
        <f>VLOOKUP(H82,Criterios!$B$3:$C$6,2,FALSE)</f>
        <v>0.25</v>
      </c>
      <c r="J82" s="8" t="s">
        <v>19</v>
      </c>
      <c r="K82" s="28">
        <f>VLOOKUP(J82,Criterios!$B$7:$C$9,2,FALSE)</f>
        <v>0.15</v>
      </c>
      <c r="L82" s="8" t="s">
        <v>25</v>
      </c>
      <c r="M82" s="8" t="s">
        <v>60</v>
      </c>
      <c r="N82" s="8" t="s">
        <v>68</v>
      </c>
      <c r="O82" s="8" t="s">
        <v>27</v>
      </c>
      <c r="P82" s="8" t="s">
        <v>30</v>
      </c>
      <c r="Q82" s="32">
        <f>+I82+K82</f>
        <v>0.4</v>
      </c>
      <c r="R82" s="32">
        <f>(R81-(R81*Q82))</f>
        <v>0.17279999999999998</v>
      </c>
      <c r="S82" s="77"/>
      <c r="T82" s="79"/>
      <c r="U82" s="82"/>
      <c r="V82" s="40" t="s">
        <v>110</v>
      </c>
      <c r="W82" s="50"/>
    </row>
    <row r="83" spans="1:23" s="22" customFormat="1" ht="15" x14ac:dyDescent="0.25">
      <c r="B83" s="61"/>
      <c r="C83" s="68"/>
      <c r="D83" s="61"/>
      <c r="E83" s="71"/>
      <c r="F83" s="65"/>
      <c r="G83" s="44" t="s">
        <v>38</v>
      </c>
      <c r="H83" s="9" t="s">
        <v>52</v>
      </c>
      <c r="I83" s="29">
        <f>VLOOKUP(H83,Criterios!$B$3:$C$6,2,FALSE)</f>
        <v>0</v>
      </c>
      <c r="J83" s="9" t="s">
        <v>52</v>
      </c>
      <c r="K83" s="29">
        <f>VLOOKUP(J83,Criterios!$B$7:$C$9,2,FALSE)</f>
        <v>0</v>
      </c>
      <c r="L83" s="9"/>
      <c r="M83" s="9"/>
      <c r="N83" s="9"/>
      <c r="O83" s="9"/>
      <c r="P83" s="9"/>
      <c r="Q83" s="32">
        <f>+I83+K83</f>
        <v>0</v>
      </c>
      <c r="R83" s="32">
        <f>IF(Q83&gt;1%,(R82-(R82*Q83)),Q83)</f>
        <v>0</v>
      </c>
      <c r="S83" s="77">
        <f>IF(R84&gt;1%,R84,R83)</f>
        <v>0</v>
      </c>
      <c r="T83" s="79"/>
      <c r="U83" s="82"/>
      <c r="V83" s="26"/>
      <c r="W83" s="50"/>
    </row>
    <row r="84" spans="1:23" s="22" customFormat="1" ht="15" x14ac:dyDescent="0.25">
      <c r="B84" s="61"/>
      <c r="C84" s="68"/>
      <c r="D84" s="61"/>
      <c r="E84" s="71"/>
      <c r="F84" s="65"/>
      <c r="G84" s="44" t="s">
        <v>39</v>
      </c>
      <c r="H84" s="9" t="s">
        <v>52</v>
      </c>
      <c r="I84" s="29">
        <f>VLOOKUP(H84,Criterios!$B$3:$C$6,2,FALSE)</f>
        <v>0</v>
      </c>
      <c r="J84" s="9" t="s">
        <v>52</v>
      </c>
      <c r="K84" s="29">
        <f>VLOOKUP(J84,Criterios!$B$7:$C$9,2,FALSE)</f>
        <v>0</v>
      </c>
      <c r="L84" s="9"/>
      <c r="M84" s="9"/>
      <c r="N84" s="9"/>
      <c r="O84" s="9"/>
      <c r="P84" s="9"/>
      <c r="Q84" s="32">
        <f t="shared" ref="Q84" si="18">+I84+K84</f>
        <v>0</v>
      </c>
      <c r="R84" s="32">
        <f>(R83-(R83*Q84))</f>
        <v>0</v>
      </c>
      <c r="S84" s="77"/>
      <c r="T84" s="79"/>
      <c r="U84" s="82"/>
      <c r="V84" s="26"/>
      <c r="W84" s="50"/>
    </row>
    <row r="85" spans="1:23" s="22" customFormat="1" ht="15" x14ac:dyDescent="0.25">
      <c r="B85" s="61"/>
      <c r="C85" s="68"/>
      <c r="D85" s="61"/>
      <c r="E85" s="71"/>
      <c r="F85" s="65"/>
      <c r="G85" s="45" t="s">
        <v>38</v>
      </c>
      <c r="H85" s="35" t="s">
        <v>52</v>
      </c>
      <c r="I85" s="36">
        <f>VLOOKUP(H85,Criterios!$B$3:$C$6,2,FALSE)</f>
        <v>0</v>
      </c>
      <c r="J85" s="9" t="s">
        <v>52</v>
      </c>
      <c r="K85" s="36">
        <f>VLOOKUP(J85,Criterios!$B$7:$C$9,2,FALSE)</f>
        <v>0</v>
      </c>
      <c r="L85" s="35"/>
      <c r="M85" s="35"/>
      <c r="N85" s="35"/>
      <c r="O85" s="35"/>
      <c r="P85" s="35"/>
      <c r="Q85" s="37">
        <f>+I85+K85</f>
        <v>0</v>
      </c>
      <c r="R85" s="37">
        <f>IF(Q85&gt;1%,(R84-(R84*Q85)),Q85)</f>
        <v>0</v>
      </c>
      <c r="S85" s="84">
        <f>IF(R86&gt;1%,R86,R85)</f>
        <v>0</v>
      </c>
      <c r="T85" s="79"/>
      <c r="U85" s="82"/>
      <c r="V85" s="26"/>
      <c r="W85" s="50"/>
    </row>
    <row r="86" spans="1:23" x14ac:dyDescent="0.2">
      <c r="B86" s="62"/>
      <c r="C86" s="69"/>
      <c r="D86" s="62"/>
      <c r="E86" s="72"/>
      <c r="F86" s="66"/>
      <c r="G86" s="46" t="s">
        <v>39</v>
      </c>
      <c r="H86" s="10" t="s">
        <v>52</v>
      </c>
      <c r="I86" s="30">
        <f>VLOOKUP(H86,Criterios!$B$3:$C$6,2,FALSE)</f>
        <v>0</v>
      </c>
      <c r="J86" s="9" t="s">
        <v>52</v>
      </c>
      <c r="K86" s="30">
        <f>VLOOKUP(J86,Criterios!$B$7:$C$9,2,FALSE)</f>
        <v>0</v>
      </c>
      <c r="L86" s="10"/>
      <c r="M86" s="10"/>
      <c r="N86" s="10"/>
      <c r="O86" s="10"/>
      <c r="P86" s="10"/>
      <c r="Q86" s="33">
        <f t="shared" ref="Q86" si="19">+I86+K86</f>
        <v>0</v>
      </c>
      <c r="R86" s="33">
        <f>IF(Q86&gt;1%,(R85-(R85*Q86)),Q86)</f>
        <v>0</v>
      </c>
      <c r="S86" s="85"/>
      <c r="T86" s="80"/>
      <c r="U86" s="83"/>
      <c r="V86" s="27"/>
    </row>
    <row r="87" spans="1:23" ht="158.25" customHeight="1" x14ac:dyDescent="0.2">
      <c r="A87" s="23"/>
      <c r="B87" s="60" t="s">
        <v>88</v>
      </c>
      <c r="C87" s="67" t="s">
        <v>89</v>
      </c>
      <c r="D87" s="60" t="s">
        <v>48</v>
      </c>
      <c r="E87" s="70">
        <f>VLOOKUP(D87,Criterios!$A$20:$B$24,2,FALSE)</f>
        <v>0.6</v>
      </c>
      <c r="F87" s="64" t="s">
        <v>90</v>
      </c>
      <c r="G87" s="43" t="s">
        <v>91</v>
      </c>
      <c r="H87" s="8" t="s">
        <v>15</v>
      </c>
      <c r="I87" s="28">
        <f>VLOOKUP(H87,Criterios!$B$3:$C$6,2,FALSE)</f>
        <v>0.25</v>
      </c>
      <c r="J87" s="8" t="s">
        <v>19</v>
      </c>
      <c r="K87" s="28">
        <f>VLOOKUP(J87,Criterios!$B$7:$C$9,2,FALSE)</f>
        <v>0.15</v>
      </c>
      <c r="L87" s="8" t="s">
        <v>25</v>
      </c>
      <c r="M87" s="8" t="s">
        <v>60</v>
      </c>
      <c r="N87" s="8" t="s">
        <v>68</v>
      </c>
      <c r="O87" s="8" t="s">
        <v>27</v>
      </c>
      <c r="P87" s="8" t="s">
        <v>30</v>
      </c>
      <c r="Q87" s="31">
        <f>+I87+K87</f>
        <v>0.4</v>
      </c>
      <c r="R87" s="31">
        <f>(E87-(E87*Q87))</f>
        <v>0.36</v>
      </c>
      <c r="S87" s="76">
        <f>IF(R89&gt;1%,R89,R87)</f>
        <v>0.12959999999999999</v>
      </c>
      <c r="T87" s="78">
        <f>IF(S92&gt;1%,S92,S87)</f>
        <v>0.12959999999999999</v>
      </c>
      <c r="U87" s="81" t="str">
        <f>IF(T87&lt;=20%,Criterios!$A$20,IF(T87&lt;=40%,Criterios!$A$21,IF(T87&lt;=60%,Criterios!$A$22,IF(T87&lt;=80,Criterios!$A$23,Criterios!$A$24))))</f>
        <v>Muy baja</v>
      </c>
      <c r="V87" s="40" t="s">
        <v>110</v>
      </c>
    </row>
    <row r="88" spans="1:23" ht="141" customHeight="1" x14ac:dyDescent="0.2">
      <c r="A88" s="23"/>
      <c r="B88" s="61"/>
      <c r="C88" s="68"/>
      <c r="D88" s="61"/>
      <c r="E88" s="71"/>
      <c r="F88" s="65"/>
      <c r="G88" s="45" t="s">
        <v>92</v>
      </c>
      <c r="H88" s="8" t="s">
        <v>15</v>
      </c>
      <c r="I88" s="28">
        <f>VLOOKUP(H88,Criterios!$B$3:$C$6,2,FALSE)</f>
        <v>0.25</v>
      </c>
      <c r="J88" s="8" t="s">
        <v>19</v>
      </c>
      <c r="K88" s="28">
        <f>VLOOKUP(J88,Criterios!$B$7:$C$9,2,FALSE)</f>
        <v>0.15</v>
      </c>
      <c r="L88" s="8" t="s">
        <v>25</v>
      </c>
      <c r="M88" s="8" t="s">
        <v>60</v>
      </c>
      <c r="N88" s="8" t="s">
        <v>68</v>
      </c>
      <c r="O88" s="8" t="s">
        <v>27</v>
      </c>
      <c r="P88" s="8" t="s">
        <v>30</v>
      </c>
      <c r="Q88" s="31">
        <f>+I88+K88</f>
        <v>0.4</v>
      </c>
      <c r="R88" s="32">
        <f>(R87-(R87*Q88))</f>
        <v>0.216</v>
      </c>
      <c r="S88" s="84"/>
      <c r="T88" s="79"/>
      <c r="U88" s="82"/>
      <c r="V88" s="40" t="s">
        <v>110</v>
      </c>
    </row>
    <row r="89" spans="1:23" ht="137.25" customHeight="1" x14ac:dyDescent="0.2">
      <c r="A89" s="23"/>
      <c r="B89" s="61"/>
      <c r="C89" s="68"/>
      <c r="D89" s="61"/>
      <c r="E89" s="71"/>
      <c r="F89" s="65"/>
      <c r="G89" s="44" t="s">
        <v>93</v>
      </c>
      <c r="H89" s="8" t="s">
        <v>15</v>
      </c>
      <c r="I89" s="28">
        <f>VLOOKUP(H89,Criterios!$B$3:$C$6,2,FALSE)</f>
        <v>0.25</v>
      </c>
      <c r="J89" s="8" t="s">
        <v>19</v>
      </c>
      <c r="K89" s="28">
        <f>VLOOKUP(J89,Criterios!$B$7:$C$9,2,FALSE)</f>
        <v>0.15</v>
      </c>
      <c r="L89" s="8" t="s">
        <v>25</v>
      </c>
      <c r="M89" s="8" t="s">
        <v>60</v>
      </c>
      <c r="N89" s="8" t="s">
        <v>68</v>
      </c>
      <c r="O89" s="8" t="s">
        <v>27</v>
      </c>
      <c r="P89" s="8" t="s">
        <v>30</v>
      </c>
      <c r="Q89" s="32">
        <f>+I89+K89</f>
        <v>0.4</v>
      </c>
      <c r="R89" s="32">
        <f>(R88-(R88*Q89))</f>
        <v>0.12959999999999999</v>
      </c>
      <c r="S89" s="77"/>
      <c r="T89" s="79"/>
      <c r="U89" s="82"/>
      <c r="V89" s="40" t="s">
        <v>110</v>
      </c>
    </row>
    <row r="90" spans="1:23" ht="14.25" x14ac:dyDescent="0.2">
      <c r="A90" s="23"/>
      <c r="B90" s="61"/>
      <c r="C90" s="68"/>
      <c r="D90" s="61"/>
      <c r="E90" s="71"/>
      <c r="F90" s="65"/>
      <c r="G90" s="44" t="s">
        <v>38</v>
      </c>
      <c r="H90" s="9" t="s">
        <v>52</v>
      </c>
      <c r="I90" s="29">
        <f>VLOOKUP(H90,Criterios!$B$3:$C$6,2,FALSE)</f>
        <v>0</v>
      </c>
      <c r="J90" s="9" t="s">
        <v>52</v>
      </c>
      <c r="K90" s="29">
        <f>VLOOKUP(J90,Criterios!$B$7:$C$9,2,FALSE)</f>
        <v>0</v>
      </c>
      <c r="L90" s="9"/>
      <c r="M90" s="9"/>
      <c r="N90" s="9"/>
      <c r="O90" s="9"/>
      <c r="P90" s="9"/>
      <c r="Q90" s="32">
        <f>+I90+K90</f>
        <v>0</v>
      </c>
      <c r="R90" s="32">
        <f>IF(Q90&gt;1%,(R89-(R89*Q90)),Q90)</f>
        <v>0</v>
      </c>
      <c r="S90" s="77">
        <f>IF(R91&gt;1%,R91,R90)</f>
        <v>0</v>
      </c>
      <c r="T90" s="79"/>
      <c r="U90" s="82"/>
      <c r="V90" s="27"/>
    </row>
    <row r="91" spans="1:23" ht="14.25" x14ac:dyDescent="0.2">
      <c r="A91" s="23"/>
      <c r="B91" s="61"/>
      <c r="C91" s="68"/>
      <c r="D91" s="61"/>
      <c r="E91" s="71"/>
      <c r="F91" s="65"/>
      <c r="G91" s="44" t="s">
        <v>39</v>
      </c>
      <c r="H91" s="9" t="s">
        <v>52</v>
      </c>
      <c r="I91" s="29">
        <f>VLOOKUP(H91,Criterios!$B$3:$C$6,2,FALSE)</f>
        <v>0</v>
      </c>
      <c r="J91" s="9" t="s">
        <v>52</v>
      </c>
      <c r="K91" s="29">
        <f>VLOOKUP(J91,Criterios!$B$7:$C$9,2,FALSE)</f>
        <v>0</v>
      </c>
      <c r="L91" s="9"/>
      <c r="M91" s="9"/>
      <c r="N91" s="9"/>
      <c r="O91" s="9"/>
      <c r="P91" s="9"/>
      <c r="Q91" s="32">
        <f t="shared" ref="Q91" si="20">+I91+K91</f>
        <v>0</v>
      </c>
      <c r="R91" s="32">
        <f>(R90-(R90*Q91))</f>
        <v>0</v>
      </c>
      <c r="S91" s="77"/>
      <c r="T91" s="79"/>
      <c r="U91" s="82"/>
      <c r="V91" s="27"/>
    </row>
    <row r="92" spans="1:23" ht="14.25" x14ac:dyDescent="0.2">
      <c r="A92" s="23"/>
      <c r="B92" s="61"/>
      <c r="C92" s="68"/>
      <c r="D92" s="61"/>
      <c r="E92" s="71"/>
      <c r="F92" s="65"/>
      <c r="G92" s="45" t="s">
        <v>38</v>
      </c>
      <c r="H92" s="35" t="s">
        <v>52</v>
      </c>
      <c r="I92" s="36">
        <f>VLOOKUP(H92,Criterios!$B$3:$C$6,2,FALSE)</f>
        <v>0</v>
      </c>
      <c r="J92" s="9" t="s">
        <v>52</v>
      </c>
      <c r="K92" s="36">
        <f>VLOOKUP(J92,Criterios!$B$7:$C$9,2,FALSE)</f>
        <v>0</v>
      </c>
      <c r="L92" s="35"/>
      <c r="M92" s="35"/>
      <c r="N92" s="35"/>
      <c r="O92" s="35"/>
      <c r="P92" s="35"/>
      <c r="Q92" s="37">
        <f>+I92+K92</f>
        <v>0</v>
      </c>
      <c r="R92" s="37">
        <f>IF(Q92&gt;1%,(R91-(R91*Q92)),Q92)</f>
        <v>0</v>
      </c>
      <c r="S92" s="84">
        <f>IF(R93&gt;1%,R93,R92)</f>
        <v>0</v>
      </c>
      <c r="T92" s="79"/>
      <c r="U92" s="82"/>
      <c r="V92" s="27"/>
    </row>
    <row r="93" spans="1:23" ht="14.25" x14ac:dyDescent="0.2">
      <c r="A93" s="23"/>
      <c r="B93" s="62"/>
      <c r="C93" s="69"/>
      <c r="D93" s="62"/>
      <c r="E93" s="72"/>
      <c r="F93" s="66"/>
      <c r="G93" s="46" t="s">
        <v>39</v>
      </c>
      <c r="H93" s="10" t="s">
        <v>52</v>
      </c>
      <c r="I93" s="30">
        <f>VLOOKUP(H93,Criterios!$B$3:$C$6,2,FALSE)</f>
        <v>0</v>
      </c>
      <c r="J93" s="9" t="s">
        <v>52</v>
      </c>
      <c r="K93" s="30">
        <f>VLOOKUP(J93,Criterios!$B$7:$C$9,2,FALSE)</f>
        <v>0</v>
      </c>
      <c r="L93" s="10"/>
      <c r="M93" s="10"/>
      <c r="N93" s="10"/>
      <c r="O93" s="10"/>
      <c r="P93" s="10"/>
      <c r="Q93" s="33">
        <f t="shared" ref="Q93" si="21">+I93+K93</f>
        <v>0</v>
      </c>
      <c r="R93" s="33">
        <f>IF(Q93&gt;1%,(R92-(R92*Q93)),Q93)</f>
        <v>0</v>
      </c>
      <c r="S93" s="85"/>
      <c r="T93" s="80"/>
      <c r="U93" s="83"/>
      <c r="V93" s="27"/>
    </row>
    <row r="94" spans="1:23" s="23" customFormat="1" ht="141.75" customHeight="1" x14ac:dyDescent="0.25">
      <c r="B94" s="60" t="s">
        <v>94</v>
      </c>
      <c r="C94" s="67" t="s">
        <v>95</v>
      </c>
      <c r="D94" s="60" t="s">
        <v>49</v>
      </c>
      <c r="E94" s="70">
        <f>VLOOKUP(D94,Criterios!$A$20:$B$24,2,FALSE)</f>
        <v>0.8</v>
      </c>
      <c r="F94" s="64" t="s">
        <v>96</v>
      </c>
      <c r="G94" s="43" t="s">
        <v>97</v>
      </c>
      <c r="H94" s="8" t="s">
        <v>15</v>
      </c>
      <c r="I94" s="28">
        <f>VLOOKUP(H94,Criterios!$B$3:$C$6,2,FALSE)</f>
        <v>0.25</v>
      </c>
      <c r="J94" s="8" t="s">
        <v>19</v>
      </c>
      <c r="K94" s="28">
        <f>VLOOKUP(J94,Criterios!$B$7:$C$9,2,FALSE)</f>
        <v>0.15</v>
      </c>
      <c r="L94" s="8" t="s">
        <v>25</v>
      </c>
      <c r="M94" s="8" t="s">
        <v>60</v>
      </c>
      <c r="N94" s="8" t="s">
        <v>68</v>
      </c>
      <c r="O94" s="8" t="s">
        <v>27</v>
      </c>
      <c r="P94" s="8" t="s">
        <v>30</v>
      </c>
      <c r="Q94" s="31">
        <f>+I94+K94</f>
        <v>0.4</v>
      </c>
      <c r="R94" s="31">
        <f>(E94-(E94*Q94))</f>
        <v>0.48</v>
      </c>
      <c r="S94" s="76">
        <f>IF(R95&gt;1%,R95,R94)</f>
        <v>0.28799999999999998</v>
      </c>
      <c r="T94" s="78">
        <f>IF(S98&gt;1%,S98,S94)</f>
        <v>0.28799999999999998</v>
      </c>
      <c r="U94" s="81" t="str">
        <f>IF(T94&lt;=20%,Criterios!$A$20,IF(T94&lt;=40%,Criterios!$A$21,IF(T94&lt;=60%,Criterios!$A$22,IF(T94&lt;=80,Criterios!$A$23,Criterios!$A$24))))</f>
        <v>Baja</v>
      </c>
      <c r="V94" s="40" t="s">
        <v>110</v>
      </c>
      <c r="W94" s="51"/>
    </row>
    <row r="95" spans="1:23" s="20" customFormat="1" ht="132" customHeight="1" x14ac:dyDescent="0.25">
      <c r="B95" s="61"/>
      <c r="C95" s="68"/>
      <c r="D95" s="61"/>
      <c r="E95" s="71"/>
      <c r="F95" s="65"/>
      <c r="G95" s="44" t="s">
        <v>98</v>
      </c>
      <c r="H95" s="8" t="s">
        <v>15</v>
      </c>
      <c r="I95" s="28">
        <f>VLOOKUP(H95,Criterios!$B$3:$C$6,2,FALSE)</f>
        <v>0.25</v>
      </c>
      <c r="J95" s="8" t="s">
        <v>19</v>
      </c>
      <c r="K95" s="28">
        <f>VLOOKUP(J95,Criterios!$B$7:$C$9,2,FALSE)</f>
        <v>0.15</v>
      </c>
      <c r="L95" s="8" t="s">
        <v>25</v>
      </c>
      <c r="M95" s="8" t="s">
        <v>60</v>
      </c>
      <c r="N95" s="8" t="s">
        <v>68</v>
      </c>
      <c r="O95" s="8" t="s">
        <v>27</v>
      </c>
      <c r="P95" s="8" t="s">
        <v>30</v>
      </c>
      <c r="Q95" s="32">
        <f>+I95+K95</f>
        <v>0.4</v>
      </c>
      <c r="R95" s="32">
        <f>(R94-(R94*Q95))</f>
        <v>0.28799999999999998</v>
      </c>
      <c r="S95" s="77"/>
      <c r="T95" s="79"/>
      <c r="U95" s="82"/>
      <c r="V95" s="40" t="s">
        <v>110</v>
      </c>
      <c r="W95" s="53"/>
    </row>
    <row r="96" spans="1:23" s="20" customFormat="1" ht="15" x14ac:dyDescent="0.25">
      <c r="B96" s="61"/>
      <c r="C96" s="68"/>
      <c r="D96" s="61"/>
      <c r="E96" s="71"/>
      <c r="F96" s="65"/>
      <c r="G96" s="44" t="s">
        <v>38</v>
      </c>
      <c r="H96" s="9" t="s">
        <v>52</v>
      </c>
      <c r="I96" s="29">
        <f>VLOOKUP(H96,Criterios!$B$3:$C$6,2,FALSE)</f>
        <v>0</v>
      </c>
      <c r="J96" s="9" t="s">
        <v>52</v>
      </c>
      <c r="K96" s="29">
        <f>VLOOKUP(J96,Criterios!$B$7:$C$9,2,FALSE)</f>
        <v>0</v>
      </c>
      <c r="L96" s="9"/>
      <c r="M96" s="9"/>
      <c r="N96" s="9"/>
      <c r="O96" s="9"/>
      <c r="P96" s="9"/>
      <c r="Q96" s="32">
        <f>+I96+K96</f>
        <v>0</v>
      </c>
      <c r="R96" s="32">
        <f>IF(Q96&gt;1%,(R95-(R95*Q96)),Q96)</f>
        <v>0</v>
      </c>
      <c r="S96" s="77">
        <f>IF(R97&gt;1%,R97,R96)</f>
        <v>0</v>
      </c>
      <c r="T96" s="79"/>
      <c r="U96" s="82"/>
      <c r="V96" s="25"/>
      <c r="W96" s="53"/>
    </row>
    <row r="97" spans="2:23" s="20" customFormat="1" ht="15" x14ac:dyDescent="0.25">
      <c r="B97" s="61"/>
      <c r="C97" s="68"/>
      <c r="D97" s="61"/>
      <c r="E97" s="71"/>
      <c r="F97" s="65"/>
      <c r="G97" s="44" t="s">
        <v>39</v>
      </c>
      <c r="H97" s="9" t="s">
        <v>52</v>
      </c>
      <c r="I97" s="29">
        <f>VLOOKUP(H97,Criterios!$B$3:$C$6,2,FALSE)</f>
        <v>0</v>
      </c>
      <c r="J97" s="9" t="s">
        <v>52</v>
      </c>
      <c r="K97" s="29">
        <f>VLOOKUP(J97,Criterios!$B$7:$C$9,2,FALSE)</f>
        <v>0</v>
      </c>
      <c r="L97" s="9"/>
      <c r="M97" s="9"/>
      <c r="N97" s="9"/>
      <c r="O97" s="9"/>
      <c r="P97" s="9"/>
      <c r="Q97" s="32">
        <f t="shared" ref="Q97" si="22">+I97+K97</f>
        <v>0</v>
      </c>
      <c r="R97" s="32">
        <f>(R96-(R96*Q97))</f>
        <v>0</v>
      </c>
      <c r="S97" s="77"/>
      <c r="T97" s="79"/>
      <c r="U97" s="82"/>
      <c r="V97" s="25"/>
      <c r="W97" s="53"/>
    </row>
    <row r="98" spans="2:23" s="20" customFormat="1" ht="15" x14ac:dyDescent="0.25">
      <c r="B98" s="61"/>
      <c r="C98" s="68"/>
      <c r="D98" s="61"/>
      <c r="E98" s="71"/>
      <c r="F98" s="65"/>
      <c r="G98" s="45" t="s">
        <v>38</v>
      </c>
      <c r="H98" s="35" t="s">
        <v>52</v>
      </c>
      <c r="I98" s="36">
        <f>VLOOKUP(H98,Criterios!$B$3:$C$6,2,FALSE)</f>
        <v>0</v>
      </c>
      <c r="J98" s="35" t="s">
        <v>52</v>
      </c>
      <c r="K98" s="36">
        <f>VLOOKUP(J98,Criterios!$B$7:$C$9,2,FALSE)</f>
        <v>0</v>
      </c>
      <c r="L98" s="35"/>
      <c r="M98" s="35"/>
      <c r="N98" s="35"/>
      <c r="O98" s="35"/>
      <c r="P98" s="35"/>
      <c r="Q98" s="37">
        <f>+I98+K98</f>
        <v>0</v>
      </c>
      <c r="R98" s="37">
        <f>IF(Q98&gt;1%,(R97-(R97*Q98)),Q98)</f>
        <v>0</v>
      </c>
      <c r="S98" s="84">
        <f>IF(R99&gt;1%,R99,R98)</f>
        <v>0</v>
      </c>
      <c r="T98" s="79"/>
      <c r="U98" s="82"/>
      <c r="V98" s="25"/>
      <c r="W98" s="53"/>
    </row>
    <row r="99" spans="2:23" s="20" customFormat="1" ht="15" x14ac:dyDescent="0.25">
      <c r="B99" s="62"/>
      <c r="C99" s="69"/>
      <c r="D99" s="62"/>
      <c r="E99" s="72"/>
      <c r="F99" s="66"/>
      <c r="G99" s="46" t="s">
        <v>39</v>
      </c>
      <c r="H99" s="10" t="s">
        <v>52</v>
      </c>
      <c r="I99" s="30">
        <f>VLOOKUP(H99,Criterios!$B$3:$C$6,2,FALSE)</f>
        <v>0</v>
      </c>
      <c r="J99" s="10" t="s">
        <v>52</v>
      </c>
      <c r="K99" s="30">
        <f>VLOOKUP(J99,Criterios!$B$7:$C$9,2,FALSE)</f>
        <v>0</v>
      </c>
      <c r="L99" s="10"/>
      <c r="M99" s="10"/>
      <c r="N99" s="10"/>
      <c r="O99" s="10"/>
      <c r="P99" s="10"/>
      <c r="Q99" s="33">
        <f t="shared" ref="Q99" si="23">+I99+K99</f>
        <v>0</v>
      </c>
      <c r="R99" s="33">
        <f>IF(Q99&gt;1%,(R98-(R98*Q99)),Q99)</f>
        <v>0</v>
      </c>
      <c r="S99" s="85"/>
      <c r="T99" s="80"/>
      <c r="U99" s="83"/>
      <c r="V99" s="25"/>
      <c r="W99" s="53"/>
    </row>
    <row r="100" spans="2:23" s="23" customFormat="1" ht="139.5" customHeight="1" x14ac:dyDescent="0.25">
      <c r="B100" s="60" t="s">
        <v>99</v>
      </c>
      <c r="C100" s="67" t="s">
        <v>100</v>
      </c>
      <c r="D100" s="60" t="s">
        <v>49</v>
      </c>
      <c r="E100" s="70">
        <f>VLOOKUP(D100,Criterios!$A$20:$B$24,2,FALSE)</f>
        <v>0.8</v>
      </c>
      <c r="F100" s="64" t="s">
        <v>101</v>
      </c>
      <c r="G100" s="43" t="s">
        <v>102</v>
      </c>
      <c r="H100" s="8" t="s">
        <v>15</v>
      </c>
      <c r="I100" s="28">
        <f>VLOOKUP(H100,Criterios!$B$3:$C$6,2,FALSE)</f>
        <v>0.25</v>
      </c>
      <c r="J100" s="8" t="s">
        <v>19</v>
      </c>
      <c r="K100" s="28">
        <f>VLOOKUP(J100,Criterios!$B$7:$C$9,2,FALSE)</f>
        <v>0.15</v>
      </c>
      <c r="L100" s="8" t="s">
        <v>25</v>
      </c>
      <c r="M100" s="8" t="s">
        <v>60</v>
      </c>
      <c r="N100" s="8" t="s">
        <v>68</v>
      </c>
      <c r="O100" s="8" t="s">
        <v>27</v>
      </c>
      <c r="P100" s="8" t="s">
        <v>30</v>
      </c>
      <c r="Q100" s="31">
        <f>+I100+K100</f>
        <v>0.4</v>
      </c>
      <c r="R100" s="31">
        <f>(E100-(E100*Q100))</f>
        <v>0.48</v>
      </c>
      <c r="S100" s="76">
        <f>IF(R101&gt;1%,R101,R100)</f>
        <v>0.28799999999999998</v>
      </c>
      <c r="T100" s="78">
        <f>IF(S104&gt;1%,S104,S100)</f>
        <v>0.28799999999999998</v>
      </c>
      <c r="U100" s="81" t="str">
        <f>IF(T100&lt;=20%,Criterios!$A$20,IF(T100&lt;=40%,Criterios!$A$21,IF(T100&lt;=60%,Criterios!$A$22,IF(T100&lt;=80,Criterios!$A$23,Criterios!$A$24))))</f>
        <v>Baja</v>
      </c>
      <c r="V100" s="40" t="s">
        <v>110</v>
      </c>
      <c r="W100" s="51"/>
    </row>
    <row r="101" spans="2:23" s="20" customFormat="1" ht="141.75" customHeight="1" x14ac:dyDescent="0.25">
      <c r="B101" s="61"/>
      <c r="C101" s="68"/>
      <c r="D101" s="61"/>
      <c r="E101" s="71"/>
      <c r="F101" s="65"/>
      <c r="G101" s="44" t="s">
        <v>103</v>
      </c>
      <c r="H101" s="8" t="s">
        <v>15</v>
      </c>
      <c r="I101" s="28">
        <f>VLOOKUP(H101,Criterios!$B$3:$C$6,2,FALSE)</f>
        <v>0.25</v>
      </c>
      <c r="J101" s="8" t="s">
        <v>19</v>
      </c>
      <c r="K101" s="28">
        <f>VLOOKUP(J101,Criterios!$B$7:$C$9,2,FALSE)</f>
        <v>0.15</v>
      </c>
      <c r="L101" s="8" t="s">
        <v>25</v>
      </c>
      <c r="M101" s="8" t="s">
        <v>60</v>
      </c>
      <c r="N101" s="8" t="s">
        <v>68</v>
      </c>
      <c r="O101" s="8" t="s">
        <v>27</v>
      </c>
      <c r="P101" s="8" t="s">
        <v>30</v>
      </c>
      <c r="Q101" s="32">
        <f>+I101+K101</f>
        <v>0.4</v>
      </c>
      <c r="R101" s="32">
        <f>(R100-(R100*Q101))</f>
        <v>0.28799999999999998</v>
      </c>
      <c r="S101" s="77"/>
      <c r="T101" s="79"/>
      <c r="U101" s="82"/>
      <c r="V101" s="40" t="s">
        <v>110</v>
      </c>
      <c r="W101" s="53"/>
    </row>
    <row r="102" spans="2:23" s="20" customFormat="1" ht="15" x14ac:dyDescent="0.25">
      <c r="B102" s="61"/>
      <c r="C102" s="68"/>
      <c r="D102" s="61"/>
      <c r="E102" s="71"/>
      <c r="F102" s="65"/>
      <c r="G102" s="44" t="s">
        <v>38</v>
      </c>
      <c r="H102" s="9" t="s">
        <v>52</v>
      </c>
      <c r="I102" s="29">
        <f>VLOOKUP(H102,Criterios!$B$3:$C$6,2,FALSE)</f>
        <v>0</v>
      </c>
      <c r="J102" s="9" t="s">
        <v>52</v>
      </c>
      <c r="K102" s="29">
        <f>VLOOKUP(J102,Criterios!$B$7:$C$9,2,FALSE)</f>
        <v>0</v>
      </c>
      <c r="L102" s="9"/>
      <c r="M102" s="9"/>
      <c r="N102" s="9"/>
      <c r="O102" s="9"/>
      <c r="P102" s="9"/>
      <c r="Q102" s="32">
        <f>+I102+K102</f>
        <v>0</v>
      </c>
      <c r="R102" s="32">
        <f>IF(Q102&gt;1%,(R101-(R101*Q102)),Q102)</f>
        <v>0</v>
      </c>
      <c r="S102" s="77">
        <f>IF(R103&gt;1%,R103,R102)</f>
        <v>0</v>
      </c>
      <c r="T102" s="79"/>
      <c r="U102" s="82"/>
      <c r="V102" s="25"/>
      <c r="W102" s="53"/>
    </row>
    <row r="103" spans="2:23" s="20" customFormat="1" ht="15" x14ac:dyDescent="0.25">
      <c r="B103" s="61"/>
      <c r="C103" s="68"/>
      <c r="D103" s="61"/>
      <c r="E103" s="71"/>
      <c r="F103" s="65"/>
      <c r="G103" s="44" t="s">
        <v>39</v>
      </c>
      <c r="H103" s="9" t="s">
        <v>52</v>
      </c>
      <c r="I103" s="29">
        <f>VLOOKUP(H103,Criterios!$B$3:$C$6,2,FALSE)</f>
        <v>0</v>
      </c>
      <c r="J103" s="9" t="s">
        <v>52</v>
      </c>
      <c r="K103" s="29">
        <f>VLOOKUP(J103,Criterios!$B$7:$C$9,2,FALSE)</f>
        <v>0</v>
      </c>
      <c r="L103" s="9"/>
      <c r="M103" s="9"/>
      <c r="N103" s="9"/>
      <c r="O103" s="9"/>
      <c r="P103" s="9"/>
      <c r="Q103" s="32">
        <f t="shared" ref="Q103" si="24">+I103+K103</f>
        <v>0</v>
      </c>
      <c r="R103" s="32">
        <f>(R102-(R102*Q103))</f>
        <v>0</v>
      </c>
      <c r="S103" s="77"/>
      <c r="T103" s="79"/>
      <c r="U103" s="82"/>
      <c r="V103" s="25"/>
      <c r="W103" s="53"/>
    </row>
    <row r="104" spans="2:23" s="20" customFormat="1" ht="15" x14ac:dyDescent="0.25">
      <c r="B104" s="61"/>
      <c r="C104" s="68"/>
      <c r="D104" s="61"/>
      <c r="E104" s="71"/>
      <c r="F104" s="65"/>
      <c r="G104" s="45" t="s">
        <v>38</v>
      </c>
      <c r="H104" s="35" t="s">
        <v>52</v>
      </c>
      <c r="I104" s="36">
        <f>VLOOKUP(H104,Criterios!$B$3:$C$6,2,FALSE)</f>
        <v>0</v>
      </c>
      <c r="J104" s="35" t="s">
        <v>52</v>
      </c>
      <c r="K104" s="36">
        <f>VLOOKUP(J104,Criterios!$B$7:$C$9,2,FALSE)</f>
        <v>0</v>
      </c>
      <c r="L104" s="35"/>
      <c r="M104" s="35"/>
      <c r="N104" s="35"/>
      <c r="O104" s="35"/>
      <c r="P104" s="35"/>
      <c r="Q104" s="37">
        <f>+I104+K104</f>
        <v>0</v>
      </c>
      <c r="R104" s="37">
        <f>IF(Q104&gt;1%,(R103-(R103*Q104)),Q104)</f>
        <v>0</v>
      </c>
      <c r="S104" s="84">
        <f>IF(R105&gt;1%,R105,R104)</f>
        <v>0</v>
      </c>
      <c r="T104" s="79"/>
      <c r="U104" s="82"/>
      <c r="V104" s="25"/>
      <c r="W104" s="53"/>
    </row>
    <row r="105" spans="2:23" s="20" customFormat="1" ht="15" x14ac:dyDescent="0.25">
      <c r="B105" s="62"/>
      <c r="C105" s="69"/>
      <c r="D105" s="62"/>
      <c r="E105" s="72"/>
      <c r="F105" s="66"/>
      <c r="G105" s="46" t="s">
        <v>39</v>
      </c>
      <c r="H105" s="10" t="s">
        <v>52</v>
      </c>
      <c r="I105" s="30">
        <f>VLOOKUP(H105,Criterios!$B$3:$C$6,2,FALSE)</f>
        <v>0</v>
      </c>
      <c r="J105" s="10" t="s">
        <v>52</v>
      </c>
      <c r="K105" s="30">
        <f>VLOOKUP(J105,Criterios!$B$7:$C$9,2,FALSE)</f>
        <v>0</v>
      </c>
      <c r="L105" s="10"/>
      <c r="M105" s="10"/>
      <c r="N105" s="10"/>
      <c r="O105" s="10"/>
      <c r="P105" s="10"/>
      <c r="Q105" s="33">
        <f t="shared" ref="Q105" si="25">+I105+K105</f>
        <v>0</v>
      </c>
      <c r="R105" s="33">
        <f>IF(Q105&gt;1%,(R104-(R104*Q105)),Q105)</f>
        <v>0</v>
      </c>
      <c r="S105" s="85"/>
      <c r="T105" s="80"/>
      <c r="U105" s="83"/>
      <c r="V105" s="25"/>
      <c r="W105" s="53"/>
    </row>
    <row r="106" spans="2:23" s="23" customFormat="1" ht="126" customHeight="1" x14ac:dyDescent="0.25">
      <c r="B106" s="60" t="s">
        <v>104</v>
      </c>
      <c r="C106" s="67" t="s">
        <v>105</v>
      </c>
      <c r="D106" s="60" t="s">
        <v>46</v>
      </c>
      <c r="E106" s="70">
        <f>VLOOKUP(D106,Criterios!$A$20:$B$24,2,FALSE)</f>
        <v>0.2</v>
      </c>
      <c r="F106" s="64" t="s">
        <v>106</v>
      </c>
      <c r="G106" s="43" t="s">
        <v>107</v>
      </c>
      <c r="H106" s="8" t="s">
        <v>15</v>
      </c>
      <c r="I106" s="28">
        <f>VLOOKUP(H106,Criterios!$B$3:$C$6,2,FALSE)</f>
        <v>0.25</v>
      </c>
      <c r="J106" s="8" t="s">
        <v>19</v>
      </c>
      <c r="K106" s="28">
        <f>VLOOKUP(J106,Criterios!$B$7:$C$9,2,FALSE)</f>
        <v>0.15</v>
      </c>
      <c r="L106" s="8" t="s">
        <v>25</v>
      </c>
      <c r="M106" s="8" t="s">
        <v>60</v>
      </c>
      <c r="N106" s="8" t="s">
        <v>68</v>
      </c>
      <c r="O106" s="8" t="s">
        <v>27</v>
      </c>
      <c r="P106" s="8" t="s">
        <v>30</v>
      </c>
      <c r="Q106" s="31">
        <f>+I106+K106</f>
        <v>0.4</v>
      </c>
      <c r="R106" s="31">
        <f>(E106-(E106*Q106))</f>
        <v>0.12</v>
      </c>
      <c r="S106" s="76">
        <f>IF(R107&gt;1%,R107,R106)</f>
        <v>0.12</v>
      </c>
      <c r="T106" s="78">
        <f>IF(S110&gt;1%,S110,S106)</f>
        <v>0.12</v>
      </c>
      <c r="U106" s="81" t="str">
        <f>IF(T106&lt;=20%,Criterios!$A$20,IF(T106&lt;=40%,Criterios!$A$21,IF(T106&lt;=60%,Criterios!$A$22,IF(T106&lt;=80,Criterios!$A$23,Criterios!$A$24))))</f>
        <v>Muy baja</v>
      </c>
      <c r="V106" s="40" t="s">
        <v>110</v>
      </c>
      <c r="W106" s="51"/>
    </row>
    <row r="107" spans="2:23" s="20" customFormat="1" ht="15" x14ac:dyDescent="0.25">
      <c r="B107" s="61"/>
      <c r="C107" s="68"/>
      <c r="D107" s="61"/>
      <c r="E107" s="71"/>
      <c r="F107" s="65"/>
      <c r="G107" s="44" t="s">
        <v>39</v>
      </c>
      <c r="H107" s="9" t="s">
        <v>52</v>
      </c>
      <c r="I107" s="29">
        <f>VLOOKUP(H107,Criterios!$B$3:$C$6,2,FALSE)</f>
        <v>0</v>
      </c>
      <c r="J107" s="9" t="s">
        <v>52</v>
      </c>
      <c r="K107" s="29">
        <f>VLOOKUP(J107,Criterios!$B$7:$C$9,2,FALSE)</f>
        <v>0</v>
      </c>
      <c r="L107" s="9"/>
      <c r="M107" s="9"/>
      <c r="N107" s="9"/>
      <c r="O107" s="9"/>
      <c r="P107" s="9"/>
      <c r="Q107" s="32">
        <f>+I107+K107</f>
        <v>0</v>
      </c>
      <c r="R107" s="32">
        <f>(R106-(R106*Q107))</f>
        <v>0.12</v>
      </c>
      <c r="S107" s="77"/>
      <c r="T107" s="79"/>
      <c r="U107" s="82"/>
      <c r="V107" s="25"/>
      <c r="W107" s="53"/>
    </row>
    <row r="108" spans="2:23" s="20" customFormat="1" ht="15" x14ac:dyDescent="0.25">
      <c r="B108" s="61"/>
      <c r="C108" s="68"/>
      <c r="D108" s="61"/>
      <c r="E108" s="71"/>
      <c r="F108" s="65"/>
      <c r="G108" s="44" t="s">
        <v>38</v>
      </c>
      <c r="H108" s="9" t="s">
        <v>52</v>
      </c>
      <c r="I108" s="29">
        <f>VLOOKUP(H108,Criterios!$B$3:$C$6,2,FALSE)</f>
        <v>0</v>
      </c>
      <c r="J108" s="9" t="s">
        <v>52</v>
      </c>
      <c r="K108" s="29">
        <f>VLOOKUP(J108,Criterios!$B$7:$C$9,2,FALSE)</f>
        <v>0</v>
      </c>
      <c r="L108" s="9"/>
      <c r="M108" s="9"/>
      <c r="N108" s="9"/>
      <c r="O108" s="9"/>
      <c r="P108" s="9"/>
      <c r="Q108" s="32">
        <f>+I108+K108</f>
        <v>0</v>
      </c>
      <c r="R108" s="32">
        <f>IF(Q108&gt;1%,(R107-(R107*Q108)),Q108)</f>
        <v>0</v>
      </c>
      <c r="S108" s="77">
        <f>IF(R109&gt;1%,R109,R108)</f>
        <v>0</v>
      </c>
      <c r="T108" s="79"/>
      <c r="U108" s="82"/>
      <c r="V108" s="25"/>
      <c r="W108" s="53"/>
    </row>
    <row r="109" spans="2:23" s="20" customFormat="1" ht="15" x14ac:dyDescent="0.25">
      <c r="B109" s="61"/>
      <c r="C109" s="68"/>
      <c r="D109" s="61"/>
      <c r="E109" s="71"/>
      <c r="F109" s="65"/>
      <c r="G109" s="44" t="s">
        <v>39</v>
      </c>
      <c r="H109" s="9" t="s">
        <v>52</v>
      </c>
      <c r="I109" s="29">
        <f>VLOOKUP(H109,Criterios!$B$3:$C$6,2,FALSE)</f>
        <v>0</v>
      </c>
      <c r="J109" s="9" t="s">
        <v>52</v>
      </c>
      <c r="K109" s="29">
        <f>VLOOKUP(J109,Criterios!$B$7:$C$9,2,FALSE)</f>
        <v>0</v>
      </c>
      <c r="L109" s="9"/>
      <c r="M109" s="9"/>
      <c r="N109" s="9"/>
      <c r="O109" s="9"/>
      <c r="P109" s="9"/>
      <c r="Q109" s="32">
        <f t="shared" ref="Q109" si="26">+I109+K109</f>
        <v>0</v>
      </c>
      <c r="R109" s="32">
        <f>(R108-(R108*Q109))</f>
        <v>0</v>
      </c>
      <c r="S109" s="77"/>
      <c r="T109" s="79"/>
      <c r="U109" s="82"/>
      <c r="V109" s="25"/>
      <c r="W109" s="53"/>
    </row>
    <row r="110" spans="2:23" s="20" customFormat="1" ht="15" x14ac:dyDescent="0.25">
      <c r="B110" s="61"/>
      <c r="C110" s="68"/>
      <c r="D110" s="61"/>
      <c r="E110" s="71"/>
      <c r="F110" s="65"/>
      <c r="G110" s="45" t="s">
        <v>38</v>
      </c>
      <c r="H110" s="9" t="s">
        <v>52</v>
      </c>
      <c r="I110" s="36">
        <f>VLOOKUP(H110,Criterios!$B$3:$C$6,2,FALSE)</f>
        <v>0</v>
      </c>
      <c r="J110" s="9" t="s">
        <v>52</v>
      </c>
      <c r="K110" s="36">
        <f>VLOOKUP(J110,Criterios!$B$7:$C$9,2,FALSE)</f>
        <v>0</v>
      </c>
      <c r="L110" s="35"/>
      <c r="M110" s="35"/>
      <c r="N110" s="35"/>
      <c r="O110" s="35"/>
      <c r="P110" s="35"/>
      <c r="Q110" s="37">
        <f>+I110+K110</f>
        <v>0</v>
      </c>
      <c r="R110" s="37">
        <f>IF(Q110&gt;1%,(R109-(R109*Q110)),Q110)</f>
        <v>0</v>
      </c>
      <c r="S110" s="84">
        <f>IF(R111&gt;1%,R111,R110)</f>
        <v>0</v>
      </c>
      <c r="T110" s="79"/>
      <c r="U110" s="82"/>
      <c r="V110" s="25"/>
      <c r="W110" s="53"/>
    </row>
    <row r="111" spans="2:23" s="20" customFormat="1" ht="15" x14ac:dyDescent="0.25">
      <c r="B111" s="62"/>
      <c r="C111" s="69"/>
      <c r="D111" s="62"/>
      <c r="E111" s="72"/>
      <c r="F111" s="66"/>
      <c r="G111" s="46" t="s">
        <v>39</v>
      </c>
      <c r="H111" s="10" t="s">
        <v>52</v>
      </c>
      <c r="I111" s="30">
        <f>VLOOKUP(H111,Criterios!$B$3:$C$6,2,FALSE)</f>
        <v>0</v>
      </c>
      <c r="J111" s="10" t="s">
        <v>52</v>
      </c>
      <c r="K111" s="30">
        <f>VLOOKUP(J111,Criterios!$B$7:$C$9,2,FALSE)</f>
        <v>0</v>
      </c>
      <c r="L111" s="10"/>
      <c r="M111" s="10"/>
      <c r="N111" s="10"/>
      <c r="O111" s="10"/>
      <c r="P111" s="10"/>
      <c r="Q111" s="33">
        <f t="shared" ref="Q111" si="27">+I111+K111</f>
        <v>0</v>
      </c>
      <c r="R111" s="33">
        <f>IF(Q111&gt;1%,(R110-(R110*Q111)),Q111)</f>
        <v>0</v>
      </c>
      <c r="S111" s="85"/>
      <c r="T111" s="80"/>
      <c r="U111" s="83"/>
      <c r="V111" s="25"/>
      <c r="W111" s="53"/>
    </row>
    <row r="112" spans="2:23" x14ac:dyDescent="0.2">
      <c r="B112" s="1"/>
      <c r="C112" s="1"/>
      <c r="D112" s="1"/>
      <c r="E112" s="1"/>
      <c r="F112" s="1"/>
      <c r="G112" s="47"/>
      <c r="J112" s="2"/>
      <c r="K112" s="2"/>
      <c r="L112" s="2"/>
      <c r="M112" s="2"/>
      <c r="N112" s="2"/>
      <c r="O112" s="2"/>
      <c r="P112" s="2"/>
      <c r="Q112" s="2"/>
      <c r="R112" s="2"/>
      <c r="S112" s="2"/>
      <c r="T112" s="4"/>
      <c r="U112" s="2"/>
    </row>
    <row r="113" spans="1:23" ht="5.25" customHeight="1" x14ac:dyDescent="0.2"/>
    <row r="115" spans="1:23" ht="6.75" customHeight="1" x14ac:dyDescent="0.2">
      <c r="A115" s="20"/>
      <c r="B115" s="1"/>
      <c r="C115" s="1"/>
      <c r="D115" s="1"/>
      <c r="E115" s="1"/>
      <c r="F115" s="1"/>
      <c r="G115" s="47"/>
      <c r="J115" s="2"/>
      <c r="K115" s="2"/>
      <c r="L115" s="2"/>
      <c r="M115" s="2"/>
      <c r="N115" s="2"/>
      <c r="O115" s="2"/>
      <c r="P115" s="2"/>
      <c r="Q115" s="2"/>
      <c r="R115" s="2"/>
      <c r="S115" s="2"/>
      <c r="T115" s="2"/>
      <c r="U115" s="2"/>
    </row>
    <row r="116" spans="1:23" ht="16.5" customHeight="1" x14ac:dyDescent="0.2">
      <c r="A116" s="20"/>
      <c r="B116" s="110" t="s">
        <v>65</v>
      </c>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 x14ac:dyDescent="0.2">
      <c r="A117" s="20"/>
      <c r="B117" s="17"/>
      <c r="C117" s="17"/>
      <c r="D117" s="118"/>
      <c r="E117" s="108"/>
      <c r="F117" s="18"/>
      <c r="H117" s="3"/>
      <c r="I117" s="3"/>
      <c r="J117" s="3"/>
      <c r="K117" s="3"/>
      <c r="L117" s="3"/>
    </row>
    <row r="118" spans="1:23" ht="24.75" customHeight="1" x14ac:dyDescent="0.2">
      <c r="A118" s="20"/>
      <c r="B118" s="96" t="s">
        <v>6</v>
      </c>
      <c r="C118" s="97"/>
      <c r="D118" s="98" t="s">
        <v>116</v>
      </c>
      <c r="E118" s="94"/>
      <c r="F118" s="3" t="s">
        <v>40</v>
      </c>
      <c r="G118" s="108" t="s">
        <v>112</v>
      </c>
      <c r="H118" s="109"/>
      <c r="I118" s="96" t="s">
        <v>57</v>
      </c>
      <c r="J118" s="96"/>
      <c r="K118" s="96"/>
      <c r="L118" s="97"/>
      <c r="M118" s="108" t="s">
        <v>113</v>
      </c>
      <c r="N118" s="129"/>
      <c r="O118" s="129"/>
      <c r="P118" s="129"/>
      <c r="Q118" s="109"/>
      <c r="T118" s="2"/>
      <c r="U118" s="2"/>
    </row>
    <row r="119" spans="1:23" ht="15" x14ac:dyDescent="0.2">
      <c r="A119" s="20"/>
      <c r="B119" s="17"/>
      <c r="C119" s="17"/>
      <c r="D119" s="18"/>
      <c r="E119" s="18"/>
      <c r="F119" s="18"/>
      <c r="H119" s="102"/>
      <c r="I119" s="102"/>
      <c r="J119" s="102"/>
      <c r="K119" s="102"/>
      <c r="L119" s="102"/>
    </row>
    <row r="120" spans="1:23" s="22" customFormat="1" ht="28.5" customHeight="1" x14ac:dyDescent="0.25">
      <c r="B120" s="63" t="s">
        <v>62</v>
      </c>
      <c r="C120" s="63" t="s">
        <v>2</v>
      </c>
      <c r="D120" s="63" t="s">
        <v>43</v>
      </c>
      <c r="E120" s="63"/>
      <c r="F120" s="104" t="s">
        <v>8</v>
      </c>
      <c r="G120" s="63" t="s">
        <v>3</v>
      </c>
      <c r="H120" s="89" t="s">
        <v>7</v>
      </c>
      <c r="I120" s="90"/>
      <c r="J120" s="90"/>
      <c r="K120" s="90"/>
      <c r="L120" s="90"/>
      <c r="M120" s="90"/>
      <c r="N120" s="90"/>
      <c r="O120" s="90"/>
      <c r="P120" s="91"/>
      <c r="Q120" s="111" t="s">
        <v>54</v>
      </c>
      <c r="R120" s="111"/>
      <c r="S120" s="111"/>
      <c r="T120" s="111"/>
      <c r="U120" s="86" t="s">
        <v>55</v>
      </c>
      <c r="V120" s="107" t="s">
        <v>11</v>
      </c>
      <c r="W120" s="103" t="s">
        <v>10</v>
      </c>
    </row>
    <row r="121" spans="1:23" s="22" customFormat="1" ht="21.75" customHeight="1" x14ac:dyDescent="0.25">
      <c r="B121" s="63"/>
      <c r="C121" s="63"/>
      <c r="D121" s="63"/>
      <c r="E121" s="63"/>
      <c r="F121" s="105"/>
      <c r="G121" s="63"/>
      <c r="H121" s="89" t="s">
        <v>32</v>
      </c>
      <c r="I121" s="90"/>
      <c r="J121" s="90"/>
      <c r="K121" s="91"/>
      <c r="L121" s="89" t="s">
        <v>35</v>
      </c>
      <c r="M121" s="90"/>
      <c r="N121" s="90"/>
      <c r="O121" s="90"/>
      <c r="P121" s="91"/>
      <c r="Q121" s="92" t="s">
        <v>37</v>
      </c>
      <c r="R121" s="92" t="s">
        <v>51</v>
      </c>
      <c r="S121" s="92" t="s">
        <v>41</v>
      </c>
      <c r="T121" s="87" t="s">
        <v>53</v>
      </c>
      <c r="U121" s="86" t="s">
        <v>9</v>
      </c>
      <c r="V121" s="107"/>
      <c r="W121" s="103"/>
    </row>
    <row r="122" spans="1:23" s="22" customFormat="1" ht="63.75" x14ac:dyDescent="0.25">
      <c r="B122" s="63"/>
      <c r="C122" s="63"/>
      <c r="D122" s="38" t="s">
        <v>44</v>
      </c>
      <c r="E122" s="38" t="s">
        <v>42</v>
      </c>
      <c r="F122" s="106"/>
      <c r="G122" s="63"/>
      <c r="H122" s="38" t="s">
        <v>33</v>
      </c>
      <c r="I122" s="38" t="s">
        <v>36</v>
      </c>
      <c r="J122" s="38" t="s">
        <v>34</v>
      </c>
      <c r="K122" s="38" t="s">
        <v>36</v>
      </c>
      <c r="L122" s="38" t="s">
        <v>23</v>
      </c>
      <c r="M122" s="39" t="s">
        <v>59</v>
      </c>
      <c r="N122" s="39" t="s">
        <v>66</v>
      </c>
      <c r="O122" s="39" t="s">
        <v>24</v>
      </c>
      <c r="P122" s="38" t="s">
        <v>29</v>
      </c>
      <c r="Q122" s="93"/>
      <c r="R122" s="93"/>
      <c r="S122" s="93"/>
      <c r="T122" s="88"/>
      <c r="U122" s="86"/>
      <c r="V122" s="107"/>
      <c r="W122" s="103"/>
    </row>
    <row r="123" spans="1:23" s="23" customFormat="1" ht="270.75" customHeight="1" x14ac:dyDescent="0.25">
      <c r="B123" s="60" t="s">
        <v>72</v>
      </c>
      <c r="C123" s="73" t="s">
        <v>73</v>
      </c>
      <c r="D123" s="60" t="s">
        <v>49</v>
      </c>
      <c r="E123" s="70">
        <f>VLOOKUP(D123,Criterios!$A$20:$B$24,2,FALSE)</f>
        <v>0.8</v>
      </c>
      <c r="F123" s="64" t="s">
        <v>74</v>
      </c>
      <c r="G123" s="43" t="s">
        <v>79</v>
      </c>
      <c r="H123" s="8" t="s">
        <v>15</v>
      </c>
      <c r="I123" s="28">
        <f>VLOOKUP(H123,Criterios!$B$3:$C$6,2,FALSE)</f>
        <v>0.25</v>
      </c>
      <c r="J123" s="8" t="s">
        <v>19</v>
      </c>
      <c r="K123" s="28">
        <f>VLOOKUP(J123,Criterios!$B$7:$C$9,2,FALSE)</f>
        <v>0.15</v>
      </c>
      <c r="L123" s="8" t="s">
        <v>25</v>
      </c>
      <c r="M123" s="8" t="s">
        <v>60</v>
      </c>
      <c r="N123" s="8" t="s">
        <v>68</v>
      </c>
      <c r="O123" s="8" t="s">
        <v>27</v>
      </c>
      <c r="P123" s="8" t="s">
        <v>30</v>
      </c>
      <c r="Q123" s="31">
        <f>+I123+K123</f>
        <v>0.4</v>
      </c>
      <c r="R123" s="31">
        <f>(E123-(E123*Q123))</f>
        <v>0.48</v>
      </c>
      <c r="S123" s="76">
        <f>IF(R124&gt;1%,R124,R123)</f>
        <v>0.28799999999999998</v>
      </c>
      <c r="T123" s="78">
        <f>IF(S127&gt;1%,S127,S123)</f>
        <v>0.28799999999999998</v>
      </c>
      <c r="U123" s="81" t="str">
        <f>IF(T123&lt;=20%,Criterios!$A$20,IF(T123&lt;=40%,Criterios!$A$21,IF(T123&lt;=60%,Criterios!$A$22,IF(T123&lt;=80,Criterios!$A$23,Criterios!$A$24))))</f>
        <v>Baja</v>
      </c>
      <c r="V123" s="40" t="s">
        <v>117</v>
      </c>
      <c r="W123" s="40" t="s">
        <v>122</v>
      </c>
    </row>
    <row r="124" spans="1:23" s="23" customFormat="1" ht="389.25" customHeight="1" x14ac:dyDescent="0.25">
      <c r="B124" s="61"/>
      <c r="C124" s="74"/>
      <c r="D124" s="61"/>
      <c r="E124" s="71"/>
      <c r="F124" s="65"/>
      <c r="G124" s="44" t="s">
        <v>80</v>
      </c>
      <c r="H124" s="8" t="s">
        <v>15</v>
      </c>
      <c r="I124" s="28">
        <f>VLOOKUP(H124,Criterios!$B$3:$C$6,2,FALSE)</f>
        <v>0.25</v>
      </c>
      <c r="J124" s="8" t="s">
        <v>19</v>
      </c>
      <c r="K124" s="28">
        <f>VLOOKUP(J124,Criterios!$B$7:$C$9,2,FALSE)</f>
        <v>0.15</v>
      </c>
      <c r="L124" s="8" t="s">
        <v>25</v>
      </c>
      <c r="M124" s="8" t="s">
        <v>60</v>
      </c>
      <c r="N124" s="8" t="s">
        <v>68</v>
      </c>
      <c r="O124" s="8" t="s">
        <v>27</v>
      </c>
      <c r="P124" s="8" t="s">
        <v>30</v>
      </c>
      <c r="Q124" s="32">
        <f>+I124+K124</f>
        <v>0.4</v>
      </c>
      <c r="R124" s="32">
        <f>(R123-(R123*Q124))</f>
        <v>0.28799999999999998</v>
      </c>
      <c r="S124" s="77"/>
      <c r="T124" s="79"/>
      <c r="U124" s="82"/>
      <c r="V124" s="40" t="s">
        <v>117</v>
      </c>
      <c r="W124" s="59" t="s">
        <v>123</v>
      </c>
    </row>
    <row r="125" spans="1:23" s="23" customFormat="1" ht="14.25" x14ac:dyDescent="0.25">
      <c r="B125" s="61"/>
      <c r="C125" s="74"/>
      <c r="D125" s="61"/>
      <c r="E125" s="71"/>
      <c r="F125" s="65"/>
      <c r="G125" s="44" t="s">
        <v>38</v>
      </c>
      <c r="H125" s="9" t="s">
        <v>52</v>
      </c>
      <c r="I125" s="29">
        <f>VLOOKUP(H125,Criterios!$B$3:$C$6,2,FALSE)</f>
        <v>0</v>
      </c>
      <c r="J125" s="9" t="s">
        <v>52</v>
      </c>
      <c r="K125" s="29">
        <f>VLOOKUP(J125,Criterios!$B$7:$C$9,2,FALSE)</f>
        <v>0</v>
      </c>
      <c r="L125" s="9"/>
      <c r="M125" s="9"/>
      <c r="N125" s="9"/>
      <c r="O125" s="9"/>
      <c r="P125" s="9"/>
      <c r="Q125" s="32">
        <f>+I125+K125</f>
        <v>0</v>
      </c>
      <c r="R125" s="32">
        <f>IF(Q125&gt;1%,(R124-(R124*Q125)),Q125)</f>
        <v>0</v>
      </c>
      <c r="S125" s="77">
        <f>IF(R126&gt;1%,R126,R125)</f>
        <v>0</v>
      </c>
      <c r="T125" s="79"/>
      <c r="U125" s="82"/>
      <c r="V125" s="55"/>
      <c r="W125" s="55"/>
    </row>
    <row r="126" spans="1:23" s="23" customFormat="1" ht="14.25" x14ac:dyDescent="0.25">
      <c r="B126" s="61"/>
      <c r="C126" s="74"/>
      <c r="D126" s="61"/>
      <c r="E126" s="71"/>
      <c r="F126" s="65"/>
      <c r="G126" s="44" t="s">
        <v>39</v>
      </c>
      <c r="H126" s="9" t="s">
        <v>52</v>
      </c>
      <c r="I126" s="29">
        <f>VLOOKUP(H126,Criterios!$B$3:$C$6,2,FALSE)</f>
        <v>0</v>
      </c>
      <c r="J126" s="9" t="s">
        <v>52</v>
      </c>
      <c r="K126" s="29">
        <f>VLOOKUP(J126,Criterios!$B$7:$C$9,2,FALSE)</f>
        <v>0</v>
      </c>
      <c r="L126" s="9"/>
      <c r="M126" s="9"/>
      <c r="N126" s="9"/>
      <c r="O126" s="9"/>
      <c r="P126" s="9"/>
      <c r="Q126" s="32">
        <f t="shared" ref="Q126" si="28">+I126+K126</f>
        <v>0</v>
      </c>
      <c r="R126" s="32">
        <f>(R125-(R125*Q126))</f>
        <v>0</v>
      </c>
      <c r="S126" s="77"/>
      <c r="T126" s="79"/>
      <c r="U126" s="82"/>
      <c r="V126" s="55"/>
      <c r="W126" s="55"/>
    </row>
    <row r="127" spans="1:23" s="23" customFormat="1" ht="14.25" x14ac:dyDescent="0.25">
      <c r="B127" s="61"/>
      <c r="C127" s="74"/>
      <c r="D127" s="61"/>
      <c r="E127" s="71"/>
      <c r="F127" s="65"/>
      <c r="G127" s="45" t="s">
        <v>38</v>
      </c>
      <c r="H127" s="35" t="s">
        <v>52</v>
      </c>
      <c r="I127" s="36">
        <f>VLOOKUP(H127,Criterios!$B$3:$C$6,2,FALSE)</f>
        <v>0</v>
      </c>
      <c r="J127" s="9" t="s">
        <v>52</v>
      </c>
      <c r="K127" s="36">
        <f>VLOOKUP(J127,Criterios!$B$7:$C$9,2,FALSE)</f>
        <v>0</v>
      </c>
      <c r="L127" s="35"/>
      <c r="M127" s="35"/>
      <c r="N127" s="35"/>
      <c r="O127" s="35"/>
      <c r="P127" s="35"/>
      <c r="Q127" s="37">
        <f>+I127+K127</f>
        <v>0</v>
      </c>
      <c r="R127" s="37">
        <f>IF(Q127&gt;1%,(R126-(R126*Q127)),Q127)</f>
        <v>0</v>
      </c>
      <c r="S127" s="84">
        <f>IF(R128&gt;1%,R128,R127)</f>
        <v>0</v>
      </c>
      <c r="T127" s="79"/>
      <c r="U127" s="82"/>
      <c r="V127" s="55"/>
      <c r="W127" s="55"/>
    </row>
    <row r="128" spans="1:23" s="23" customFormat="1" ht="14.25" x14ac:dyDescent="0.25">
      <c r="B128" s="62"/>
      <c r="C128" s="75"/>
      <c r="D128" s="62"/>
      <c r="E128" s="72"/>
      <c r="F128" s="66"/>
      <c r="G128" s="46" t="s">
        <v>39</v>
      </c>
      <c r="H128" s="10" t="s">
        <v>52</v>
      </c>
      <c r="I128" s="30">
        <f>VLOOKUP(H128,Criterios!$B$3:$C$6,2,FALSE)</f>
        <v>0</v>
      </c>
      <c r="J128" s="9" t="s">
        <v>52</v>
      </c>
      <c r="K128" s="30">
        <f>VLOOKUP(J128,Criterios!$B$7:$C$9,2,FALSE)</f>
        <v>0</v>
      </c>
      <c r="L128" s="10"/>
      <c r="M128" s="10"/>
      <c r="N128" s="10"/>
      <c r="O128" s="10"/>
      <c r="P128" s="10"/>
      <c r="Q128" s="33">
        <f t="shared" ref="Q128" si="29">+I128+K128</f>
        <v>0</v>
      </c>
      <c r="R128" s="33">
        <f>IF(Q128&gt;1%,(R127-(R127*Q128)),Q128)</f>
        <v>0</v>
      </c>
      <c r="S128" s="85"/>
      <c r="T128" s="80"/>
      <c r="U128" s="83"/>
      <c r="V128" s="55"/>
      <c r="W128" s="55"/>
    </row>
    <row r="129" spans="1:23" s="23" customFormat="1" ht="395.25" customHeight="1" x14ac:dyDescent="0.25">
      <c r="B129" s="60" t="s">
        <v>75</v>
      </c>
      <c r="C129" s="67" t="s">
        <v>76</v>
      </c>
      <c r="D129" s="60" t="s">
        <v>48</v>
      </c>
      <c r="E129" s="70">
        <f>VLOOKUP(D129,Criterios!$A$20:$B$24,2,FALSE)</f>
        <v>0.6</v>
      </c>
      <c r="F129" s="64" t="s">
        <v>77</v>
      </c>
      <c r="G129" s="43" t="s">
        <v>78</v>
      </c>
      <c r="H129" s="8" t="s">
        <v>15</v>
      </c>
      <c r="I129" s="28">
        <f>VLOOKUP(H129,Criterios!$B$3:$C$6,2,FALSE)</f>
        <v>0.25</v>
      </c>
      <c r="J129" s="8" t="s">
        <v>19</v>
      </c>
      <c r="K129" s="28">
        <f>VLOOKUP(J129,Criterios!$B$7:$C$9,2,FALSE)</f>
        <v>0.15</v>
      </c>
      <c r="L129" s="8" t="s">
        <v>25</v>
      </c>
      <c r="M129" s="8" t="s">
        <v>60</v>
      </c>
      <c r="N129" s="8" t="s">
        <v>68</v>
      </c>
      <c r="O129" s="8" t="s">
        <v>27</v>
      </c>
      <c r="P129" s="8" t="s">
        <v>30</v>
      </c>
      <c r="Q129" s="31">
        <f>+I129+K129</f>
        <v>0.4</v>
      </c>
      <c r="R129" s="31">
        <f>(E129-(E129*Q129))</f>
        <v>0.36</v>
      </c>
      <c r="S129" s="76">
        <f>IF(R130&gt;1%,R130,R129)</f>
        <v>0.216</v>
      </c>
      <c r="T129" s="78">
        <f>IF(S133&gt;1%,S133,S129)</f>
        <v>0.216</v>
      </c>
      <c r="U129" s="81" t="str">
        <f>IF(T129&lt;=20%,Criterios!$A$20,IF(T129&lt;=40%,Criterios!$A$21,IF(T129&lt;=60%,Criterios!$A$22,IF(T129&lt;=80,Criterios!$A$23,Criterios!$A$24))))</f>
        <v>Baja</v>
      </c>
      <c r="V129" s="40" t="s">
        <v>117</v>
      </c>
      <c r="W129" s="40" t="s">
        <v>119</v>
      </c>
    </row>
    <row r="130" spans="1:23" s="20" customFormat="1" ht="132.75" customHeight="1" x14ac:dyDescent="0.25">
      <c r="B130" s="61"/>
      <c r="C130" s="68"/>
      <c r="D130" s="61"/>
      <c r="E130" s="71"/>
      <c r="F130" s="65"/>
      <c r="G130" s="44" t="s">
        <v>81</v>
      </c>
      <c r="H130" s="8" t="s">
        <v>15</v>
      </c>
      <c r="I130" s="28">
        <f>VLOOKUP(H130,Criterios!$B$3:$C$6,2,FALSE)</f>
        <v>0.25</v>
      </c>
      <c r="J130" s="8" t="s">
        <v>19</v>
      </c>
      <c r="K130" s="28">
        <f>VLOOKUP(J130,Criterios!$B$7:$C$9,2,FALSE)</f>
        <v>0.15</v>
      </c>
      <c r="L130" s="8" t="s">
        <v>25</v>
      </c>
      <c r="M130" s="8" t="s">
        <v>60</v>
      </c>
      <c r="N130" s="8" t="s">
        <v>68</v>
      </c>
      <c r="O130" s="8" t="s">
        <v>27</v>
      </c>
      <c r="P130" s="8" t="s">
        <v>30</v>
      </c>
      <c r="Q130" s="32">
        <f>+I130+K130</f>
        <v>0.4</v>
      </c>
      <c r="R130" s="32">
        <f>(R129-(R129*Q130))</f>
        <v>0.216</v>
      </c>
      <c r="S130" s="77"/>
      <c r="T130" s="79"/>
      <c r="U130" s="82"/>
      <c r="V130" s="40" t="s">
        <v>118</v>
      </c>
      <c r="W130" s="40" t="s">
        <v>114</v>
      </c>
    </row>
    <row r="131" spans="1:23" s="20" customFormat="1" ht="15" x14ac:dyDescent="0.25">
      <c r="B131" s="61"/>
      <c r="C131" s="68"/>
      <c r="D131" s="61"/>
      <c r="E131" s="71"/>
      <c r="F131" s="65"/>
      <c r="G131" s="44" t="s">
        <v>38</v>
      </c>
      <c r="H131" s="9" t="s">
        <v>52</v>
      </c>
      <c r="I131" s="29">
        <f>VLOOKUP(H131,Criterios!$B$3:$C$6,2,FALSE)</f>
        <v>0</v>
      </c>
      <c r="J131" s="9" t="s">
        <v>52</v>
      </c>
      <c r="K131" s="29">
        <f>VLOOKUP(J131,Criterios!$B$7:$C$9,2,FALSE)</f>
        <v>0</v>
      </c>
      <c r="L131" s="9"/>
      <c r="M131" s="9"/>
      <c r="N131" s="9"/>
      <c r="O131" s="9"/>
      <c r="P131" s="9"/>
      <c r="Q131" s="32">
        <f>+I131+K131</f>
        <v>0</v>
      </c>
      <c r="R131" s="32">
        <f>IF(Q131&gt;1%,(R130-(R130*Q131)),Q131)</f>
        <v>0</v>
      </c>
      <c r="S131" s="77">
        <f>IF(R132&gt;1%,R132,R131)</f>
        <v>0</v>
      </c>
      <c r="T131" s="79"/>
      <c r="U131" s="82"/>
      <c r="V131" s="56"/>
      <c r="W131" s="56"/>
    </row>
    <row r="132" spans="1:23" s="20" customFormat="1" ht="15" x14ac:dyDescent="0.25">
      <c r="B132" s="61"/>
      <c r="C132" s="68"/>
      <c r="D132" s="61"/>
      <c r="E132" s="71"/>
      <c r="F132" s="65"/>
      <c r="G132" s="44" t="s">
        <v>39</v>
      </c>
      <c r="H132" s="9" t="s">
        <v>52</v>
      </c>
      <c r="I132" s="29">
        <f>VLOOKUP(H132,Criterios!$B$3:$C$6,2,FALSE)</f>
        <v>0</v>
      </c>
      <c r="J132" s="9" t="s">
        <v>52</v>
      </c>
      <c r="K132" s="29">
        <f>VLOOKUP(J132,Criterios!$B$7:$C$9,2,FALSE)</f>
        <v>0</v>
      </c>
      <c r="L132" s="9"/>
      <c r="M132" s="9"/>
      <c r="N132" s="9"/>
      <c r="O132" s="9"/>
      <c r="P132" s="9"/>
      <c r="Q132" s="32">
        <f t="shared" ref="Q132" si="30">+I132+K132</f>
        <v>0</v>
      </c>
      <c r="R132" s="32">
        <f>(R131-(R131*Q132))</f>
        <v>0</v>
      </c>
      <c r="S132" s="77"/>
      <c r="T132" s="79"/>
      <c r="U132" s="82"/>
      <c r="V132" s="56"/>
      <c r="W132" s="56"/>
    </row>
    <row r="133" spans="1:23" s="20" customFormat="1" ht="15" x14ac:dyDescent="0.25">
      <c r="B133" s="61"/>
      <c r="C133" s="68"/>
      <c r="D133" s="61"/>
      <c r="E133" s="71"/>
      <c r="F133" s="65"/>
      <c r="G133" s="45" t="s">
        <v>38</v>
      </c>
      <c r="H133" s="35" t="s">
        <v>52</v>
      </c>
      <c r="I133" s="36">
        <f>VLOOKUP(H133,Criterios!$B$3:$C$6,2,FALSE)</f>
        <v>0</v>
      </c>
      <c r="J133" s="9" t="s">
        <v>52</v>
      </c>
      <c r="K133" s="36">
        <f>VLOOKUP(J133,Criterios!$B$7:$C$9,2,FALSE)</f>
        <v>0</v>
      </c>
      <c r="L133" s="35"/>
      <c r="M133" s="35"/>
      <c r="N133" s="35"/>
      <c r="O133" s="35"/>
      <c r="P133" s="35"/>
      <c r="Q133" s="37">
        <f>+I133+K133</f>
        <v>0</v>
      </c>
      <c r="R133" s="37">
        <f>IF(Q133&gt;1%,(R132-(R132*Q133)),Q133)</f>
        <v>0</v>
      </c>
      <c r="S133" s="84">
        <f>IF(R134&gt;1%,R134,R133)</f>
        <v>0</v>
      </c>
      <c r="T133" s="79"/>
      <c r="U133" s="82"/>
      <c r="V133" s="56"/>
      <c r="W133" s="56"/>
    </row>
    <row r="134" spans="1:23" s="20" customFormat="1" ht="15" x14ac:dyDescent="0.25">
      <c r="B134" s="62"/>
      <c r="C134" s="69"/>
      <c r="D134" s="62"/>
      <c r="E134" s="72"/>
      <c r="F134" s="66"/>
      <c r="G134" s="46" t="s">
        <v>39</v>
      </c>
      <c r="H134" s="10" t="s">
        <v>52</v>
      </c>
      <c r="I134" s="30">
        <f>VLOOKUP(H134,Criterios!$B$3:$C$6,2,FALSE)</f>
        <v>0</v>
      </c>
      <c r="J134" s="9" t="s">
        <v>52</v>
      </c>
      <c r="K134" s="30">
        <f>VLOOKUP(J134,Criterios!$B$7:$C$9,2,FALSE)</f>
        <v>0</v>
      </c>
      <c r="L134" s="10"/>
      <c r="M134" s="10"/>
      <c r="N134" s="10"/>
      <c r="O134" s="10"/>
      <c r="P134" s="10"/>
      <c r="Q134" s="33">
        <f t="shared" ref="Q134" si="31">+I134+K134</f>
        <v>0</v>
      </c>
      <c r="R134" s="33">
        <f>IF(Q134&gt;1%,(R133-(R133*Q134)),Q134)</f>
        <v>0</v>
      </c>
      <c r="S134" s="85"/>
      <c r="T134" s="80"/>
      <c r="U134" s="83"/>
      <c r="V134" s="56"/>
      <c r="W134" s="56"/>
    </row>
    <row r="135" spans="1:23" s="22" customFormat="1" ht="283.5" customHeight="1" x14ac:dyDescent="0.25">
      <c r="B135" s="60" t="s">
        <v>82</v>
      </c>
      <c r="C135" s="67" t="s">
        <v>83</v>
      </c>
      <c r="D135" s="60" t="s">
        <v>49</v>
      </c>
      <c r="E135" s="70">
        <f>VLOOKUP(D135,Criterios!$A$20:$B$24,2,FALSE)</f>
        <v>0.8</v>
      </c>
      <c r="F135" s="64" t="s">
        <v>84</v>
      </c>
      <c r="G135" s="43" t="s">
        <v>85</v>
      </c>
      <c r="H135" s="8" t="s">
        <v>15</v>
      </c>
      <c r="I135" s="28">
        <f>VLOOKUP(H135,Criterios!$B$3:$C$6,2,FALSE)</f>
        <v>0.25</v>
      </c>
      <c r="J135" s="8" t="s">
        <v>19</v>
      </c>
      <c r="K135" s="28">
        <f>VLOOKUP(J135,Criterios!$B$7:$C$9,2,FALSE)</f>
        <v>0.15</v>
      </c>
      <c r="L135" s="8" t="s">
        <v>25</v>
      </c>
      <c r="M135" s="8" t="s">
        <v>60</v>
      </c>
      <c r="N135" s="8" t="s">
        <v>68</v>
      </c>
      <c r="O135" s="8" t="s">
        <v>27</v>
      </c>
      <c r="P135" s="8" t="s">
        <v>30</v>
      </c>
      <c r="Q135" s="31">
        <f>+I135+K135</f>
        <v>0.4</v>
      </c>
      <c r="R135" s="31">
        <f>(E135-(E135*Q135))</f>
        <v>0.48</v>
      </c>
      <c r="S135" s="76">
        <f>IF(R137&gt;1%,R137,R135)</f>
        <v>0.17279999999999998</v>
      </c>
      <c r="T135" s="78">
        <f>IF(S140&gt;1%,S140,S135)</f>
        <v>0.17279999999999998</v>
      </c>
      <c r="U135" s="81" t="str">
        <f>IF(T135&lt;=20%,Criterios!$A$20,IF(T135&lt;=40%,Criterios!$A$21,IF(T135&lt;=60%,Criterios!$A$22,IF(T135&lt;=80,Criterios!$A$23,Criterios!$A$24))))</f>
        <v>Muy baja</v>
      </c>
      <c r="V135" s="40" t="s">
        <v>118</v>
      </c>
      <c r="W135" s="40" t="s">
        <v>124</v>
      </c>
    </row>
    <row r="136" spans="1:23" s="22" customFormat="1" ht="385.5" customHeight="1" x14ac:dyDescent="0.25">
      <c r="B136" s="61"/>
      <c r="C136" s="68"/>
      <c r="D136" s="61"/>
      <c r="E136" s="71"/>
      <c r="F136" s="65"/>
      <c r="G136" s="44" t="s">
        <v>86</v>
      </c>
      <c r="H136" s="8" t="s">
        <v>15</v>
      </c>
      <c r="I136" s="28">
        <f>VLOOKUP(H136,Criterios!$B$3:$C$6,2,FALSE)</f>
        <v>0.25</v>
      </c>
      <c r="J136" s="8" t="s">
        <v>19</v>
      </c>
      <c r="K136" s="28">
        <f>VLOOKUP(J136,Criterios!$B$7:$C$9,2,FALSE)</f>
        <v>0.15</v>
      </c>
      <c r="L136" s="8" t="s">
        <v>25</v>
      </c>
      <c r="M136" s="8" t="s">
        <v>60</v>
      </c>
      <c r="N136" s="8" t="s">
        <v>68</v>
      </c>
      <c r="O136" s="8" t="s">
        <v>27</v>
      </c>
      <c r="P136" s="8" t="s">
        <v>30</v>
      </c>
      <c r="Q136" s="31">
        <f>+I136+K136</f>
        <v>0.4</v>
      </c>
      <c r="R136" s="32">
        <f>(R135-(R135*Q136))</f>
        <v>0.28799999999999998</v>
      </c>
      <c r="S136" s="84"/>
      <c r="T136" s="79"/>
      <c r="U136" s="82"/>
      <c r="V136" s="40" t="s">
        <v>117</v>
      </c>
      <c r="W136" s="59" t="s">
        <v>125</v>
      </c>
    </row>
    <row r="137" spans="1:23" s="22" customFormat="1" ht="178.5" x14ac:dyDescent="0.25">
      <c r="B137" s="61"/>
      <c r="C137" s="68"/>
      <c r="D137" s="61"/>
      <c r="E137" s="71"/>
      <c r="F137" s="65"/>
      <c r="G137" s="44" t="s">
        <v>87</v>
      </c>
      <c r="H137" s="8" t="s">
        <v>15</v>
      </c>
      <c r="I137" s="28">
        <f>VLOOKUP(H137,Criterios!$B$3:$C$6,2,FALSE)</f>
        <v>0.25</v>
      </c>
      <c r="J137" s="8" t="s">
        <v>19</v>
      </c>
      <c r="K137" s="28">
        <f>VLOOKUP(J137,Criterios!$B$7:$C$9,2,FALSE)</f>
        <v>0.15</v>
      </c>
      <c r="L137" s="8" t="s">
        <v>25</v>
      </c>
      <c r="M137" s="8" t="s">
        <v>60</v>
      </c>
      <c r="N137" s="8" t="s">
        <v>68</v>
      </c>
      <c r="O137" s="8" t="s">
        <v>27</v>
      </c>
      <c r="P137" s="8" t="s">
        <v>30</v>
      </c>
      <c r="Q137" s="32">
        <f>+I137+K137</f>
        <v>0.4</v>
      </c>
      <c r="R137" s="32">
        <f>(R136-(R136*Q137))</f>
        <v>0.17279999999999998</v>
      </c>
      <c r="S137" s="77"/>
      <c r="T137" s="79"/>
      <c r="U137" s="82"/>
      <c r="V137" s="40" t="s">
        <v>117</v>
      </c>
      <c r="W137" s="40" t="s">
        <v>126</v>
      </c>
    </row>
    <row r="138" spans="1:23" s="22" customFormat="1" ht="15" x14ac:dyDescent="0.25">
      <c r="B138" s="61"/>
      <c r="C138" s="68"/>
      <c r="D138" s="61"/>
      <c r="E138" s="71"/>
      <c r="F138" s="65"/>
      <c r="G138" s="44" t="s">
        <v>38</v>
      </c>
      <c r="H138" s="9" t="s">
        <v>52</v>
      </c>
      <c r="I138" s="29">
        <f>VLOOKUP(H138,Criterios!$B$3:$C$6,2,FALSE)</f>
        <v>0</v>
      </c>
      <c r="J138" s="9" t="s">
        <v>52</v>
      </c>
      <c r="K138" s="29">
        <f>VLOOKUP(J138,Criterios!$B$7:$C$9,2,FALSE)</f>
        <v>0</v>
      </c>
      <c r="L138" s="9"/>
      <c r="M138" s="9"/>
      <c r="N138" s="9"/>
      <c r="O138" s="9"/>
      <c r="P138" s="9"/>
      <c r="Q138" s="32">
        <f>+I138+K138</f>
        <v>0</v>
      </c>
      <c r="R138" s="32">
        <f>IF(Q138&gt;1%,(R137-(R137*Q138)),Q138)</f>
        <v>0</v>
      </c>
      <c r="S138" s="77">
        <f>IF(R139&gt;1%,R139,R138)</f>
        <v>0</v>
      </c>
      <c r="T138" s="79"/>
      <c r="U138" s="82"/>
      <c r="V138" s="57"/>
      <c r="W138" s="57"/>
    </row>
    <row r="139" spans="1:23" s="22" customFormat="1" ht="15" x14ac:dyDescent="0.25">
      <c r="B139" s="61"/>
      <c r="C139" s="68"/>
      <c r="D139" s="61"/>
      <c r="E139" s="71"/>
      <c r="F139" s="65"/>
      <c r="G139" s="44" t="s">
        <v>39</v>
      </c>
      <c r="H139" s="9" t="s">
        <v>52</v>
      </c>
      <c r="I139" s="29">
        <f>VLOOKUP(H139,Criterios!$B$3:$C$6,2,FALSE)</f>
        <v>0</v>
      </c>
      <c r="J139" s="9" t="s">
        <v>52</v>
      </c>
      <c r="K139" s="29">
        <f>VLOOKUP(J139,Criterios!$B$7:$C$9,2,FALSE)</f>
        <v>0</v>
      </c>
      <c r="L139" s="9"/>
      <c r="M139" s="9"/>
      <c r="N139" s="9"/>
      <c r="O139" s="9"/>
      <c r="P139" s="9"/>
      <c r="Q139" s="32">
        <f t="shared" ref="Q139" si="32">+I139+K139</f>
        <v>0</v>
      </c>
      <c r="R139" s="32">
        <f>(R138-(R138*Q139))</f>
        <v>0</v>
      </c>
      <c r="S139" s="77"/>
      <c r="T139" s="79"/>
      <c r="U139" s="82"/>
      <c r="V139" s="57"/>
      <c r="W139" s="57"/>
    </row>
    <row r="140" spans="1:23" s="22" customFormat="1" ht="15" x14ac:dyDescent="0.25">
      <c r="B140" s="61"/>
      <c r="C140" s="68"/>
      <c r="D140" s="61"/>
      <c r="E140" s="71"/>
      <c r="F140" s="65"/>
      <c r="G140" s="45" t="s">
        <v>38</v>
      </c>
      <c r="H140" s="35" t="s">
        <v>52</v>
      </c>
      <c r="I140" s="36">
        <f>VLOOKUP(H140,Criterios!$B$3:$C$6,2,FALSE)</f>
        <v>0</v>
      </c>
      <c r="J140" s="9" t="s">
        <v>52</v>
      </c>
      <c r="K140" s="36">
        <f>VLOOKUP(J140,Criterios!$B$7:$C$9,2,FALSE)</f>
        <v>0</v>
      </c>
      <c r="L140" s="35"/>
      <c r="M140" s="35"/>
      <c r="N140" s="35"/>
      <c r="O140" s="35"/>
      <c r="P140" s="35"/>
      <c r="Q140" s="37">
        <f>+I140+K140</f>
        <v>0</v>
      </c>
      <c r="R140" s="37">
        <f>IF(Q140&gt;1%,(R139-(R139*Q140)),Q140)</f>
        <v>0</v>
      </c>
      <c r="S140" s="84">
        <f>IF(R141&gt;1%,R141,R140)</f>
        <v>0</v>
      </c>
      <c r="T140" s="79"/>
      <c r="U140" s="82"/>
      <c r="V140" s="57"/>
      <c r="W140" s="57"/>
    </row>
    <row r="141" spans="1:23" x14ac:dyDescent="0.2">
      <c r="B141" s="62"/>
      <c r="C141" s="69"/>
      <c r="D141" s="62"/>
      <c r="E141" s="72"/>
      <c r="F141" s="66"/>
      <c r="G141" s="46" t="s">
        <v>39</v>
      </c>
      <c r="H141" s="10" t="s">
        <v>52</v>
      </c>
      <c r="I141" s="30">
        <f>VLOOKUP(H141,Criterios!$B$3:$C$6,2,FALSE)</f>
        <v>0</v>
      </c>
      <c r="J141" s="9" t="s">
        <v>52</v>
      </c>
      <c r="K141" s="30">
        <f>VLOOKUP(J141,Criterios!$B$7:$C$9,2,FALSE)</f>
        <v>0</v>
      </c>
      <c r="L141" s="10"/>
      <c r="M141" s="10"/>
      <c r="N141" s="10"/>
      <c r="O141" s="10"/>
      <c r="P141" s="10"/>
      <c r="Q141" s="33">
        <f t="shared" ref="Q141" si="33">+I141+K141</f>
        <v>0</v>
      </c>
      <c r="R141" s="33">
        <f>IF(Q141&gt;1%,(R140-(R140*Q141)),Q141)</f>
        <v>0</v>
      </c>
      <c r="S141" s="85"/>
      <c r="T141" s="80"/>
      <c r="U141" s="83"/>
      <c r="V141" s="58"/>
      <c r="W141" s="58"/>
    </row>
    <row r="142" spans="1:23" ht="384" customHeight="1" x14ac:dyDescent="0.2">
      <c r="A142" s="23"/>
      <c r="B142" s="60" t="s">
        <v>88</v>
      </c>
      <c r="C142" s="67" t="s">
        <v>89</v>
      </c>
      <c r="D142" s="60" t="s">
        <v>48</v>
      </c>
      <c r="E142" s="70">
        <f>VLOOKUP(D142,Criterios!$A$20:$B$24,2,FALSE)</f>
        <v>0.6</v>
      </c>
      <c r="F142" s="64" t="s">
        <v>90</v>
      </c>
      <c r="G142" s="43" t="s">
        <v>91</v>
      </c>
      <c r="H142" s="8" t="s">
        <v>15</v>
      </c>
      <c r="I142" s="28">
        <f>VLOOKUP(H142,Criterios!$B$3:$C$6,2,FALSE)</f>
        <v>0.25</v>
      </c>
      <c r="J142" s="8" t="s">
        <v>19</v>
      </c>
      <c r="K142" s="28">
        <f>VLOOKUP(J142,Criterios!$B$7:$C$9,2,FALSE)</f>
        <v>0.15</v>
      </c>
      <c r="L142" s="8" t="s">
        <v>25</v>
      </c>
      <c r="M142" s="8" t="s">
        <v>60</v>
      </c>
      <c r="N142" s="8" t="s">
        <v>68</v>
      </c>
      <c r="O142" s="8" t="s">
        <v>27</v>
      </c>
      <c r="P142" s="8" t="s">
        <v>30</v>
      </c>
      <c r="Q142" s="31">
        <f>+I142+K142</f>
        <v>0.4</v>
      </c>
      <c r="R142" s="31">
        <f>(E142-(E142*Q142))</f>
        <v>0.36</v>
      </c>
      <c r="S142" s="76">
        <f>IF(R144&gt;1%,R144,R142)</f>
        <v>0.12959999999999999</v>
      </c>
      <c r="T142" s="78">
        <f>IF(S147&gt;1%,S147,S142)</f>
        <v>0.12959999999999999</v>
      </c>
      <c r="U142" s="81" t="str">
        <f>IF(T142&lt;=20%,Criterios!$A$20,IF(T142&lt;=40%,Criterios!$A$21,IF(T142&lt;=60%,Criterios!$A$22,IF(T142&lt;=80,Criterios!$A$23,Criterios!$A$24))))</f>
        <v>Muy baja</v>
      </c>
      <c r="V142" s="40" t="s">
        <v>117</v>
      </c>
      <c r="W142" s="58" t="s">
        <v>119</v>
      </c>
    </row>
    <row r="143" spans="1:23" ht="127.5" x14ac:dyDescent="0.2">
      <c r="A143" s="23"/>
      <c r="B143" s="61"/>
      <c r="C143" s="68"/>
      <c r="D143" s="61"/>
      <c r="E143" s="71"/>
      <c r="F143" s="65"/>
      <c r="G143" s="45" t="s">
        <v>92</v>
      </c>
      <c r="H143" s="8" t="s">
        <v>15</v>
      </c>
      <c r="I143" s="28">
        <f>VLOOKUP(H143,Criterios!$B$3:$C$6,2,FALSE)</f>
        <v>0.25</v>
      </c>
      <c r="J143" s="8" t="s">
        <v>19</v>
      </c>
      <c r="K143" s="28">
        <f>VLOOKUP(J143,Criterios!$B$7:$C$9,2,FALSE)</f>
        <v>0.15</v>
      </c>
      <c r="L143" s="8" t="s">
        <v>25</v>
      </c>
      <c r="M143" s="8" t="s">
        <v>60</v>
      </c>
      <c r="N143" s="8" t="s">
        <v>68</v>
      </c>
      <c r="O143" s="8" t="s">
        <v>27</v>
      </c>
      <c r="P143" s="8" t="s">
        <v>30</v>
      </c>
      <c r="Q143" s="31">
        <f>+I143+K143</f>
        <v>0.4</v>
      </c>
      <c r="R143" s="32">
        <f>(R142-(R142*Q143))</f>
        <v>0.216</v>
      </c>
      <c r="S143" s="84"/>
      <c r="T143" s="79"/>
      <c r="U143" s="82"/>
      <c r="V143" s="40" t="s">
        <v>117</v>
      </c>
      <c r="W143" s="58" t="s">
        <v>114</v>
      </c>
    </row>
    <row r="144" spans="1:23" ht="259.5" customHeight="1" x14ac:dyDescent="0.2">
      <c r="A144" s="23"/>
      <c r="B144" s="61"/>
      <c r="C144" s="68"/>
      <c r="D144" s="61"/>
      <c r="E144" s="71"/>
      <c r="F144" s="65"/>
      <c r="G144" s="44" t="s">
        <v>93</v>
      </c>
      <c r="H144" s="8" t="s">
        <v>15</v>
      </c>
      <c r="I144" s="28">
        <f>VLOOKUP(H144,Criterios!$B$3:$C$6,2,FALSE)</f>
        <v>0.25</v>
      </c>
      <c r="J144" s="8" t="s">
        <v>19</v>
      </c>
      <c r="K144" s="28">
        <f>VLOOKUP(J144,Criterios!$B$7:$C$9,2,FALSE)</f>
        <v>0.15</v>
      </c>
      <c r="L144" s="8" t="s">
        <v>25</v>
      </c>
      <c r="M144" s="8" t="s">
        <v>60</v>
      </c>
      <c r="N144" s="8" t="s">
        <v>68</v>
      </c>
      <c r="O144" s="8" t="s">
        <v>27</v>
      </c>
      <c r="P144" s="8" t="s">
        <v>30</v>
      </c>
      <c r="Q144" s="32">
        <f>+I144+K144</f>
        <v>0.4</v>
      </c>
      <c r="R144" s="32">
        <f>(R143-(R143*Q144))</f>
        <v>0.12959999999999999</v>
      </c>
      <c r="S144" s="77"/>
      <c r="T144" s="79"/>
      <c r="U144" s="82"/>
      <c r="V144" s="40" t="s">
        <v>117</v>
      </c>
      <c r="W144" s="58" t="s">
        <v>115</v>
      </c>
    </row>
    <row r="145" spans="1:23" ht="14.25" x14ac:dyDescent="0.2">
      <c r="A145" s="23"/>
      <c r="B145" s="61"/>
      <c r="C145" s="68"/>
      <c r="D145" s="61"/>
      <c r="E145" s="71"/>
      <c r="F145" s="65"/>
      <c r="G145" s="44" t="s">
        <v>38</v>
      </c>
      <c r="H145" s="9" t="s">
        <v>52</v>
      </c>
      <c r="I145" s="29">
        <f>VLOOKUP(H145,Criterios!$B$3:$C$6,2,FALSE)</f>
        <v>0</v>
      </c>
      <c r="J145" s="9" t="s">
        <v>52</v>
      </c>
      <c r="K145" s="29">
        <f>VLOOKUP(J145,Criterios!$B$7:$C$9,2,FALSE)</f>
        <v>0</v>
      </c>
      <c r="L145" s="9"/>
      <c r="M145" s="9"/>
      <c r="N145" s="9"/>
      <c r="O145" s="9"/>
      <c r="P145" s="9"/>
      <c r="Q145" s="32">
        <f>+I145+K145</f>
        <v>0</v>
      </c>
      <c r="R145" s="32">
        <f>IF(Q145&gt;1%,(R144-(R144*Q145)),Q145)</f>
        <v>0</v>
      </c>
      <c r="S145" s="77">
        <f>IF(R146&gt;1%,R146,R145)</f>
        <v>0</v>
      </c>
      <c r="T145" s="79"/>
      <c r="U145" s="82"/>
      <c r="V145" s="58"/>
      <c r="W145" s="58"/>
    </row>
    <row r="146" spans="1:23" ht="14.25" x14ac:dyDescent="0.2">
      <c r="A146" s="23"/>
      <c r="B146" s="61"/>
      <c r="C146" s="68"/>
      <c r="D146" s="61"/>
      <c r="E146" s="71"/>
      <c r="F146" s="65"/>
      <c r="G146" s="44" t="s">
        <v>39</v>
      </c>
      <c r="H146" s="9" t="s">
        <v>52</v>
      </c>
      <c r="I146" s="29">
        <f>VLOOKUP(H146,Criterios!$B$3:$C$6,2,FALSE)</f>
        <v>0</v>
      </c>
      <c r="J146" s="9" t="s">
        <v>52</v>
      </c>
      <c r="K146" s="29">
        <f>VLOOKUP(J146,Criterios!$B$7:$C$9,2,FALSE)</f>
        <v>0</v>
      </c>
      <c r="L146" s="9"/>
      <c r="M146" s="9"/>
      <c r="N146" s="9"/>
      <c r="O146" s="9"/>
      <c r="P146" s="9"/>
      <c r="Q146" s="32">
        <f t="shared" ref="Q146" si="34">+I146+K146</f>
        <v>0</v>
      </c>
      <c r="R146" s="32">
        <f>(R145-(R145*Q146))</f>
        <v>0</v>
      </c>
      <c r="S146" s="77"/>
      <c r="T146" s="79"/>
      <c r="U146" s="82"/>
      <c r="V146" s="58"/>
      <c r="W146" s="58"/>
    </row>
    <row r="147" spans="1:23" ht="14.25" x14ac:dyDescent="0.2">
      <c r="A147" s="23"/>
      <c r="B147" s="61"/>
      <c r="C147" s="68"/>
      <c r="D147" s="61"/>
      <c r="E147" s="71"/>
      <c r="F147" s="65"/>
      <c r="G147" s="45" t="s">
        <v>38</v>
      </c>
      <c r="H147" s="35" t="s">
        <v>52</v>
      </c>
      <c r="I147" s="36">
        <f>VLOOKUP(H147,Criterios!$B$3:$C$6,2,FALSE)</f>
        <v>0</v>
      </c>
      <c r="J147" s="9" t="s">
        <v>52</v>
      </c>
      <c r="K147" s="36">
        <f>VLOOKUP(J147,Criterios!$B$7:$C$9,2,FALSE)</f>
        <v>0</v>
      </c>
      <c r="L147" s="35"/>
      <c r="M147" s="35"/>
      <c r="N147" s="35"/>
      <c r="O147" s="35"/>
      <c r="P147" s="35"/>
      <c r="Q147" s="37">
        <f>+I147+K147</f>
        <v>0</v>
      </c>
      <c r="R147" s="37">
        <f>IF(Q147&gt;1%,(R146-(R146*Q147)),Q147)</f>
        <v>0</v>
      </c>
      <c r="S147" s="84">
        <f>IF(R148&gt;1%,R148,R147)</f>
        <v>0</v>
      </c>
      <c r="T147" s="79"/>
      <c r="U147" s="82"/>
      <c r="V147" s="58"/>
      <c r="W147" s="58"/>
    </row>
    <row r="148" spans="1:23" ht="14.25" x14ac:dyDescent="0.2">
      <c r="A148" s="23"/>
      <c r="B148" s="62"/>
      <c r="C148" s="69"/>
      <c r="D148" s="62"/>
      <c r="E148" s="72"/>
      <c r="F148" s="66"/>
      <c r="G148" s="46" t="s">
        <v>39</v>
      </c>
      <c r="H148" s="10" t="s">
        <v>52</v>
      </c>
      <c r="I148" s="30">
        <f>VLOOKUP(H148,Criterios!$B$3:$C$6,2,FALSE)</f>
        <v>0</v>
      </c>
      <c r="J148" s="9" t="s">
        <v>52</v>
      </c>
      <c r="K148" s="30">
        <f>VLOOKUP(J148,Criterios!$B$7:$C$9,2,FALSE)</f>
        <v>0</v>
      </c>
      <c r="L148" s="10"/>
      <c r="M148" s="10"/>
      <c r="N148" s="10"/>
      <c r="O148" s="10"/>
      <c r="P148" s="10"/>
      <c r="Q148" s="33">
        <f t="shared" ref="Q148" si="35">+I148+K148</f>
        <v>0</v>
      </c>
      <c r="R148" s="33">
        <f>IF(Q148&gt;1%,(R147-(R147*Q148)),Q148)</f>
        <v>0</v>
      </c>
      <c r="S148" s="85"/>
      <c r="T148" s="80"/>
      <c r="U148" s="83"/>
      <c r="V148" s="58"/>
      <c r="W148" s="58"/>
    </row>
    <row r="149" spans="1:23" s="23" customFormat="1" ht="378" customHeight="1" x14ac:dyDescent="0.25">
      <c r="B149" s="60" t="s">
        <v>94</v>
      </c>
      <c r="C149" s="67" t="s">
        <v>95</v>
      </c>
      <c r="D149" s="60" t="s">
        <v>49</v>
      </c>
      <c r="E149" s="70">
        <f>VLOOKUP(D149,Criterios!$A$20:$B$24,2,FALSE)</f>
        <v>0.8</v>
      </c>
      <c r="F149" s="64" t="s">
        <v>96</v>
      </c>
      <c r="G149" s="43" t="s">
        <v>97</v>
      </c>
      <c r="H149" s="8" t="s">
        <v>15</v>
      </c>
      <c r="I149" s="28">
        <f>VLOOKUP(H149,Criterios!$B$3:$C$6,2,FALSE)</f>
        <v>0.25</v>
      </c>
      <c r="J149" s="8" t="s">
        <v>19</v>
      </c>
      <c r="K149" s="28">
        <f>VLOOKUP(J149,Criterios!$B$7:$C$9,2,FALSE)</f>
        <v>0.15</v>
      </c>
      <c r="L149" s="8" t="s">
        <v>25</v>
      </c>
      <c r="M149" s="8" t="s">
        <v>60</v>
      </c>
      <c r="N149" s="8" t="s">
        <v>68</v>
      </c>
      <c r="O149" s="8" t="s">
        <v>27</v>
      </c>
      <c r="P149" s="8" t="s">
        <v>30</v>
      </c>
      <c r="Q149" s="31">
        <f>+I149+K149</f>
        <v>0.4</v>
      </c>
      <c r="R149" s="31">
        <f>(E149-(E149*Q149))</f>
        <v>0.48</v>
      </c>
      <c r="S149" s="76">
        <f>IF(R150&gt;1%,R150,R149)</f>
        <v>0.28799999999999998</v>
      </c>
      <c r="T149" s="78">
        <f>IF(S153&gt;1%,S153,S149)</f>
        <v>0.28799999999999998</v>
      </c>
      <c r="U149" s="81" t="str">
        <f>IF(T149&lt;=20%,Criterios!$A$20,IF(T149&lt;=40%,Criterios!$A$21,IF(T149&lt;=60%,Criterios!$A$22,IF(T149&lt;=80,Criterios!$A$23,Criterios!$A$24))))</f>
        <v>Baja</v>
      </c>
      <c r="V149" s="40" t="s">
        <v>117</v>
      </c>
      <c r="W149" s="59" t="s">
        <v>120</v>
      </c>
    </row>
    <row r="150" spans="1:23" s="20" customFormat="1" ht="139.5" customHeight="1" x14ac:dyDescent="0.25">
      <c r="B150" s="61"/>
      <c r="C150" s="68"/>
      <c r="D150" s="61"/>
      <c r="E150" s="71"/>
      <c r="F150" s="65"/>
      <c r="G150" s="44" t="s">
        <v>98</v>
      </c>
      <c r="H150" s="8" t="s">
        <v>15</v>
      </c>
      <c r="I150" s="28">
        <f>VLOOKUP(H150,Criterios!$B$3:$C$6,2,FALSE)</f>
        <v>0.25</v>
      </c>
      <c r="J150" s="8" t="s">
        <v>19</v>
      </c>
      <c r="K150" s="28">
        <f>VLOOKUP(J150,Criterios!$B$7:$C$9,2,FALSE)</f>
        <v>0.15</v>
      </c>
      <c r="L150" s="8" t="s">
        <v>25</v>
      </c>
      <c r="M150" s="8" t="s">
        <v>60</v>
      </c>
      <c r="N150" s="8" t="s">
        <v>68</v>
      </c>
      <c r="O150" s="8" t="s">
        <v>27</v>
      </c>
      <c r="P150" s="8" t="s">
        <v>30</v>
      </c>
      <c r="Q150" s="32">
        <f>+I150+K150</f>
        <v>0.4</v>
      </c>
      <c r="R150" s="32">
        <f>(R149-(R149*Q150))</f>
        <v>0.28799999999999998</v>
      </c>
      <c r="S150" s="77"/>
      <c r="T150" s="79"/>
      <c r="U150" s="82"/>
      <c r="V150" s="40" t="s">
        <v>117</v>
      </c>
      <c r="W150" s="59" t="s">
        <v>121</v>
      </c>
    </row>
    <row r="151" spans="1:23" s="20" customFormat="1" ht="15" x14ac:dyDescent="0.25">
      <c r="B151" s="61"/>
      <c r="C151" s="68"/>
      <c r="D151" s="61"/>
      <c r="E151" s="71"/>
      <c r="F151" s="65"/>
      <c r="G151" s="44" t="s">
        <v>38</v>
      </c>
      <c r="H151" s="9" t="s">
        <v>52</v>
      </c>
      <c r="I151" s="29">
        <f>VLOOKUP(H151,Criterios!$B$3:$C$6,2,FALSE)</f>
        <v>0</v>
      </c>
      <c r="J151" s="9" t="s">
        <v>52</v>
      </c>
      <c r="K151" s="29">
        <f>VLOOKUP(J151,Criterios!$B$7:$C$9,2,FALSE)</f>
        <v>0</v>
      </c>
      <c r="L151" s="9"/>
      <c r="M151" s="9"/>
      <c r="N151" s="9"/>
      <c r="O151" s="9"/>
      <c r="P151" s="9"/>
      <c r="Q151" s="32">
        <f>+I151+K151</f>
        <v>0</v>
      </c>
      <c r="R151" s="32">
        <f>IF(Q151&gt;1%,(R150-(R150*Q151)),Q151)</f>
        <v>0</v>
      </c>
      <c r="S151" s="77">
        <f>IF(R152&gt;1%,R152,R151)</f>
        <v>0</v>
      </c>
      <c r="T151" s="79"/>
      <c r="U151" s="82"/>
      <c r="V151" s="56"/>
      <c r="W151" s="56"/>
    </row>
    <row r="152" spans="1:23" s="20" customFormat="1" ht="15" x14ac:dyDescent="0.25">
      <c r="B152" s="61"/>
      <c r="C152" s="68"/>
      <c r="D152" s="61"/>
      <c r="E152" s="71"/>
      <c r="F152" s="65"/>
      <c r="G152" s="44" t="s">
        <v>39</v>
      </c>
      <c r="H152" s="9" t="s">
        <v>52</v>
      </c>
      <c r="I152" s="29">
        <f>VLOOKUP(H152,Criterios!$B$3:$C$6,2,FALSE)</f>
        <v>0</v>
      </c>
      <c r="J152" s="9" t="s">
        <v>52</v>
      </c>
      <c r="K152" s="29">
        <f>VLOOKUP(J152,Criterios!$B$7:$C$9,2,FALSE)</f>
        <v>0</v>
      </c>
      <c r="L152" s="9"/>
      <c r="M152" s="9"/>
      <c r="N152" s="9"/>
      <c r="O152" s="9"/>
      <c r="P152" s="9"/>
      <c r="Q152" s="32">
        <f t="shared" ref="Q152" si="36">+I152+K152</f>
        <v>0</v>
      </c>
      <c r="R152" s="32">
        <f>(R151-(R151*Q152))</f>
        <v>0</v>
      </c>
      <c r="S152" s="77"/>
      <c r="T152" s="79"/>
      <c r="U152" s="82"/>
      <c r="V152" s="56"/>
      <c r="W152" s="56"/>
    </row>
    <row r="153" spans="1:23" s="20" customFormat="1" ht="15" x14ac:dyDescent="0.25">
      <c r="B153" s="61"/>
      <c r="C153" s="68"/>
      <c r="D153" s="61"/>
      <c r="E153" s="71"/>
      <c r="F153" s="65"/>
      <c r="G153" s="45" t="s">
        <v>38</v>
      </c>
      <c r="H153" s="35" t="s">
        <v>52</v>
      </c>
      <c r="I153" s="36">
        <f>VLOOKUP(H153,Criterios!$B$3:$C$6,2,FALSE)</f>
        <v>0</v>
      </c>
      <c r="J153" s="35" t="s">
        <v>52</v>
      </c>
      <c r="K153" s="36">
        <f>VLOOKUP(J153,Criterios!$B$7:$C$9,2,FALSE)</f>
        <v>0</v>
      </c>
      <c r="L153" s="35"/>
      <c r="M153" s="35"/>
      <c r="N153" s="35"/>
      <c r="O153" s="35"/>
      <c r="P153" s="35"/>
      <c r="Q153" s="37">
        <f>+I153+K153</f>
        <v>0</v>
      </c>
      <c r="R153" s="37">
        <f>IF(Q153&gt;1%,(R152-(R152*Q153)),Q153)</f>
        <v>0</v>
      </c>
      <c r="S153" s="84">
        <f>IF(R154&gt;1%,R154,R153)</f>
        <v>0</v>
      </c>
      <c r="T153" s="79"/>
      <c r="U153" s="82"/>
      <c r="V153" s="56"/>
      <c r="W153" s="56"/>
    </row>
    <row r="154" spans="1:23" s="20" customFormat="1" ht="15" x14ac:dyDescent="0.25">
      <c r="B154" s="62"/>
      <c r="C154" s="69"/>
      <c r="D154" s="62"/>
      <c r="E154" s="72"/>
      <c r="F154" s="66"/>
      <c r="G154" s="46" t="s">
        <v>39</v>
      </c>
      <c r="H154" s="10" t="s">
        <v>52</v>
      </c>
      <c r="I154" s="30">
        <f>VLOOKUP(H154,Criterios!$B$3:$C$6,2,FALSE)</f>
        <v>0</v>
      </c>
      <c r="J154" s="10" t="s">
        <v>52</v>
      </c>
      <c r="K154" s="30">
        <f>VLOOKUP(J154,Criterios!$B$7:$C$9,2,FALSE)</f>
        <v>0</v>
      </c>
      <c r="L154" s="10"/>
      <c r="M154" s="10"/>
      <c r="N154" s="10"/>
      <c r="O154" s="10"/>
      <c r="P154" s="10"/>
      <c r="Q154" s="33">
        <f t="shared" ref="Q154" si="37">+I154+K154</f>
        <v>0</v>
      </c>
      <c r="R154" s="33">
        <f>IF(Q154&gt;1%,(R153-(R153*Q154)),Q154)</f>
        <v>0</v>
      </c>
      <c r="S154" s="85"/>
      <c r="T154" s="80"/>
      <c r="U154" s="83"/>
      <c r="V154" s="56"/>
      <c r="W154" s="56"/>
    </row>
    <row r="155" spans="1:23" s="23" customFormat="1" ht="278.25" customHeight="1" x14ac:dyDescent="0.25">
      <c r="B155" s="60" t="s">
        <v>99</v>
      </c>
      <c r="C155" s="67" t="s">
        <v>100</v>
      </c>
      <c r="D155" s="60" t="s">
        <v>49</v>
      </c>
      <c r="E155" s="70">
        <f>VLOOKUP(D155,Criterios!$A$20:$B$24,2,FALSE)</f>
        <v>0.8</v>
      </c>
      <c r="F155" s="64" t="s">
        <v>101</v>
      </c>
      <c r="G155" s="43" t="s">
        <v>102</v>
      </c>
      <c r="H155" s="8" t="s">
        <v>15</v>
      </c>
      <c r="I155" s="28">
        <f>VLOOKUP(H155,Criterios!$B$3:$C$6,2,FALSE)</f>
        <v>0.25</v>
      </c>
      <c r="J155" s="8" t="s">
        <v>19</v>
      </c>
      <c r="K155" s="28">
        <f>VLOOKUP(J155,Criterios!$B$7:$C$9,2,FALSE)</f>
        <v>0.15</v>
      </c>
      <c r="L155" s="8" t="s">
        <v>25</v>
      </c>
      <c r="M155" s="8" t="s">
        <v>60</v>
      </c>
      <c r="N155" s="8" t="s">
        <v>68</v>
      </c>
      <c r="O155" s="8" t="s">
        <v>27</v>
      </c>
      <c r="P155" s="8" t="s">
        <v>30</v>
      </c>
      <c r="Q155" s="31">
        <f>+I155+K155</f>
        <v>0.4</v>
      </c>
      <c r="R155" s="31">
        <f>(E155-(E155*Q155))</f>
        <v>0.48</v>
      </c>
      <c r="S155" s="76">
        <f>IF(R156&gt;1%,R156,R155)</f>
        <v>0.28799999999999998</v>
      </c>
      <c r="T155" s="78">
        <f>IF(S159&gt;1%,S159,S155)</f>
        <v>0.28799999999999998</v>
      </c>
      <c r="U155" s="81" t="str">
        <f>IF(T155&lt;=20%,Criterios!$A$20,IF(T155&lt;=40%,Criterios!$A$21,IF(T155&lt;=60%,Criterios!$A$22,IF(T155&lt;=80,Criterios!$A$23,Criterios!$A$24))))</f>
        <v>Baja</v>
      </c>
      <c r="V155" s="40" t="s">
        <v>117</v>
      </c>
      <c r="W155" s="40" t="s">
        <v>115</v>
      </c>
    </row>
    <row r="156" spans="1:23" s="20" customFormat="1" ht="375" customHeight="1" x14ac:dyDescent="0.25">
      <c r="B156" s="61"/>
      <c r="C156" s="68"/>
      <c r="D156" s="61"/>
      <c r="E156" s="71"/>
      <c r="F156" s="65"/>
      <c r="G156" s="44" t="s">
        <v>103</v>
      </c>
      <c r="H156" s="8" t="s">
        <v>15</v>
      </c>
      <c r="I156" s="28">
        <f>VLOOKUP(H156,Criterios!$B$3:$C$6,2,FALSE)</f>
        <v>0.25</v>
      </c>
      <c r="J156" s="8" t="s">
        <v>19</v>
      </c>
      <c r="K156" s="28">
        <f>VLOOKUP(J156,Criterios!$B$7:$C$9,2,FALSE)</f>
        <v>0.15</v>
      </c>
      <c r="L156" s="8" t="s">
        <v>25</v>
      </c>
      <c r="M156" s="8" t="s">
        <v>60</v>
      </c>
      <c r="N156" s="8" t="s">
        <v>68</v>
      </c>
      <c r="O156" s="8" t="s">
        <v>27</v>
      </c>
      <c r="P156" s="8" t="s">
        <v>30</v>
      </c>
      <c r="Q156" s="32">
        <f>+I156+K156</f>
        <v>0.4</v>
      </c>
      <c r="R156" s="32">
        <f>(R155-(R155*Q156))</f>
        <v>0.28799999999999998</v>
      </c>
      <c r="S156" s="77"/>
      <c r="T156" s="79"/>
      <c r="U156" s="82"/>
      <c r="V156" s="40" t="s">
        <v>117</v>
      </c>
      <c r="W156" s="40" t="s">
        <v>119</v>
      </c>
    </row>
    <row r="157" spans="1:23" s="20" customFormat="1" ht="15" x14ac:dyDescent="0.25">
      <c r="B157" s="61"/>
      <c r="C157" s="68"/>
      <c r="D157" s="61"/>
      <c r="E157" s="71"/>
      <c r="F157" s="65"/>
      <c r="G157" s="44" t="s">
        <v>38</v>
      </c>
      <c r="H157" s="9" t="s">
        <v>52</v>
      </c>
      <c r="I157" s="29">
        <f>VLOOKUP(H157,Criterios!$B$3:$C$6,2,FALSE)</f>
        <v>0</v>
      </c>
      <c r="J157" s="9" t="s">
        <v>52</v>
      </c>
      <c r="K157" s="29">
        <f>VLOOKUP(J157,Criterios!$B$7:$C$9,2,FALSE)</f>
        <v>0</v>
      </c>
      <c r="L157" s="9"/>
      <c r="M157" s="9"/>
      <c r="N157" s="9"/>
      <c r="O157" s="9"/>
      <c r="P157" s="9"/>
      <c r="Q157" s="32">
        <f>+I157+K157</f>
        <v>0</v>
      </c>
      <c r="R157" s="32">
        <f>IF(Q157&gt;1%,(R156-(R156*Q157)),Q157)</f>
        <v>0</v>
      </c>
      <c r="S157" s="77">
        <f>IF(R158&gt;1%,R158,R157)</f>
        <v>0</v>
      </c>
      <c r="T157" s="79"/>
      <c r="U157" s="82"/>
      <c r="V157" s="56"/>
      <c r="W157" s="56"/>
    </row>
    <row r="158" spans="1:23" s="20" customFormat="1" ht="15" x14ac:dyDescent="0.25">
      <c r="B158" s="61"/>
      <c r="C158" s="68"/>
      <c r="D158" s="61"/>
      <c r="E158" s="71"/>
      <c r="F158" s="65"/>
      <c r="G158" s="44" t="s">
        <v>39</v>
      </c>
      <c r="H158" s="9" t="s">
        <v>52</v>
      </c>
      <c r="I158" s="29">
        <f>VLOOKUP(H158,Criterios!$B$3:$C$6,2,FALSE)</f>
        <v>0</v>
      </c>
      <c r="J158" s="9" t="s">
        <v>52</v>
      </c>
      <c r="K158" s="29">
        <f>VLOOKUP(J158,Criterios!$B$7:$C$9,2,FALSE)</f>
        <v>0</v>
      </c>
      <c r="L158" s="9"/>
      <c r="M158" s="9"/>
      <c r="N158" s="9"/>
      <c r="O158" s="9"/>
      <c r="P158" s="9"/>
      <c r="Q158" s="32">
        <f t="shared" ref="Q158" si="38">+I158+K158</f>
        <v>0</v>
      </c>
      <c r="R158" s="32">
        <f>(R157-(R157*Q158))</f>
        <v>0</v>
      </c>
      <c r="S158" s="77"/>
      <c r="T158" s="79"/>
      <c r="U158" s="82"/>
      <c r="V158" s="56"/>
      <c r="W158" s="56"/>
    </row>
    <row r="159" spans="1:23" s="20" customFormat="1" ht="15" x14ac:dyDescent="0.25">
      <c r="B159" s="61"/>
      <c r="C159" s="68"/>
      <c r="D159" s="61"/>
      <c r="E159" s="71"/>
      <c r="F159" s="65"/>
      <c r="G159" s="45" t="s">
        <v>38</v>
      </c>
      <c r="H159" s="35" t="s">
        <v>52</v>
      </c>
      <c r="I159" s="36">
        <f>VLOOKUP(H159,Criterios!$B$3:$C$6,2,FALSE)</f>
        <v>0</v>
      </c>
      <c r="J159" s="35" t="s">
        <v>52</v>
      </c>
      <c r="K159" s="36">
        <f>VLOOKUP(J159,Criterios!$B$7:$C$9,2,FALSE)</f>
        <v>0</v>
      </c>
      <c r="L159" s="35"/>
      <c r="M159" s="35"/>
      <c r="N159" s="35"/>
      <c r="O159" s="35"/>
      <c r="P159" s="35"/>
      <c r="Q159" s="37">
        <f>+I159+K159</f>
        <v>0</v>
      </c>
      <c r="R159" s="37">
        <f>IF(Q159&gt;1%,(R158-(R158*Q159)),Q159)</f>
        <v>0</v>
      </c>
      <c r="S159" s="84">
        <f>IF(R160&gt;1%,R160,R159)</f>
        <v>0</v>
      </c>
      <c r="T159" s="79"/>
      <c r="U159" s="82"/>
      <c r="V159" s="56"/>
      <c r="W159" s="56"/>
    </row>
    <row r="160" spans="1:23" s="20" customFormat="1" ht="15" x14ac:dyDescent="0.25">
      <c r="B160" s="62"/>
      <c r="C160" s="69"/>
      <c r="D160" s="62"/>
      <c r="E160" s="72"/>
      <c r="F160" s="66"/>
      <c r="G160" s="46" t="s">
        <v>39</v>
      </c>
      <c r="H160" s="10" t="s">
        <v>52</v>
      </c>
      <c r="I160" s="30">
        <f>VLOOKUP(H160,Criterios!$B$3:$C$6,2,FALSE)</f>
        <v>0</v>
      </c>
      <c r="J160" s="10" t="s">
        <v>52</v>
      </c>
      <c r="K160" s="30">
        <f>VLOOKUP(J160,Criterios!$B$7:$C$9,2,FALSE)</f>
        <v>0</v>
      </c>
      <c r="L160" s="10"/>
      <c r="M160" s="10"/>
      <c r="N160" s="10"/>
      <c r="O160" s="10"/>
      <c r="P160" s="10"/>
      <c r="Q160" s="33">
        <f t="shared" ref="Q160" si="39">+I160+K160</f>
        <v>0</v>
      </c>
      <c r="R160" s="33">
        <f>IF(Q160&gt;1%,(R159-(R159*Q160)),Q160)</f>
        <v>0</v>
      </c>
      <c r="S160" s="85"/>
      <c r="T160" s="80"/>
      <c r="U160" s="83"/>
      <c r="V160" s="56"/>
      <c r="W160" s="56"/>
    </row>
    <row r="161" spans="2:23" s="23" customFormat="1" ht="135.75" customHeight="1" x14ac:dyDescent="0.25">
      <c r="B161" s="60" t="s">
        <v>104</v>
      </c>
      <c r="C161" s="67" t="s">
        <v>105</v>
      </c>
      <c r="D161" s="60" t="s">
        <v>46</v>
      </c>
      <c r="E161" s="70">
        <f>VLOOKUP(D161,Criterios!$A$20:$B$24,2,FALSE)</f>
        <v>0.2</v>
      </c>
      <c r="F161" s="64" t="s">
        <v>106</v>
      </c>
      <c r="G161" s="43" t="s">
        <v>107</v>
      </c>
      <c r="H161" s="8" t="s">
        <v>15</v>
      </c>
      <c r="I161" s="28">
        <f>VLOOKUP(H161,Criterios!$B$3:$C$6,2,FALSE)</f>
        <v>0.25</v>
      </c>
      <c r="J161" s="8" t="s">
        <v>19</v>
      </c>
      <c r="K161" s="28">
        <f>VLOOKUP(J161,Criterios!$B$7:$C$9,2,FALSE)</f>
        <v>0.15</v>
      </c>
      <c r="L161" s="8" t="s">
        <v>25</v>
      </c>
      <c r="M161" s="8" t="s">
        <v>60</v>
      </c>
      <c r="N161" s="8" t="s">
        <v>68</v>
      </c>
      <c r="O161" s="8" t="s">
        <v>27</v>
      </c>
      <c r="P161" s="8" t="s">
        <v>30</v>
      </c>
      <c r="Q161" s="31">
        <f>+I161+K161</f>
        <v>0.4</v>
      </c>
      <c r="R161" s="31">
        <f>(E161-(E161*Q161))</f>
        <v>0.12</v>
      </c>
      <c r="S161" s="76">
        <f>IF(R162&gt;1%,R162,R161)</f>
        <v>0.12</v>
      </c>
      <c r="T161" s="78">
        <f>IF(S165&gt;1%,S165,S161)</f>
        <v>0.12</v>
      </c>
      <c r="U161" s="81" t="str">
        <f>IF(T161&lt;=20%,Criterios!$A$20,IF(T161&lt;=40%,Criterios!$A$21,IF(T161&lt;=60%,Criterios!$A$22,IF(T161&lt;=80,Criterios!$A$23,Criterios!$A$24))))</f>
        <v>Muy baja</v>
      </c>
      <c r="V161" s="40" t="s">
        <v>117</v>
      </c>
      <c r="W161" s="40" t="s">
        <v>114</v>
      </c>
    </row>
    <row r="162" spans="2:23" s="20" customFormat="1" ht="15" x14ac:dyDescent="0.25">
      <c r="B162" s="61"/>
      <c r="C162" s="68"/>
      <c r="D162" s="61"/>
      <c r="E162" s="71"/>
      <c r="F162" s="65"/>
      <c r="G162" s="44" t="s">
        <v>39</v>
      </c>
      <c r="H162" s="9" t="s">
        <v>52</v>
      </c>
      <c r="I162" s="29">
        <f>VLOOKUP(H162,Criterios!$B$3:$C$6,2,FALSE)</f>
        <v>0</v>
      </c>
      <c r="J162" s="9" t="s">
        <v>52</v>
      </c>
      <c r="K162" s="29">
        <f>VLOOKUP(J162,Criterios!$B$7:$C$9,2,FALSE)</f>
        <v>0</v>
      </c>
      <c r="L162" s="9"/>
      <c r="M162" s="9"/>
      <c r="N162" s="9"/>
      <c r="O162" s="9"/>
      <c r="P162" s="9"/>
      <c r="Q162" s="32">
        <f>+I162+K162</f>
        <v>0</v>
      </c>
      <c r="R162" s="32">
        <f>(R161-(R161*Q162))</f>
        <v>0.12</v>
      </c>
      <c r="S162" s="77"/>
      <c r="T162" s="79"/>
      <c r="U162" s="82"/>
      <c r="V162" s="25"/>
      <c r="W162" s="54"/>
    </row>
    <row r="163" spans="2:23" s="20" customFormat="1" ht="15" x14ac:dyDescent="0.25">
      <c r="B163" s="61"/>
      <c r="C163" s="68"/>
      <c r="D163" s="61"/>
      <c r="E163" s="71"/>
      <c r="F163" s="65"/>
      <c r="G163" s="44" t="s">
        <v>38</v>
      </c>
      <c r="H163" s="9" t="s">
        <v>52</v>
      </c>
      <c r="I163" s="29">
        <f>VLOOKUP(H163,Criterios!$B$3:$C$6,2,FALSE)</f>
        <v>0</v>
      </c>
      <c r="J163" s="9" t="s">
        <v>52</v>
      </c>
      <c r="K163" s="29">
        <f>VLOOKUP(J163,Criterios!$B$7:$C$9,2,FALSE)</f>
        <v>0</v>
      </c>
      <c r="L163" s="9"/>
      <c r="M163" s="9"/>
      <c r="N163" s="9"/>
      <c r="O163" s="9"/>
      <c r="P163" s="9"/>
      <c r="Q163" s="32">
        <f>+I163+K163</f>
        <v>0</v>
      </c>
      <c r="R163" s="32">
        <f>IF(Q163&gt;1%,(R162-(R162*Q163)),Q163)</f>
        <v>0</v>
      </c>
      <c r="S163" s="77">
        <f>IF(R164&gt;1%,R164,R163)</f>
        <v>0</v>
      </c>
      <c r="T163" s="79"/>
      <c r="U163" s="82"/>
      <c r="V163" s="25"/>
      <c r="W163" s="54"/>
    </row>
    <row r="164" spans="2:23" s="20" customFormat="1" ht="15" x14ac:dyDescent="0.25">
      <c r="B164" s="61"/>
      <c r="C164" s="68"/>
      <c r="D164" s="61"/>
      <c r="E164" s="71"/>
      <c r="F164" s="65"/>
      <c r="G164" s="44" t="s">
        <v>39</v>
      </c>
      <c r="H164" s="9" t="s">
        <v>52</v>
      </c>
      <c r="I164" s="29">
        <f>VLOOKUP(H164,Criterios!$B$3:$C$6,2,FALSE)</f>
        <v>0</v>
      </c>
      <c r="J164" s="9" t="s">
        <v>52</v>
      </c>
      <c r="K164" s="29">
        <f>VLOOKUP(J164,Criterios!$B$7:$C$9,2,FALSE)</f>
        <v>0</v>
      </c>
      <c r="L164" s="9"/>
      <c r="M164" s="9"/>
      <c r="N164" s="9"/>
      <c r="O164" s="9"/>
      <c r="P164" s="9"/>
      <c r="Q164" s="32">
        <f t="shared" ref="Q164" si="40">+I164+K164</f>
        <v>0</v>
      </c>
      <c r="R164" s="32">
        <f>(R163-(R163*Q164))</f>
        <v>0</v>
      </c>
      <c r="S164" s="77"/>
      <c r="T164" s="79"/>
      <c r="U164" s="82"/>
      <c r="V164" s="25"/>
      <c r="W164" s="54"/>
    </row>
    <row r="165" spans="2:23" s="20" customFormat="1" ht="15" x14ac:dyDescent="0.25">
      <c r="B165" s="61"/>
      <c r="C165" s="68"/>
      <c r="D165" s="61"/>
      <c r="E165" s="71"/>
      <c r="F165" s="65"/>
      <c r="G165" s="45" t="s">
        <v>38</v>
      </c>
      <c r="H165" s="9" t="s">
        <v>52</v>
      </c>
      <c r="I165" s="36">
        <f>VLOOKUP(H165,Criterios!$B$3:$C$6,2,FALSE)</f>
        <v>0</v>
      </c>
      <c r="J165" s="9" t="s">
        <v>52</v>
      </c>
      <c r="K165" s="36">
        <f>VLOOKUP(J165,Criterios!$B$7:$C$9,2,FALSE)</f>
        <v>0</v>
      </c>
      <c r="L165" s="35"/>
      <c r="M165" s="35"/>
      <c r="N165" s="35"/>
      <c r="O165" s="35"/>
      <c r="P165" s="35"/>
      <c r="Q165" s="37">
        <f>+I165+K165</f>
        <v>0</v>
      </c>
      <c r="R165" s="37">
        <f>IF(Q165&gt;1%,(R164-(R164*Q165)),Q165)</f>
        <v>0</v>
      </c>
      <c r="S165" s="84">
        <f>IF(R166&gt;1%,R166,R165)</f>
        <v>0</v>
      </c>
      <c r="T165" s="79"/>
      <c r="U165" s="82"/>
      <c r="V165" s="25"/>
      <c r="W165" s="54"/>
    </row>
    <row r="166" spans="2:23" s="20" customFormat="1" ht="15" x14ac:dyDescent="0.25">
      <c r="B166" s="62"/>
      <c r="C166" s="69"/>
      <c r="D166" s="62"/>
      <c r="E166" s="72"/>
      <c r="F166" s="66"/>
      <c r="G166" s="46" t="s">
        <v>39</v>
      </c>
      <c r="H166" s="10" t="s">
        <v>52</v>
      </c>
      <c r="I166" s="30">
        <f>VLOOKUP(H166,Criterios!$B$3:$C$6,2,FALSE)</f>
        <v>0</v>
      </c>
      <c r="J166" s="10" t="s">
        <v>52</v>
      </c>
      <c r="K166" s="30">
        <f>VLOOKUP(J166,Criterios!$B$7:$C$9,2,FALSE)</f>
        <v>0</v>
      </c>
      <c r="L166" s="10"/>
      <c r="M166" s="10"/>
      <c r="N166" s="10"/>
      <c r="O166" s="10"/>
      <c r="P166" s="10"/>
      <c r="Q166" s="33">
        <f t="shared" ref="Q166" si="41">+I166+K166</f>
        <v>0</v>
      </c>
      <c r="R166" s="33">
        <f>IF(Q166&gt;1%,(R165-(R165*Q166)),Q166)</f>
        <v>0</v>
      </c>
      <c r="S166" s="85"/>
      <c r="T166" s="80"/>
      <c r="U166" s="83"/>
      <c r="V166" s="25"/>
      <c r="W166" s="54"/>
    </row>
  </sheetData>
  <mergeCells count="278">
    <mergeCell ref="B161:B166"/>
    <mergeCell ref="C161:C166"/>
    <mergeCell ref="D161:D166"/>
    <mergeCell ref="E161:E166"/>
    <mergeCell ref="F161:F166"/>
    <mergeCell ref="S161:S162"/>
    <mergeCell ref="T161:T166"/>
    <mergeCell ref="U161:U166"/>
    <mergeCell ref="S163:S164"/>
    <mergeCell ref="S165:S166"/>
    <mergeCell ref="B155:B160"/>
    <mergeCell ref="C155:C160"/>
    <mergeCell ref="D155:D160"/>
    <mergeCell ref="E155:E160"/>
    <mergeCell ref="F155:F160"/>
    <mergeCell ref="S155:S156"/>
    <mergeCell ref="T155:T160"/>
    <mergeCell ref="U155:U160"/>
    <mergeCell ref="S157:S158"/>
    <mergeCell ref="S159:S160"/>
    <mergeCell ref="U142:U148"/>
    <mergeCell ref="B149:B154"/>
    <mergeCell ref="C149:C154"/>
    <mergeCell ref="D149:D154"/>
    <mergeCell ref="E149:E154"/>
    <mergeCell ref="F149:F154"/>
    <mergeCell ref="T149:T154"/>
    <mergeCell ref="U149:U154"/>
    <mergeCell ref="S153:S154"/>
    <mergeCell ref="S149:S150"/>
    <mergeCell ref="S151:S152"/>
    <mergeCell ref="C20:C25"/>
    <mergeCell ref="C26:C32"/>
    <mergeCell ref="B9:C9"/>
    <mergeCell ref="B14:B19"/>
    <mergeCell ref="B11:B13"/>
    <mergeCell ref="B26:B32"/>
    <mergeCell ref="B20:B25"/>
    <mergeCell ref="B135:B141"/>
    <mergeCell ref="C135:C141"/>
    <mergeCell ref="B40:B45"/>
    <mergeCell ref="C40:C45"/>
    <mergeCell ref="B46:B51"/>
    <mergeCell ref="C46:C51"/>
    <mergeCell ref="C33:C39"/>
    <mergeCell ref="C65:C67"/>
    <mergeCell ref="B87:B93"/>
    <mergeCell ref="B80:B86"/>
    <mergeCell ref="B116:W116"/>
    <mergeCell ref="B118:C118"/>
    <mergeCell ref="D118:E118"/>
    <mergeCell ref="B63:C63"/>
    <mergeCell ref="C106:C111"/>
    <mergeCell ref="D106:D111"/>
    <mergeCell ref="T123:T128"/>
    <mergeCell ref="U123:U128"/>
    <mergeCell ref="S127:S128"/>
    <mergeCell ref="S147:S148"/>
    <mergeCell ref="B123:B128"/>
    <mergeCell ref="D123:D128"/>
    <mergeCell ref="E123:E128"/>
    <mergeCell ref="S123:S124"/>
    <mergeCell ref="B129:B134"/>
    <mergeCell ref="D129:D134"/>
    <mergeCell ref="E129:E134"/>
    <mergeCell ref="S145:S146"/>
    <mergeCell ref="U129:U134"/>
    <mergeCell ref="D135:D141"/>
    <mergeCell ref="E135:E141"/>
    <mergeCell ref="F135:F141"/>
    <mergeCell ref="S135:S137"/>
    <mergeCell ref="T135:T141"/>
    <mergeCell ref="U135:U141"/>
    <mergeCell ref="D142:D148"/>
    <mergeCell ref="E142:E148"/>
    <mergeCell ref="F142:F148"/>
    <mergeCell ref="S142:S144"/>
    <mergeCell ref="T142:T148"/>
    <mergeCell ref="S138:S139"/>
    <mergeCell ref="S140:S141"/>
    <mergeCell ref="B142:B148"/>
    <mergeCell ref="C142:C148"/>
    <mergeCell ref="S70:S71"/>
    <mergeCell ref="T129:T134"/>
    <mergeCell ref="D120:E121"/>
    <mergeCell ref="H120:P120"/>
    <mergeCell ref="Q120:T120"/>
    <mergeCell ref="H121:K121"/>
    <mergeCell ref="L121:P121"/>
    <mergeCell ref="Q121:Q122"/>
    <mergeCell ref="R121:R122"/>
    <mergeCell ref="S121:S122"/>
    <mergeCell ref="S96:S97"/>
    <mergeCell ref="S125:S126"/>
    <mergeCell ref="S131:S132"/>
    <mergeCell ref="M118:Q118"/>
    <mergeCell ref="S129:S130"/>
    <mergeCell ref="I118:L118"/>
    <mergeCell ref="G118:H118"/>
    <mergeCell ref="F123:F128"/>
    <mergeCell ref="F129:F134"/>
    <mergeCell ref="T121:T122"/>
    <mergeCell ref="S133:S134"/>
    <mergeCell ref="F106:F111"/>
    <mergeCell ref="D117:E117"/>
    <mergeCell ref="D2:U5"/>
    <mergeCell ref="B7:W7"/>
    <mergeCell ref="U40:U45"/>
    <mergeCell ref="S44:S45"/>
    <mergeCell ref="S16:S17"/>
    <mergeCell ref="S22:S23"/>
    <mergeCell ref="S29:S30"/>
    <mergeCell ref="S36:S37"/>
    <mergeCell ref="S42:S43"/>
    <mergeCell ref="Q11:T11"/>
    <mergeCell ref="L12:P12"/>
    <mergeCell ref="H12:K12"/>
    <mergeCell ref="S26:S28"/>
    <mergeCell ref="T26:T32"/>
    <mergeCell ref="U26:U32"/>
    <mergeCell ref="U11:U13"/>
    <mergeCell ref="G11:G13"/>
    <mergeCell ref="F11:F13"/>
    <mergeCell ref="T12:T13"/>
    <mergeCell ref="B33:B39"/>
    <mergeCell ref="T33:T39"/>
    <mergeCell ref="B2:C5"/>
    <mergeCell ref="C11:C13"/>
    <mergeCell ref="H11:P11"/>
    <mergeCell ref="Q12:Q13"/>
    <mergeCell ref="R12:R13"/>
    <mergeCell ref="S12:S13"/>
    <mergeCell ref="U14:U19"/>
    <mergeCell ref="S14:S15"/>
    <mergeCell ref="S18:S19"/>
    <mergeCell ref="T14:T19"/>
    <mergeCell ref="N9:R9"/>
    <mergeCell ref="J9:M9"/>
    <mergeCell ref="G9:H9"/>
    <mergeCell ref="F14:F19"/>
    <mergeCell ref="D14:D19"/>
    <mergeCell ref="E14:E19"/>
    <mergeCell ref="D9:E9"/>
    <mergeCell ref="D11:E12"/>
    <mergeCell ref="C14:C19"/>
    <mergeCell ref="F65:F67"/>
    <mergeCell ref="D20:D25"/>
    <mergeCell ref="E20:E25"/>
    <mergeCell ref="S20:S21"/>
    <mergeCell ref="D26:D32"/>
    <mergeCell ref="E26:E32"/>
    <mergeCell ref="B61:W61"/>
    <mergeCell ref="Q65:T65"/>
    <mergeCell ref="H66:K66"/>
    <mergeCell ref="L66:P66"/>
    <mergeCell ref="U33:U39"/>
    <mergeCell ref="S38:S39"/>
    <mergeCell ref="B52:B57"/>
    <mergeCell ref="C52:C57"/>
    <mergeCell ref="F20:F25"/>
    <mergeCell ref="F26:F32"/>
    <mergeCell ref="F33:F39"/>
    <mergeCell ref="F40:F45"/>
    <mergeCell ref="F46:F51"/>
    <mergeCell ref="F52:F57"/>
    <mergeCell ref="D52:D57"/>
    <mergeCell ref="E52:E57"/>
    <mergeCell ref="D40:D45"/>
    <mergeCell ref="E40:E45"/>
    <mergeCell ref="S92:S93"/>
    <mergeCell ref="U74:U79"/>
    <mergeCell ref="V120:V122"/>
    <mergeCell ref="G65:G67"/>
    <mergeCell ref="T40:T45"/>
    <mergeCell ref="T20:T25"/>
    <mergeCell ref="U20:U25"/>
    <mergeCell ref="U68:U73"/>
    <mergeCell ref="S72:S73"/>
    <mergeCell ref="S94:S95"/>
    <mergeCell ref="T94:T99"/>
    <mergeCell ref="U94:U99"/>
    <mergeCell ref="S24:S25"/>
    <mergeCell ref="R66:R67"/>
    <mergeCell ref="Q66:Q67"/>
    <mergeCell ref="G63:H63"/>
    <mergeCell ref="T68:T73"/>
    <mergeCell ref="T100:T105"/>
    <mergeCell ref="S102:S103"/>
    <mergeCell ref="S104:S105"/>
    <mergeCell ref="S90:S91"/>
    <mergeCell ref="S40:S41"/>
    <mergeCell ref="W120:W122"/>
    <mergeCell ref="H119:L119"/>
    <mergeCell ref="B120:B122"/>
    <mergeCell ref="F120:F122"/>
    <mergeCell ref="G120:G122"/>
    <mergeCell ref="U120:U122"/>
    <mergeCell ref="V65:V67"/>
    <mergeCell ref="B94:B99"/>
    <mergeCell ref="S98:S99"/>
    <mergeCell ref="B68:B73"/>
    <mergeCell ref="D68:D73"/>
    <mergeCell ref="E68:E73"/>
    <mergeCell ref="S68:S69"/>
    <mergeCell ref="B74:B79"/>
    <mergeCell ref="D74:D79"/>
    <mergeCell ref="E74:E79"/>
    <mergeCell ref="S87:S89"/>
    <mergeCell ref="T87:T93"/>
    <mergeCell ref="U87:U93"/>
    <mergeCell ref="H64:L64"/>
    <mergeCell ref="S52:S53"/>
    <mergeCell ref="T52:T57"/>
    <mergeCell ref="U52:U57"/>
    <mergeCell ref="S54:S55"/>
    <mergeCell ref="S56:S57"/>
    <mergeCell ref="D46:D51"/>
    <mergeCell ref="E46:E51"/>
    <mergeCell ref="S46:S47"/>
    <mergeCell ref="T46:T51"/>
    <mergeCell ref="U46:U51"/>
    <mergeCell ref="S48:S49"/>
    <mergeCell ref="S50:S51"/>
    <mergeCell ref="N63:R63"/>
    <mergeCell ref="I63:M63"/>
    <mergeCell ref="D63:E63"/>
    <mergeCell ref="S31:S32"/>
    <mergeCell ref="D33:D39"/>
    <mergeCell ref="E33:E39"/>
    <mergeCell ref="S33:S35"/>
    <mergeCell ref="S106:S107"/>
    <mergeCell ref="T106:T111"/>
    <mergeCell ref="U106:U111"/>
    <mergeCell ref="S108:S109"/>
    <mergeCell ref="S110:S111"/>
    <mergeCell ref="C120:C122"/>
    <mergeCell ref="C123:C128"/>
    <mergeCell ref="C129:C134"/>
    <mergeCell ref="U65:U67"/>
    <mergeCell ref="T66:T67"/>
    <mergeCell ref="D65:E66"/>
    <mergeCell ref="H65:P65"/>
    <mergeCell ref="S66:S67"/>
    <mergeCell ref="S74:S75"/>
    <mergeCell ref="U100:U105"/>
    <mergeCell ref="S78:S79"/>
    <mergeCell ref="S80:S82"/>
    <mergeCell ref="T80:T86"/>
    <mergeCell ref="U80:U86"/>
    <mergeCell ref="S85:S86"/>
    <mergeCell ref="T74:T79"/>
    <mergeCell ref="S76:S77"/>
    <mergeCell ref="S83:S84"/>
    <mergeCell ref="S100:S101"/>
    <mergeCell ref="B106:B111"/>
    <mergeCell ref="B65:B67"/>
    <mergeCell ref="F68:F73"/>
    <mergeCell ref="F74:F79"/>
    <mergeCell ref="B100:B105"/>
    <mergeCell ref="C100:C105"/>
    <mergeCell ref="D100:D105"/>
    <mergeCell ref="E100:E105"/>
    <mergeCell ref="F80:F86"/>
    <mergeCell ref="F87:F93"/>
    <mergeCell ref="F94:F99"/>
    <mergeCell ref="F100:F105"/>
    <mergeCell ref="C68:C73"/>
    <mergeCell ref="C74:C79"/>
    <mergeCell ref="C80:C86"/>
    <mergeCell ref="C87:C93"/>
    <mergeCell ref="C94:C99"/>
    <mergeCell ref="D87:D93"/>
    <mergeCell ref="E87:E93"/>
    <mergeCell ref="D80:D86"/>
    <mergeCell ref="E80:E86"/>
    <mergeCell ref="E106:E111"/>
    <mergeCell ref="D94:D99"/>
    <mergeCell ref="E94:E99"/>
  </mergeCells>
  <dataValidations count="21">
    <dataValidation allowBlank="1" showInputMessage="1" showErrorMessage="1" prompt="Son las variables asignadas para evaluar el diseño del control del riesgo." sqref="H65 H11 H12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W120:W122"/>
    <dataValidation allowBlank="1" showInputMessage="1" showErrorMessage="1" prompt="Relacione el riesgo identificado en el formato Mapa y plan de tratamiento de riesgos (FOR-SG-013)." sqref="C65:C67 C11:C13 C120:C122"/>
    <dataValidation allowBlank="1" showInputMessage="1" showErrorMessage="1" prompt="Relacione la causa del riesgo identificado en el formato Mapa y plan de tratamiento de riesgos (FOR-SG-013). Si cuenta con mas de dos causas, copie e inserte cuantas filas adicionales requiera." sqref="F11:F13 F65:F67 F120:F122"/>
    <dataValidation allowBlank="1" showInputMessage="1" showErrorMessage="1" prompt="Relacione la actividad de control registrada en el formato Mapa y plan de tratamiento de riesgos (FOR-SG-013). Si cuenta con mas de dos controles por causa, copie e inserte cuantas filas adicionales requiera." sqref="G11:G13 G65:G67 G120:G122"/>
    <dataValidation allowBlank="1" showInputMessage="1" showErrorMessage="1" prompt="Permiten dar un peso a la eficiencia del control y de esta manera dar movimiento en la matriz de calor, a partir de los cambios en la probabilidad y el impacto." sqref="H12 H66 H121"/>
    <dataValidation allowBlank="1" showInputMessage="1" showErrorMessage="1" prompt="Respuesta automática. No diligenciar." sqref="K13 K67 I13 E13 I67 Q12:S13 E67 Q66:S67 K122 I122 E122 Q121:S122"/>
    <dataValidation allowBlank="1" showInputMessage="1" showErrorMessage="1" prompt="Seleccione de la lista desplegable, la probabilidad inherente registrada en el Formato Mapa y plan de tratamiento de riesgos (FOR-SG-013), columna J." sqref="D13 D67 D122"/>
    <dataValidation allowBlank="1" showInputMessage="1" showErrorMessage="1" prompt="Registre las conclusiones u observaciones respecto al diseño de la actividad de control de acuerdo con cada uno de los atributos evaluados, cuando aplique." sqref="V65:V67 V120:V122"/>
    <dataValidation allowBlank="1" showInputMessage="1" showErrorMessage="1" prompt="Seleccione la respuesta de la lista desplegable. Si no se requiere el uso de todas las filas, seleccione &quot;No aplica&quot; para aquellas que se encuentren vacias." sqref="H13 J13 H67 J67 H122 J122"/>
    <dataValidation allowBlank="1" showInputMessage="1" showErrorMessage="1" prompt="Respuesta automática._x000a_El resultado que se genera, corresponde a la probabilidad residual que se debe registrar en la columna &quot;P&quot; del formato Mapa y plan de tratamiento de riesgos (FOR-SG-013)." sqref="U11:U13 U65:U67 U120:U122"/>
    <dataValidation type="list" allowBlank="1" showInputMessage="1" showErrorMessage="1" sqref="H112:T112 H58:S58">
      <formula1>#REF!</formula1>
    </dataValidation>
    <dataValidation allowBlank="1" showInputMessage="1" showErrorMessage="1" prompt="En el formato DD/MM/AAAA, registre la fecha de diligenciamiento por parte del gestor del proceso." sqref="D9"/>
    <dataValidation allowBlank="1" showInputMessage="1" showErrorMessage="1" prompt="Registre el nombre del proceso." sqref="G9:H9 G118:H118 G63:H63"/>
    <dataValidation allowBlank="1" showInputMessage="1" showErrorMessage="1" prompt="En el formato DD/MM/AAAA, registre la fecha de diligenciamiento por parte del responsable de la revisión en calidad de segunda línea de defensa." sqref="D63"/>
    <dataValidation allowBlank="1" showInputMessage="1" showErrorMessage="1" prompt="En el formato DD/MM/AAAA, registre la fecha de diligenciamiento por parte del responsable de la evaluación en calidad de tercera línea de defensa." sqref="D118"/>
    <dataValidation allowBlank="1" showInputMessage="1" showErrorMessage="1" prompt="Seleccione la respuesta de la lista desplegable." sqref="L67:P67 L13:P13 L122:P122"/>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66:P66 L12:P12 L121:P121"/>
    <dataValidation allowBlank="1" showInputMessage="1" showErrorMessage="1" prompt="Registre nombre completo del gestor del proceso." sqref="N9"/>
    <dataValidation allowBlank="1" showInputMessage="1" showErrorMessage="1" prompt="Relacione el código del riesgo, según lo registrado en el formato Mapa y plan de tratamiento de riesgos (FOR-SG-013)." sqref="B11:B13 B65:B67 B120:B122"/>
    <dataValidation allowBlank="1" showInputMessage="1" showErrorMessage="1" prompt="Respuesta automática. No diligenciar. RECUERDE que para las filas vacias en las columnas &quot;H&quot; y &quot;J&quot; se debe seleccionar &quot;No aplica&quot;." sqref="T12:T13 T66:T67 T121:T122"/>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58"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Criterios!$B$12:$B$13</xm:f>
          </x14:formula1>
          <xm:sqref>L68:L111 L14:L57 L123:L166</xm:sqref>
        </x14:dataValidation>
        <x14:dataValidation type="list" allowBlank="1" showInputMessage="1" showErrorMessage="1">
          <x14:formula1>
            <xm:f>Criterios!$B$16:$B$17</xm:f>
          </x14:formula1>
          <xm:sqref>P68:P111 P14:P57 P123:P166</xm:sqref>
        </x14:dataValidation>
        <x14:dataValidation type="list" allowBlank="1" showInputMessage="1" showErrorMessage="1">
          <x14:formula1>
            <xm:f>Criterios!$A$20:$A$24</xm:f>
          </x14:formula1>
          <xm:sqref>D68:D111 D14:D57 D123:D166</xm:sqref>
        </x14:dataValidation>
        <x14:dataValidation type="list" allowBlank="1" showInputMessage="1" showErrorMessage="1">
          <x14:formula1>
            <xm:f>Criterios!$B$3:$B$6</xm:f>
          </x14:formula1>
          <xm:sqref>H68:H111 J53:J57 J42:J45 J48:J51 H14:H57 J96:J99 J102:J105 J107:J111 H123:H166 J151:J154 J157:J160 J162:J166</xm:sqref>
        </x14:dataValidation>
        <x14:dataValidation type="list" allowBlank="1" showInputMessage="1" showErrorMessage="1">
          <x14:formula1>
            <xm:f>Criterios!$B$7:$B$9</xm:f>
          </x14:formula1>
          <xm:sqref>J68:J95 J52 J14:J41 J46:J47 J100:J101 J106 J123:J150 J155:J156 J161</xm:sqref>
        </x14:dataValidation>
        <x14:dataValidation type="list" allowBlank="1" showInputMessage="1" showErrorMessage="1">
          <x14:formula1>
            <xm:f>Criterios!$E$12:$E$13</xm:f>
          </x14:formula1>
          <xm:sqref>M68:M111 M14:M57 M123:M166</xm:sqref>
        </x14:dataValidation>
        <x14:dataValidation type="list" allowBlank="1" showInputMessage="1" showErrorMessage="1">
          <x14:formula1>
            <xm:f>Criterios!$B$14:$B$15</xm:f>
          </x14:formula1>
          <xm:sqref>O14:O57 O68:O111 O123:O166</xm:sqref>
        </x14:dataValidation>
        <x14:dataValidation type="list" allowBlank="1" showInputMessage="1" showErrorMessage="1">
          <x14:formula1>
            <xm:f>Criterios!$E$14:$E$15</xm:f>
          </x14:formula1>
          <xm:sqref>N68:N111 N14:N57 N123:N166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topLeftCell="A4" workbookViewId="0">
      <selection activeCell="E16" sqref="E16"/>
    </sheetView>
  </sheetViews>
  <sheetFormatPr baseColWidth="10" defaultRowHeight="15" x14ac:dyDescent="0.25"/>
  <cols>
    <col min="1" max="1" width="21.28515625" bestFit="1" customWidth="1"/>
    <col min="3" max="3" width="4.5703125" bestFit="1" customWidth="1"/>
  </cols>
  <sheetData>
    <row r="2" spans="1:5" x14ac:dyDescent="0.25">
      <c r="A2" s="132" t="s">
        <v>14</v>
      </c>
      <c r="B2" s="132"/>
      <c r="C2" s="132"/>
    </row>
    <row r="3" spans="1:5" x14ac:dyDescent="0.25">
      <c r="A3" s="131" t="s">
        <v>20</v>
      </c>
      <c r="B3" t="s">
        <v>15</v>
      </c>
      <c r="C3" s="5">
        <v>0.25</v>
      </c>
    </row>
    <row r="4" spans="1:5" x14ac:dyDescent="0.25">
      <c r="A4" s="131"/>
      <c r="B4" t="s">
        <v>16</v>
      </c>
      <c r="C4" s="5">
        <v>0.15</v>
      </c>
    </row>
    <row r="5" spans="1:5" x14ac:dyDescent="0.25">
      <c r="A5" s="131"/>
      <c r="B5" t="s">
        <v>17</v>
      </c>
      <c r="C5" s="5">
        <v>0.1</v>
      </c>
    </row>
    <row r="6" spans="1:5" x14ac:dyDescent="0.25">
      <c r="A6" s="6"/>
      <c r="B6" t="s">
        <v>52</v>
      </c>
    </row>
    <row r="7" spans="1:5" x14ac:dyDescent="0.25">
      <c r="A7" s="131" t="s">
        <v>21</v>
      </c>
      <c r="B7" t="s">
        <v>18</v>
      </c>
      <c r="C7" s="5">
        <v>0.25</v>
      </c>
    </row>
    <row r="8" spans="1:5" x14ac:dyDescent="0.25">
      <c r="A8" s="131"/>
      <c r="B8" t="s">
        <v>19</v>
      </c>
      <c r="C8" s="5">
        <v>0.15</v>
      </c>
    </row>
    <row r="9" spans="1:5" x14ac:dyDescent="0.25">
      <c r="A9" s="6"/>
      <c r="B9" t="s">
        <v>52</v>
      </c>
      <c r="C9" s="5"/>
    </row>
    <row r="11" spans="1:5" x14ac:dyDescent="0.25">
      <c r="A11" s="132" t="s">
        <v>22</v>
      </c>
      <c r="B11" s="132"/>
      <c r="C11" s="132"/>
    </row>
    <row r="12" spans="1:5" x14ac:dyDescent="0.25">
      <c r="A12" s="131" t="s">
        <v>23</v>
      </c>
      <c r="B12" t="s">
        <v>25</v>
      </c>
      <c r="C12" s="5"/>
      <c r="D12" s="131" t="s">
        <v>59</v>
      </c>
      <c r="E12" t="s">
        <v>60</v>
      </c>
    </row>
    <row r="13" spans="1:5" x14ac:dyDescent="0.25">
      <c r="A13" s="131"/>
      <c r="B13" t="s">
        <v>26</v>
      </c>
      <c r="C13" s="5"/>
      <c r="D13" s="131"/>
      <c r="E13" t="s">
        <v>61</v>
      </c>
    </row>
    <row r="14" spans="1:5" x14ac:dyDescent="0.25">
      <c r="A14" s="131" t="s">
        <v>24</v>
      </c>
      <c r="B14" t="s">
        <v>27</v>
      </c>
      <c r="C14" s="5"/>
      <c r="D14" s="131" t="s">
        <v>67</v>
      </c>
      <c r="E14" t="s">
        <v>68</v>
      </c>
    </row>
    <row r="15" spans="1:5" x14ac:dyDescent="0.25">
      <c r="A15" s="131"/>
      <c r="B15" t="s">
        <v>28</v>
      </c>
      <c r="C15" s="5"/>
      <c r="D15" s="131"/>
      <c r="E15" t="s">
        <v>69</v>
      </c>
    </row>
    <row r="16" spans="1:5" x14ac:dyDescent="0.25">
      <c r="A16" s="131" t="s">
        <v>29</v>
      </c>
      <c r="B16" t="s">
        <v>30</v>
      </c>
    </row>
    <row r="17" spans="1:2" x14ac:dyDescent="0.25">
      <c r="A17" s="131"/>
      <c r="B17" t="s">
        <v>31</v>
      </c>
    </row>
    <row r="19" spans="1:2" x14ac:dyDescent="0.25">
      <c r="A19" s="130" t="s">
        <v>45</v>
      </c>
      <c r="B19" s="130"/>
    </row>
    <row r="20" spans="1:2" x14ac:dyDescent="0.25">
      <c r="A20" t="s">
        <v>46</v>
      </c>
      <c r="B20" s="7">
        <v>0.2</v>
      </c>
    </row>
    <row r="21" spans="1:2" x14ac:dyDescent="0.25">
      <c r="A21" t="s">
        <v>47</v>
      </c>
      <c r="B21" s="7">
        <v>0.4</v>
      </c>
    </row>
    <row r="22" spans="1:2" x14ac:dyDescent="0.25">
      <c r="A22" t="s">
        <v>48</v>
      </c>
      <c r="B22" s="7">
        <v>0.6</v>
      </c>
    </row>
    <row r="23" spans="1:2" x14ac:dyDescent="0.25">
      <c r="A23" t="s">
        <v>49</v>
      </c>
      <c r="B23" s="7">
        <v>0.8</v>
      </c>
    </row>
    <row r="24" spans="1:2" x14ac:dyDescent="0.25">
      <c r="A24" t="s">
        <v>50</v>
      </c>
      <c r="B24" s="7">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Bibiana Cubillos Rivera</cp:lastModifiedBy>
  <cp:revision/>
  <cp:lastPrinted>2024-02-06T14:04:36Z</cp:lastPrinted>
  <dcterms:created xsi:type="dcterms:W3CDTF">2015-05-11T19:50:46Z</dcterms:created>
  <dcterms:modified xsi:type="dcterms:W3CDTF">2025-05-21T14:28:23Z</dcterms:modified>
  <cp:category/>
  <cp:contentStatus/>
</cp:coreProperties>
</file>