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https://sdisgovco-my.sharepoint.com/personal/sarenasv_sdis_gov_co/Documents/2021 contrato 894/8. Octubre/1. Indicadores/Septiembre/Publicar/"/>
    </mc:Choice>
  </mc:AlternateContent>
  <xr:revisionPtr revIDLastSave="0" documentId="8_{FE68EA75-033D-4E21-B201-B072174BA720}" xr6:coauthVersionLast="47" xr6:coauthVersionMax="47" xr10:uidLastSave="{00000000-0000-0000-0000-000000000000}"/>
  <bookViews>
    <workbookView xWindow="-120" yWindow="-120" windowWidth="20730" windowHeight="11160" xr2:uid="{00000000-000D-0000-FFFF-FFFF00000000}"/>
  </bookViews>
  <sheets>
    <sheet name="INDICADORES GESTION" sheetId="1" r:id="rId1"/>
    <sheet name="Listas desplegables" sheetId="2" state="hidden" r:id="rId2"/>
  </sheets>
  <externalReferences>
    <externalReference r:id="rId3"/>
    <externalReference r:id="rId4"/>
    <externalReference r:id="rId5"/>
    <externalReference r:id="rId6"/>
  </externalReferences>
  <definedNames>
    <definedName name="_xlnm._FilterDatabase" localSheetId="0" hidden="1">'INDICADORES GESTION'!$B$12:$CB$15</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K15" i="1" l="1"/>
  <c r="BK14" i="1"/>
  <c r="BK13" i="1"/>
  <c r="BF13" i="1"/>
  <c r="BF14" i="1"/>
  <c r="BF15" i="1"/>
  <c r="BA15" i="1"/>
  <c r="BA14" i="1"/>
  <c r="BA13" i="1"/>
  <c r="AV15" i="1"/>
  <c r="AV14" i="1"/>
  <c r="AV13" i="1"/>
  <c r="AQ15" i="1"/>
  <c r="AQ14" i="1"/>
  <c r="AQ13" i="1"/>
  <c r="AL13" i="1"/>
  <c r="AL14" i="1"/>
  <c r="AL15" i="1"/>
  <c r="AG15" i="1"/>
  <c r="AG14" i="1"/>
  <c r="AG13" i="1"/>
  <c r="W14" i="1"/>
  <c r="AB14" i="1"/>
  <c r="AB15" i="1"/>
  <c r="W15" i="1"/>
  <c r="AB13" i="1"/>
  <c r="W13" i="1"/>
  <c r="CE15" i="1"/>
  <c r="CI15" i="1"/>
  <c r="CF15" i="1"/>
  <c r="CI14" i="1"/>
  <c r="CF14" i="1"/>
  <c r="CE14" i="1"/>
  <c r="CI13" i="1"/>
  <c r="CF13" i="1"/>
  <c r="CE13" i="1"/>
  <c r="CG15" i="1"/>
  <c r="CH15" i="1"/>
  <c r="CJ15" i="1"/>
  <c r="CG13" i="1"/>
  <c r="CH13" i="1"/>
  <c r="CJ13" i="1"/>
  <c r="CG14" i="1"/>
  <c r="CH14" i="1"/>
  <c r="CJ14" i="1"/>
  <c r="CB12" i="1"/>
  <c r="BW12" i="1"/>
  <c r="BR12" i="1"/>
  <c r="BM12" i="1"/>
  <c r="BH12" i="1"/>
  <c r="BC12" i="1"/>
  <c r="AX12" i="1"/>
  <c r="AS12" i="1"/>
  <c r="AN12" i="1"/>
  <c r="AI12" i="1"/>
  <c r="AD12" i="1"/>
  <c r="CA12" i="1"/>
  <c r="BV12" i="1"/>
  <c r="BQ12" i="1"/>
  <c r="BL12" i="1"/>
  <c r="BG12" i="1"/>
  <c r="BB12" i="1"/>
  <c r="AW12" i="1"/>
  <c r="AR12" i="1"/>
  <c r="AM12" i="1"/>
  <c r="AH12" i="1"/>
  <c r="Y12" i="1"/>
  <c r="AC12" i="1"/>
  <c r="X12" i="1"/>
  <c r="BZ12" i="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alcChain>
</file>

<file path=xl/sharedStrings.xml><?xml version="1.0" encoding="utf-8"?>
<sst xmlns="http://schemas.openxmlformats.org/spreadsheetml/2006/main" count="237" uniqueCount="191">
  <si>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</si>
  <si>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</si>
  <si>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</si>
  <si>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</si>
  <si>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</si>
  <si>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</si>
  <si>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</si>
  <si>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</si>
  <si>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</si>
  <si>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</si>
  <si>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</si>
  <si>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</si>
  <si>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</si>
  <si>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</si>
  <si>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</si>
  <si>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</si>
  <si>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</si>
  <si>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</si>
  <si>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</si>
  <si>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</si>
  <si>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</si>
  <si>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</si>
  <si>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</si>
  <si>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</si>
  <si>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</si>
  <si>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</si>
  <si>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</si>
  <si>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</si>
  <si>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</si>
  <si>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</si>
  <si>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</si>
  <si>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</si>
  <si>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</si>
  <si>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</si>
  <si>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</si>
  <si>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</si>
  <si>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</si>
  <si>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</si>
  <si>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Resultado del indicador acumulado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</si>
  <si>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</si>
  <si>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Eficiencia</t>
  </si>
  <si>
    <t>Trimestral</t>
  </si>
  <si>
    <t>Efectividad</t>
  </si>
  <si>
    <t>Constante</t>
  </si>
  <si>
    <t>Eficacia</t>
  </si>
  <si>
    <t>Semestral</t>
  </si>
  <si>
    <t>Suma</t>
  </si>
  <si>
    <t>AÑOS</t>
  </si>
  <si>
    <t>PROYECTOS</t>
  </si>
  <si>
    <t>1.  Formular e implementar políticas poblacionales mediante un enfoque diferencial y de forma articulada, con el fin de aportar al goce efectivo de los derechos de las poblaciones en el territorio. </t>
  </si>
  <si>
    <t>Mensual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</si>
  <si>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</si>
  <si>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</si>
  <si>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</si>
  <si>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</si>
  <si>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</si>
  <si>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</si>
  <si>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</si>
  <si>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</si>
  <si>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</si>
  <si>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</si>
  <si>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</si>
  <si>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</si>
  <si>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</si>
  <si>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Formulación y articulación de políticas sociales</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</si>
  <si>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</si>
  <si>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</si>
  <si>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</si>
  <si>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</si>
  <si>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</si>
  <si>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</si>
  <si>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</si>
  <si>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</si>
  <si>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</si>
  <si>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</si>
  <si>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</si>
  <si>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</si>
  <si>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</si>
  <si>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</si>
  <si>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</si>
  <si>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 xml:space="preserve">Código: FOR-GS-001 </t>
  </si>
  <si>
    <t>PROCESO GESTIÓN DEL SISTEMA INTEGRADO - SIG
FORMATO FORMULACIÓN Y SEGUIMIENTO DE INDICADORES DE GESTIÓN</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</si>
  <si>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</si>
  <si>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</si>
  <si>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</si>
  <si>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</si>
  <si>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</si>
  <si>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</si>
  <si>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</si>
  <si>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</si>
  <si>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</si>
  <si>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</si>
  <si>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</si>
  <si>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</si>
  <si>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</si>
  <si>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</si>
  <si>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</si>
  <si>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</si>
  <si>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</si>
  <si>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</si>
  <si>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</si>
  <si>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</si>
  <si>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</si>
  <si>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Versión: 1</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</si>
  <si>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</si>
  <si>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</si>
  <si>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</si>
  <si>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</si>
  <si>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</si>
  <si>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</si>
  <si>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</si>
  <si>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</si>
  <si>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Cuadro de control 2: Seguimiento indicadores según meta anual programado</t>
  </si>
  <si>
    <t>Objetivo estratégico al que aporta el Indicador</t>
  </si>
  <si>
    <t>Fecha: Memo  I2020026784 - 02/10/2020</t>
  </si>
  <si>
    <t>GEC-001</t>
  </si>
  <si>
    <t xml:space="preserve">Solicitud de liquidaciones de contratos tramitadas </t>
  </si>
  <si>
    <t>Determinar el número de liquidaciones tramitadas de contratos, convenios y terminaciones anticipadas en el periodo, gestionadas por el equipo de Liquidaciones para la firma de la Asesora del Despacho delegada. En las liquidaciones las partes establecen las condiciones jurídicas, técnicas y financieras, que le pongan  fin al negocio jurídico, respetando las condiciones contractuales pactadas y cumpliendo a cabalidad con los principios generales que rigen el estatuto de contratación para la administración pública.</t>
  </si>
  <si>
    <t>Radicación para tramite de liquidación por fuera de los términos legales y con la documentación pertinente, de acuerdo a lo estipulado en el artículo 60 de la Ley 80 de 1993, modificado por el artículo 217 del Decreto Nacional 019 del 2012 y el artículo 11 de la Ley 1150 del 2007.</t>
  </si>
  <si>
    <t>(No. de solicitudes de liquidaciones tramitadas en el periodo / No. de solicitudes de liquidaciones radicadas en el período) * 100</t>
  </si>
  <si>
    <t xml:space="preserve">Base consolidada de liquidaciones </t>
  </si>
  <si>
    <t>Base consolidada de liquidaciones con el resumen de la gestión realizada</t>
  </si>
  <si>
    <t>Porcentaje</t>
  </si>
  <si>
    <t>GEC-002</t>
  </si>
  <si>
    <t>Solicitudes de modificaciones tramitadas</t>
  </si>
  <si>
    <t>Establecer el porcentaje  de solicitudes de modificaciones contractuales tramitadas en la Subdirección de Contratación, frente a las solicitudes radicadas.</t>
  </si>
  <si>
    <t xml:space="preserve"> Administración del contrato</t>
  </si>
  <si>
    <t>(No. de modificaciones de contratos tramitadas dentro del término (10 días hábiles desde la fecha de entrega de la solicitud de modificación en la Subdirección de Contratación) / No. total de solicitudes de modificación de contratos radicadas) * 100</t>
  </si>
  <si>
    <t>seguimiento de modificaciones Contractuales</t>
  </si>
  <si>
    <t>Registro de seguimiento a las modificaciones contractuales</t>
  </si>
  <si>
    <t>GEC-003</t>
  </si>
  <si>
    <t>Cumplimiento de procesos radicados</t>
  </si>
  <si>
    <t>Establecer el nivel de cumplimiento de los procesos radicados por las diferentes áreas de la entidad, frente a los contratos avalados por la Subdirección de Contratación para que las áreas técnicas aprueben e inicien su ejecución contractual.</t>
  </si>
  <si>
    <t>Radicación de los procesos contractuales formulados en Plan Anual de Adquisiciones que cuenten con los lineamientos establecidos en el Manual de contratación y supervisión y el documento interno de trabajo (Cartilla ABC de contratación)</t>
  </si>
  <si>
    <t>(No. de contratos radicados en la Subdirección de Contratación / No. de contratos gestionados y avalados por la Subdirección de Contratación en el mes) * 100</t>
  </si>
  <si>
    <t>Registro obtenido de matriz de contratación.</t>
  </si>
  <si>
    <t xml:space="preserve">Base de datos mensual </t>
  </si>
  <si>
    <t xml:space="preserve">Para enero los supervisores e interventores, radicaron ante el grupo de liquidaciones, 45 solicitudes de liquidaciones de contratos y 5 terminaciones anticipadas, para un total de 50 solicitudes de trámite liquidatorio, de las cuales se tramitaron en el mes de enero 46, con un cumplimiento de un 92%.
El resultado de este indicador, se debe a las siguientes acciones implementadas: se continuo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t>
  </si>
  <si>
    <t>Para el mes de enero del 2021, el estado de las solicitudes de modificaciones contractuales radicadas se da de la siguiente manera: de un total  200 solicitudes de modificaciones de contratos radicadas, se tramitaron dentro del término 189 para un resultado de 95%, las 11 restantes se devolvieron por solicitud del área técnica o porque se enviaron ya vencidas y se debían rechazar.</t>
  </si>
  <si>
    <t xml:space="preserve">Para el mes de febrero del 2021, el estado de las solicitudes de modificaciones contractuales radicadas se da de la siguiente manera: de un total  105 solicitudes de modificaciones de contratos radicadas, se tramitaron dentro del término 99 para un resultado de 94%, las 6 restantes se devolvieron por solicitud del área técnica o porque se enviaron ya vencidas y se debían rechazar. </t>
  </si>
  <si>
    <t xml:space="preserve">Para febrero los supervisores e interventores, radicaron ante el grupo de liquidaciones, 50 solicitudes de liquidaciones de contratos y 8 terminaciones anticipadas, para un total de 58 solicitudes de trámite liquidatorio, de las cuales se tramitaron en el mes de febrero 52, con un cumplimiento de un 90%.
El resultado de este indicador, se debe a que el equipo no contaba con todos los profesionales, dado que un alto porcentaje se encontraba sin contrato, de igual firma se continuaron con las siguientes acciones implementadas: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t>
  </si>
  <si>
    <t xml:space="preserve">Para la vigencia 2021, al equipo de contratación directa organizo una restructuración, de acuerdo a lineamientos de directivas de la entidad. A la cual se le denomina la Modernización de Contratación, en antelación la contratación directa ha sufrido cambios significativos y en su prueba de pilotaje se han encontrado algunas dificultades:
1. El Plan anual de adquisiciones se cargo en la plataforma transaccional SECOP II, a partir del 15 de enero del 2021, lo cual posibilito que a partir de esa fecha se lograrán crear los procesos en SECOP II.
2.. Se encontraron inconvenientes con el aplicativo de APOLÖ, para el respectivo seguimiento de cada uno de los procesos.
3. El flujo que tiene el aplicativo de SEVEN contaba con alrededor de 22 pasos, los cual realizaba muy dispendioso el proceso y a la fecha se lograron reducir 7 pasos de estos.
Por lo anterior, en mención de 607 procesos radicado a corte al 31  de enero solo se adjudico un proceso, dando por lo anterior un incumplimiento al indicador de enero. </t>
  </si>
  <si>
    <t>23/03/2021 Por favor verificar el análisis, ya que se indica que se han continuado con modificaciones sobre el indicador y es sobre le procedimiento.
24/03/2021 No se generan observaciones o recomendaciones adicionales respecto al análisis presentado en el seguimiento al indicador de gestión.</t>
  </si>
  <si>
    <t>23/03/2021 Por favor verificar el avance, ya que se indica que la información es con corte a 20 de enero y debe ser a 31 de enero.
24/03/2021 No se generan observaciones o recomendaciones adicionales respecto al análisis presentado en el seguimiento al indicador de gestión.</t>
  </si>
  <si>
    <t>23/03/2021 No se generan observaciones o recomendaciones respecto al análisis presentado en el seguimiento al indicador de gestión.</t>
  </si>
  <si>
    <t>23/03/2021 No se generan observaciones o recomendaciones  respecto al análisis presentado en el seguimiento al indicador de gestión.</t>
  </si>
  <si>
    <t>Para el mes de febrero del 2021 y de acuerdo con los cambios que ha tenido la Modernización de la Contratación, se radicaron un total de 1670 contratos de prestación de recurso humano, para este mes se tramitaron 399 contratos por la Subdirección de Contratación, dando un cumplimiento del 24% en el indicador. El proceso de Modernización de la Contratación Directa, continua ajustándose de acuerdo a los lineamientos de la alta gerencia.</t>
  </si>
  <si>
    <t>Para marzo los supervisores e interventores, radicaron ante el grupo de liquidaciones, 22 solicitudes de liquidaciones de contratos y 03 terminaciones anticipadas, para un total de 25 solicitudes de trámite liquidatorio, de las cuales se tramitaron en el mes de marzo 24, con un cumplimiento de un 96%.
El resultado de este indicador, se debe a que el equipo no contaba con todos los profesionales, dado que un alto porcentaje se encontraba sin contrato, de igual firma se continuaron con las siguientes acciones implementadas: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aunque para este mes el porcentaje programado no fue tan alto, dado que las áreas técnicas radicaron menos liquidaciones que en los meses anteriores.</t>
  </si>
  <si>
    <t xml:space="preserve">Para el mes de marzo del 2021, el estado de las solicitudes de modificaciones contractuales radicadas se da de la siguiente manera: de un total 234 solicitudes de modificaciones de contratos radicadas, se tramitaron dentro del término 207 para un resultado de 88%, los 27 restantes se devolvieron por solicitud del área técnica o porque se enviaron ya vencidas y se debían rechazar. </t>
  </si>
  <si>
    <t>Para el mes de marzo del 2021 y de acuerdo con los cambios que ha tenido la Modernización de la Contratación, se radicaron un total de 2370 contratos de prestación de recurso humano, para este mes se tramitaron 2440 contratos, el ejecutado es mas alto que la radicación dado que este un rezago que había quedado del mes anterior, dando un sobrecumplimiento del 103% en el indicador.</t>
  </si>
  <si>
    <t>14/04/2021 No se generan observaciones o recomendaciones  respecto al análisis presentado en el seguimiento al indicador de gestión.</t>
  </si>
  <si>
    <t>14/04/2021 Verificar el valor ejecutado reportado, ya que se relacionan 24 (tal y como esta en la evidencia) y en  análisis se indican 20.
15/04/2021 No se generan observaciones o recomendaciones adicionales,  respecto al análisis presentado en el seguimiento al indicador de gestión.</t>
  </si>
  <si>
    <t xml:space="preserve">Para el mes de abril  del 2021, el estado de las solicitudes de modificaciones contractuales radicadas se da de la siguiente manera: de un total 121 solicitudes de modificaciones de contratos radicadas, se tramitaron dentro del término 117 para un resultado de 97%, las 4 restantes se devolvieron por solicitud del área técnica o porque se enviaron ya vencidas y se debían rechazar. </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</si>
  <si>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</si>
  <si>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Tomar el número de solicitudes de liquidaciones y terminaciones anticipadas tramitadas por el equipo de liquidaciones en el periodo, del 1 al 30 de cada mes y dividirlo en el número de solicitudes radiadas en el periodo, del 20 al 20 de cada mes.
Nota: el resultado del indicar al final de la vigencia será acumulado.</t>
  </si>
  <si>
    <t>Se toman las modificaciones tramitadas y se divide sobre las modificaciones radicadas por 100.
Nota: el resultado del indicar al final de la vigencia será acumulado.</t>
  </si>
  <si>
    <t>Se toma el numero de los contratos radicados por las diferentes áreas y registrados en la matriz de contratación en el periodo del 1 al 30 de cada mes y se divide por el número de contratos gestionados y avalados por la Subdirección de Contratación, para que las áreas técnicas aprueben e inicien la ejecución contractual del 20 al 20 de cada mes.
Nota: el resultado del indicar al final de la vigencia será acumulado.</t>
  </si>
  <si>
    <t>Circular N° 013 del 28/04/2020</t>
  </si>
  <si>
    <t>13/05/2021 No se generan observaciones o recomendaciones  respecto al análisis presentado en el seguimiento al indicador de gestión.</t>
  </si>
  <si>
    <t>Para el mes de abril del 2021 y de acuerdo con los cambios que ha tenido la Modernización de la Contratación, se radicaron un total de 1924 contratos de prestación de recurso humano, para este mes se tramitaron 2526 contratos, el ejecutado es mas alto que la radicación dado que este es un rezago que había quedado del mes anterior, dando un sobrecumplimiento del 131% en el indicador.</t>
  </si>
  <si>
    <t>Para abril los supervisores e interventores, radicaron ante el grupo de liquidaciones, 27 solicitudes de liquidaciones de contratos y 04 terminaciones anticipadas, para un total de 31 solicitudes de trámite liquidatorio, de las cuales se tramitaron en el mes de abril 28, con un cumplimiento de un 90%.
 Se ha continuado con las siguientes acciones implementadas para el procedimiento de liquidación: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que permitan establecer los términos definitivos y reales de la liquidación de los contratos y convenios, aunque para este mes el porcentaje programado no fue tan alto, dado que las áreas técnicas radicaron menos liquidaciones que en los meses anteriores.</t>
  </si>
  <si>
    <t>14/04/2021 Por favor verificar, ya que el valor total reportado no es coherente con el avance cuantitativo y evidencias aportadas, adicionalmente se recomienda indicar que pasa con las liquidaciones que no se tramitaron en el mes anterior.
18/05/2021 No se generan observaciones o recomendaciones adicionales, respecto al análisis presentado en el seguimiento al indicador de gestión.</t>
  </si>
  <si>
    <t xml:space="preserve">Para el mes de mayo  del 2021, el estado de las solicitudes de modificaciones contractuales radicadas se da de la siguiente manera: de un total 199 solicitudes de modificaciones de contratos radicadas, se tramitaron dentro del término 180 para un resultado de 90%, las 19 restantes se devolvieron por solicitud del área técnica o porque se enviaron ya vencidas y se debían rechazar. </t>
  </si>
  <si>
    <t>16/06/2021 No se generan observaciones o recomendaciones  respecto al análisis presentado en el seguimiento al indicador de gestión.</t>
  </si>
  <si>
    <t>16/06/2021 Se recomienda indicar que sucede con las solicitudes que quedaron pendientes en el mes anterior y en el presente mes.
No se generan observaciones o recomendaciones adicionales, respecto al análisis presentado en el seguimiento al indicador de gestión.</t>
  </si>
  <si>
    <t>16/06/2021 Se recomienda indicar que sucede con las solicitudes que quedaron pendientes en el mes anterior y en el presente mes. 
No se generan observaciones o recomendaciones adicionales, respecto al análisis presentado en el seguimiento al indicador de gestión.</t>
  </si>
  <si>
    <t xml:space="preserve">Para mayo los supervisores e interventores, radicaron ante el grupo de liquidaciones, 89 solicitudes de liquidaciones de contratos y 2 terminaciones anticipadas, para un total de 91 solicitudes de trámite liquidatorio, de las cuales se tramitaron en el mes de mayo 86, con un cumplimiento de un 95%.
Las radicaciones pendientes por tramitar se devolvieron a sus ordenadores, por falta de algún soporte y quedarán tramitadas para el siguiente mes. 
Se ha continuado con las siguientes acciones implementadas para el procedimiento de liquidación: para este mes se continuó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</si>
  <si>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Para el mes de mayo del 2021 y de acuerdo con los cambios que ha tenido la Modernización de la Contratación, se radicaron un total de 1678 contratos de prestación de recurso humano, para este mes se tramitaron 1399 contratos,  dando un cumplimiento del 83% en el indicador. 
Las radicaciones pendientes quedarán para inicio de ejecución el próximo mes.</t>
  </si>
  <si>
    <t xml:space="preserve">Para junio los supervisores e interventores, radicaron ante el grupo de liquidaciones 63 solicitudes de liquidaciones de contratos y 2 terminaciones anticipadas, para un total de 65 solicitudes de trámite liquidatorio, de las cuales se tramitaron en el mes de Junio 62, con un cumplimiento de un 95%.
Las radicaciones pendientes por tramitar se devolvieron a sus ordenadores, por falta de algún soporte y quedarán tramitadas para el siguiente mes. 
Se ha continuado con las siguientes acciones implementadas para el procedimiento de liquidación: para este mes se continuó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</si>
  <si>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 xml:space="preserve">Para el mes de junio  del 2021, el estado de las solicitudes de modificaciones contractuales radicadas se da de la siguiente manera: de un total 142 solicitudes de modificaciones de contratos radicadas, se tramitaron dentro del término 135 para un resultado de 95%, las 07 restantes se devolvieron por solicitud del área técnica o porque se enviaron ya vencidas y se debían rechazar. </t>
  </si>
  <si>
    <t>13/07/2021 No se generan observaciones o recomendaciones adicionales, respecto al análisis presentado en el seguimiento al indicador de gestión.</t>
  </si>
  <si>
    <t>13/07/2021 Verificar evidencia ya que no se identifican el total de solicitudes tramitadas.
No se generan observaciones o recomendaciones adicionales, respecto al análisis presentado en el seguimiento al indicador de gestión.</t>
  </si>
  <si>
    <t>Para el mes de junio del 2021 y de acuerdo con los cambios que ha tenido la Modernización de la Contratación, se radicaron un total de 786 contratos de prestación de recurso humano, para este mes se tramitaron 971 contratos,  dando un cumplimiento del 124% en el indicador. 
Se da un sobrecumplimiento del indicador, debido a que se tenia un rezago del mes anterior en darle inicio a la ejecución de algunos contratos.</t>
  </si>
  <si>
    <t xml:space="preserve">Para julio los supervisores e interventores, radicaron ante el grupo de liquidaciones 132 solicitudes de liquidaciones de contratos y 7 terminaciones anticipadas, para un total de 139 solicitudes de trámite liquidatorio, de las cuales se tramitaron en el mes de Julio 134, con un cumplimiento de un 96%.
Las radicaciones pendientes por tramitar se devolvieron a sus ordenadores, por falta de algún soporte y quedarán tramitadas para el siguiente mes. 
Se ha continuado con las siguientes acciones implementadas para el procedimiento de liquidación: para este mes se continuó con las mesas de trabajo virtuales, con las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</si>
  <si>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Para el mes de julio del 2021 y de acuerdo con los cambios que ha tenido la Modernización de la Contratación, se radicaron un total de 1039 contratos de prestación de recurso humano, para este mes se tramitaron 1310 contratos,  dando un cumplimiento del 126% en el indicador. 
Se da un sobrecumplimiento del indicador, debido a que se tenia un rezago del mes anterior en darle inicio a la ejecución de algunos contratos.</t>
  </si>
  <si>
    <t xml:space="preserve">Para el mes de julio  del 2021, el estado de las solicitudes de modificaciones contractuales radicadas se da de la siguiente manera: de un total 175 solicitudes de modificaciones de contratos radicadas, se tramitaron dentro del término 167 para un resultado de 95%, las 8 restantes se devolvieron por solicitud del área técnica o porque se enviaron ya vencidas y se debían rechazar. </t>
  </si>
  <si>
    <t>13/08/2021 No se generan observaciones o recomendaciones, respecto al análisis presentado en el seguimiento al indicador de gestión.</t>
  </si>
  <si>
    <t>13/08/2021 Se recomienda verificar la meta proyectada, ya que el indicador esta presentando sobrecumplimiento.
20/08/2021 No se generan observaciones o recomendaciones adicionales, respecto al análisis presentado en el seguimiento al indicador de gestión.</t>
  </si>
  <si>
    <t>Para el mes de agosto del 2021 y de acuerdo con los cambios que ha tenido la Modernización de la Contratación, se radicaron un total de 342 contratos de prestación de recurso humano, para este mes se tramitaron 491 contratos,  dando un cumplimiento del 144% en el indicador. 
Se da un sobrecumplimiento del indicador, debido a que se tenia un rezago del mes anterior en darle inicio a la ejecución de algunos contratos.</t>
  </si>
  <si>
    <t xml:space="preserve">Para el mes de agosto  del 2021, el estado de las solicitudes de modificaciones contractuales radicadas se da de la siguiente manera: de un total 231 solicitudes de modificaciones de contratos radicadas, se tramitaron dentro del término 211 para un resultado de 91%, las 20 restantes se devolvieron por solicitud del área técnica o porque se enviaron ya vencidas y se debían rechazar. </t>
  </si>
  <si>
    <t>13/08/2021 Se recomienda verificar el análisis, con el fin de asegurar que se ejecuta lo reportado, ya que en cada mes se repiten las mismas acciones. Adicionalmente,  verificar la meta proyectada, ya que el indicador esta presentando sobrecumplimiento.
20/08/2021 No se generan observaciones o recomendaciones adicionales, respecto al análisis presentado en el seguimiento al indicador de gestión.</t>
  </si>
  <si>
    <t xml:space="preserve">Para agosto los supervisores e interventores, radicaron ante el grupo de liquidaciones 192 solicitudes de liquidaciones de contratos y 7 terminaciones anticipadas, para un total de 199 solicitudes de trámite liquidatorio, de las cuales se tramitaron en el mes de agosto 162, con un cumplimiento de un 81%.
Las radicaciones pendientes por tramitar se devolvieron a sus ordenadores, por falta de algún soporte y quedarán tramitadas para el siguiente mes. 
Se ha continuado con las siguientes acciones implementadas para el procedimiento de liquidación: para este mes se continúan con las alertas tempranas a los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</si>
  <si>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14/09/2021 Se recomienda verificar el análisis, con el fin de asegurar que se ejecuta lo reportado, ya que en cada mes se repiten las mismas acciones. Adicionalmente, verificar la meta proyectada, ya que el indicador esta presentando sobrecumplimiento en su avance acumulado.
No se generan observaciones o recomendaciones adicionales, respecto al análisis presentado en el seguimiento al indicador de gestión.</t>
  </si>
  <si>
    <t>14/09/2021 No se generan observaciones o recomendaciones, respecto al análisis presentado en el seguimiento al indicador de gestión.</t>
  </si>
  <si>
    <t>14/09/2021 Se recomienda verificar la meta proyectada, ya que el indicador esta presentando sobrecumplimiento en 6 de los 8 reportes realizados en lo corrido de la vigencia.
No se generan observaciones o recomendaciones adicionales, respecto al análisis presentado en el seguimiento al indicador de gestión.</t>
  </si>
  <si>
    <t xml:space="preserve">Para septiembre  los supervisores e interventores, radicaron ante el grupo de liquidaciones 205 solicitudes de liquidaciones de contratos y 13 terminaciones anticipadas, para un total de 218 solicitudes de trámite liquidatorio, de las cuales se tramitaron en el mes de septiembre 182, con un cumplimiento de un 83%.
Las radicaciones pendientes por tramitar se devolvieron a sus ordenadores, por falta de algún soporte y quedarán tramitadas para el siguiente mes. 
Se ha continuado con las siguientes acciones implementadas para el procedimiento de liquidación: para este mes se continúan con las alertas tempranas a los supervisiones e interventorías, en acciones pedagógicas y de orientación, buscando que las solicitudes de trámite de liquidación y terminaciones anticipadas, se radiquen dentro del término legal, con la documentación pertinente legal, completa y que el Informe Final de Supervisión, contenga los aspectos: técnicos, legales y financieros, completos, que permitan establecer los términos definitivos y reales de la liquidación de los contratos y convenios. </t>
  </si>
  <si>
    <t xml:space="preserve">Para el mes de septiembre  del 2021, el estado de las solicitudes de modificaciones contractuales radicadas se da de la siguiente manera: de un total 242 solicitudes de modificaciones de contratos radicadas, se tramitaron dentro del término 234 para un resultado de 97%, las 08 restantes se devolvieron por solicitud del área técnica o porque se enviaron ya vencidas y se debían rechazar. </t>
  </si>
  <si>
    <t xml:space="preserve">Para el mes de septiembre del 2021 y de acuerdo con los cambios que ha tenido la Modernización de la Contratación, se radicaron un total de 398 contratos de prestación de recurso humano, para este mes se tramitaron 382 contratos,  dando un cumplimiento del 96% en el indicador. 
</t>
  </si>
  <si>
    <t>12/10/2021 Se recomienda verificar el análisis, con el fin de asegurar que se ejecuta lo reportado, ya que en cada mes se repiten las mismas acciones. Adicionalmente, verificar la meta proyectada, ya que el indicador esta presentando sobrecumplimiento en su avance acumulado.
No se generan observaciones o recomendaciones adicionales, respecto al análisis presentado en el seguimiento al indicador de gestión.</t>
  </si>
  <si>
    <t>12/10/2021 Se recomienda verificar la meta proyectada, ya que el indicador esta presentando sobrecumplimiento en 6 de los 8 reportes realizados en lo corrido de la vigencia.
No se generan observaciones o recomendaciones adicionales, respecto al análisis presentado en el seguimiento al indicador de gestión.</t>
  </si>
  <si>
    <t>12/10/2021 No se generan observaciones o recomendaciones, respecto al análisis presentado en el seguimiento al indicador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</si>
</sst>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quot;$&quot;* #,##0.00_-;_-&quot;$&quot;* &quot;-&quot;??_-;_-@_-"/>
  </numFmts>
  <fonts count="14"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sz val="9"/>
      <name val="Arial"/>
      <family val="2"/>
    </font>
    <font>
      <sz val="10"/>
      <color theme="1"/>
      <name val="Arial"/>
      <family val="2"/>
    </font>
    <font>
      <sz val="9"/>
      <color rgb="FF000000"/>
      <name val="Arial"/>
      <family val="2"/>
    </font>
    <font>
      <b/>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105">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2"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10" fillId="2" borderId="6" xfId="0" applyFont="1" applyFill="1" applyBorder="1" applyAlignment="1" applyProtection="1">
      <alignment horizontal="center" vertical="center" wrapText="1"/>
      <protection hidden="1"/>
    </xf>
    <xf numFmtId="0" fontId="10" fillId="2" borderId="6" xfId="0" applyNumberFormat="1"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9" fontId="10" fillId="2" borderId="6" xfId="2"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10" fillId="2" borderId="6" xfId="0" applyFont="1" applyFill="1" applyBorder="1" applyAlignment="1" applyProtection="1">
      <alignment horizontal="left" vertical="center" wrapText="1"/>
      <protection hidden="1"/>
    </xf>
    <xf numFmtId="0" fontId="11" fillId="7" borderId="6"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11" fillId="7" borderId="1" xfId="0" applyFont="1" applyFill="1" applyBorder="1" applyAlignment="1" applyProtection="1">
      <alignment horizontal="center" vertical="center" wrapText="1"/>
      <protection hidden="1"/>
    </xf>
    <xf numFmtId="0" fontId="11" fillId="7" borderId="10"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6" xfId="0" applyFont="1" applyFill="1" applyBorder="1" applyAlignment="1" applyProtection="1">
      <alignment horizontal="center" vertical="center" wrapText="1"/>
      <protection hidden="1"/>
    </xf>
    <xf numFmtId="0" fontId="10" fillId="0" borderId="6"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center" vertical="center"/>
      <protection hidden="1"/>
    </xf>
    <xf numFmtId="9" fontId="10" fillId="0" borderId="6" xfId="2" applyFont="1" applyFill="1" applyBorder="1" applyAlignment="1" applyProtection="1">
      <alignment horizontal="center" vertical="center" wrapText="1"/>
      <protection hidden="1"/>
    </xf>
    <xf numFmtId="9" fontId="10" fillId="0" borderId="6" xfId="2" applyFont="1" applyFill="1" applyBorder="1" applyAlignment="1" applyProtection="1">
      <alignment horizontal="center" vertical="center" wrapText="1"/>
    </xf>
    <xf numFmtId="0" fontId="10" fillId="0" borderId="6" xfId="0" applyFont="1" applyFill="1" applyBorder="1" applyAlignment="1">
      <alignment horizontal="center" vertical="center" wrapText="1"/>
    </xf>
    <xf numFmtId="9" fontId="10" fillId="0" borderId="6" xfId="4"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3" fontId="6" fillId="0" borderId="2" xfId="2" applyNumberFormat="1" applyFont="1" applyFill="1" applyBorder="1" applyAlignment="1" applyProtection="1">
      <alignment horizontal="center" vertical="center" wrapText="1"/>
      <protection hidden="1"/>
    </xf>
    <xf numFmtId="3" fontId="6" fillId="0" borderId="6" xfId="2" applyNumberFormat="1" applyFont="1" applyFill="1" applyBorder="1" applyAlignment="1" applyProtection="1">
      <alignment horizontal="center" vertical="center" wrapText="1"/>
      <protection hidden="1"/>
    </xf>
    <xf numFmtId="9" fontId="6" fillId="0" borderId="6" xfId="2" applyFont="1" applyFill="1" applyBorder="1" applyAlignment="1" applyProtection="1">
      <alignment horizontal="center" vertical="center" wrapText="1"/>
      <protection hidden="1"/>
    </xf>
    <xf numFmtId="9" fontId="6" fillId="0" borderId="6" xfId="2" applyFont="1" applyFill="1" applyBorder="1" applyAlignment="1" applyProtection="1">
      <alignment horizontal="left" vertical="center" wrapText="1"/>
      <protection hidden="1"/>
    </xf>
    <xf numFmtId="9" fontId="13" fillId="0" borderId="2" xfId="2" applyFont="1" applyFill="1" applyBorder="1" applyAlignment="1" applyProtection="1">
      <alignment horizontal="left" vertical="center" wrapText="1"/>
      <protection hidden="1"/>
    </xf>
    <xf numFmtId="1" fontId="6" fillId="0" borderId="10" xfId="0" applyNumberFormat="1" applyFont="1" applyFill="1" applyBorder="1" applyAlignment="1" applyProtection="1">
      <alignment horizontal="center" vertical="center" wrapText="1"/>
      <protection hidden="1"/>
    </xf>
    <xf numFmtId="9" fontId="6" fillId="0" borderId="10" xfId="2" applyFont="1" applyFill="1" applyBorder="1" applyAlignment="1" applyProtection="1">
      <alignment horizontal="center" vertical="center" wrapText="1"/>
      <protection hidden="1"/>
    </xf>
    <xf numFmtId="9" fontId="6" fillId="0" borderId="10" xfId="1" applyNumberFormat="1" applyFont="1" applyFill="1" applyBorder="1" applyAlignment="1" applyProtection="1">
      <alignment horizontal="center" vertical="center" wrapText="1"/>
      <protection hidden="1"/>
    </xf>
    <xf numFmtId="3" fontId="6" fillId="0" borderId="6" xfId="2" applyNumberFormat="1" applyFont="1" applyFill="1" applyBorder="1" applyAlignment="1" applyProtection="1">
      <alignment vertical="center" wrapText="1"/>
      <protection hidden="1"/>
    </xf>
    <xf numFmtId="3" fontId="10" fillId="0" borderId="6" xfId="0" applyNumberFormat="1" applyFont="1" applyFill="1" applyBorder="1" applyAlignment="1">
      <alignment horizontal="center" vertical="center" wrapText="1"/>
    </xf>
    <xf numFmtId="3" fontId="6" fillId="0" borderId="6" xfId="2" applyNumberFormat="1" applyFont="1" applyFill="1" applyBorder="1" applyAlignment="1" applyProtection="1">
      <alignment horizontal="left" vertical="center" wrapText="1"/>
      <protection hidden="1"/>
    </xf>
    <xf numFmtId="9" fontId="6" fillId="0" borderId="1" xfId="2" applyFont="1" applyFill="1" applyBorder="1" applyAlignment="1" applyProtection="1">
      <alignment horizontal="left" vertical="center" wrapText="1"/>
      <protection hidden="1"/>
    </xf>
    <xf numFmtId="0" fontId="0" fillId="0" borderId="0" xfId="0" applyFont="1" applyFill="1"/>
    <xf numFmtId="9" fontId="6" fillId="0" borderId="1" xfId="2" applyFont="1" applyFill="1" applyBorder="1" applyAlignment="1" applyProtection="1">
      <alignment horizontal="center" vertical="center" wrapText="1"/>
      <protection hidden="1"/>
    </xf>
    <xf numFmtId="43" fontId="6" fillId="2" borderId="10" xfId="0" applyNumberFormat="1" applyFont="1" applyFill="1" applyBorder="1" applyAlignment="1" applyProtection="1">
      <alignment horizontal="center" vertical="center" wrapText="1"/>
      <protection hidden="1"/>
    </xf>
    <xf numFmtId="0" fontId="6" fillId="2" borderId="10" xfId="0" applyNumberFormat="1"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9" fontId="6" fillId="2" borderId="10" xfId="1" applyNumberFormat="1" applyFont="1" applyFill="1" applyBorder="1" applyAlignment="1" applyProtection="1">
      <alignment horizontal="center" vertical="center" wrapText="1"/>
      <protection hidden="1"/>
    </xf>
    <xf numFmtId="3" fontId="6" fillId="0" borderId="10" xfId="0" applyNumberFormat="1" applyFont="1" applyFill="1" applyBorder="1" applyAlignment="1" applyProtection="1">
      <alignment horizontal="center" vertical="center" wrapText="1"/>
      <protection hidden="1"/>
    </xf>
    <xf numFmtId="9" fontId="6" fillId="0" borderId="6" xfId="2" applyFont="1" applyFill="1" applyBorder="1" applyAlignment="1" applyProtection="1">
      <alignment vertical="center" wrapText="1"/>
      <protection hidden="1"/>
    </xf>
    <xf numFmtId="14" fontId="6" fillId="0" borderId="6" xfId="2" applyNumberFormat="1" applyFont="1" applyFill="1" applyBorder="1" applyAlignment="1" applyProtection="1">
      <alignment horizontal="left" vertical="center" wrapText="1"/>
      <protection hidden="1"/>
    </xf>
    <xf numFmtId="0" fontId="12" fillId="0" borderId="11" xfId="0" applyFont="1" applyBorder="1" applyAlignment="1">
      <alignment horizontal="left" vertical="center" wrapText="1"/>
    </xf>
    <xf numFmtId="3" fontId="10" fillId="0" borderId="6" xfId="2" applyNumberFormat="1" applyFont="1" applyFill="1" applyBorder="1" applyAlignment="1" applyProtection="1">
      <alignment horizontal="left" vertical="center" wrapText="1"/>
      <protection hidden="1"/>
    </xf>
    <xf numFmtId="0" fontId="10" fillId="2" borderId="6" xfId="0" applyNumberFormat="1" applyFont="1" applyFill="1" applyBorder="1" applyAlignment="1" applyProtection="1">
      <alignment horizontal="center"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3" fillId="5" borderId="1" xfId="0"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10" fillId="2" borderId="20" xfId="3" applyFont="1" applyFill="1" applyBorder="1" applyAlignment="1">
      <alignment horizontal="left" vertical="center" wrapText="1"/>
    </xf>
    <xf numFmtId="0" fontId="10" fillId="2" borderId="21" xfId="3" applyFont="1" applyFill="1" applyBorder="1" applyAlignment="1">
      <alignment horizontal="left" vertical="center" wrapText="1"/>
    </xf>
    <xf numFmtId="0" fontId="10" fillId="2" borderId="22" xfId="3"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0" fillId="2" borderId="10" xfId="0" applyFont="1" applyFill="1" applyBorder="1" applyAlignment="1">
      <alignment horizontal="center" vertical="center" wrapText="1"/>
    </xf>
  </cellXfs>
  <cellStyles count="5">
    <cellStyle name="Millares" xfId="1" builtinId="3"/>
    <cellStyle name="Moneda" xfId="4" builtinId="4"/>
    <cellStyle name="Normal" xfId="0" builtinId="0"/>
    <cellStyle name="Normal 18" xfId="3"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12</xdr:row>
      <xdr:rowOff>0</xdr:rowOff>
    </xdr:from>
    <xdr:to>
      <xdr:col>13</xdr:col>
      <xdr:colOff>666750</xdr:colOff>
      <xdr:row>12</xdr:row>
      <xdr:rowOff>352128</xdr:rowOff>
    </xdr:to>
    <xdr:pic>
      <xdr:nvPicPr>
        <xdr:cNvPr id="4" name="Imagen 4">
          <a:extLst>
            <a:ext uri="{FF2B5EF4-FFF2-40B4-BE49-F238E27FC236}">
              <a16:creationId xmlns:a16="http://schemas.microsoft.com/office/drawing/2014/main" id="{3D6987F5-5AE5-442A-A58A-9CD5B969D86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31200" y="1247775"/>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12</xdr:row>
      <xdr:rowOff>0</xdr:rowOff>
    </xdr:from>
    <xdr:to>
      <xdr:col>12</xdr:col>
      <xdr:colOff>666750</xdr:colOff>
      <xdr:row>12</xdr:row>
      <xdr:rowOff>355244</xdr:rowOff>
    </xdr:to>
    <xdr:pic>
      <xdr:nvPicPr>
        <xdr:cNvPr id="5" name="Imagen 4">
          <a:extLst>
            <a:ext uri="{FF2B5EF4-FFF2-40B4-BE49-F238E27FC236}">
              <a16:creationId xmlns:a16="http://schemas.microsoft.com/office/drawing/2014/main" id="{4E176BC5-C2C2-4AB7-818C-5A167DBA72D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97525" y="1247775"/>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17"/>
  <sheetViews>
    <sheetView showGridLines="0" tabSelected="1" zoomScaleNormal="100" workbookViewId="0">
      <selection activeCell="E8" sqref="E8:F8"/>
    </sheetView>
  </sheetViews>
  <sheetFormatPr baseColWidth="10" defaultColWidth="0" defaultRowHeight="0" customHeight="1" zeroHeight="1" x14ac:dyDescent="0.25"/>
  <cols>
    <col min="1" max="1" width="1.85546875" style="8" customWidth="1"/>
    <col min="2" max="2" width="18.42578125" style="9" customWidth="1"/>
    <col min="3" max="3" width="19.140625" style="9" customWidth="1"/>
    <col min="4" max="4" width="26.85546875" style="9" customWidth="1"/>
    <col min="5" max="5" width="15.7109375" style="9" customWidth="1"/>
    <col min="6" max="6" width="15" style="5" customWidth="1"/>
    <col min="7" max="7" width="23.42578125" style="5" customWidth="1"/>
    <col min="8" max="8" width="36.7109375" style="9" customWidth="1"/>
    <col min="9" max="9" width="21.140625" style="9" customWidth="1"/>
    <col min="10" max="10" width="17.7109375" style="9" customWidth="1"/>
    <col min="11" max="11" width="23.42578125" style="9" customWidth="1"/>
    <col min="12" max="12" width="17.7109375" style="5" customWidth="1"/>
    <col min="13" max="13" width="27.42578125" style="5" customWidth="1"/>
    <col min="14" max="15" width="17.7109375" style="5" customWidth="1"/>
    <col min="16" max="16" width="15.7109375" style="5" bestFit="1" customWidth="1"/>
    <col min="17" max="17" width="13.42578125" style="5" customWidth="1"/>
    <col min="18" max="18" width="14.42578125" style="9" customWidth="1"/>
    <col min="19" max="19" width="17.7109375" style="5" customWidth="1"/>
    <col min="20" max="20" width="14.42578125" style="5" customWidth="1"/>
    <col min="21" max="23" width="12" style="5" customWidth="1"/>
    <col min="24" max="24" width="72.140625" style="5" customWidth="1"/>
    <col min="25" max="25" width="23.140625" style="4" customWidth="1"/>
    <col min="26" max="28" width="12" style="5" customWidth="1"/>
    <col min="29" max="29" width="65.42578125" style="5" customWidth="1"/>
    <col min="30" max="30" width="24.7109375" style="5" customWidth="1"/>
    <col min="31" max="33" width="11.7109375" style="5" customWidth="1"/>
    <col min="34" max="34" width="60.7109375" style="5" customWidth="1"/>
    <col min="35" max="35" width="23" style="5" customWidth="1"/>
    <col min="36" max="38" width="12" style="5" customWidth="1"/>
    <col min="39" max="39" width="56.28515625" style="5" customWidth="1"/>
    <col min="40" max="40" width="21" style="4" customWidth="1"/>
    <col min="41" max="43" width="12" style="5" customWidth="1"/>
    <col min="44" max="44" width="60.85546875" style="5" customWidth="1"/>
    <col min="45" max="45" width="24" style="5" customWidth="1"/>
    <col min="46" max="48" width="11.7109375" style="5" customWidth="1"/>
    <col min="49" max="49" width="58" style="5" customWidth="1"/>
    <col min="50" max="50" width="20.42578125" style="5" customWidth="1"/>
    <col min="51" max="53" width="11.7109375" style="5" customWidth="1"/>
    <col min="54" max="54" width="62" style="5" customWidth="1"/>
    <col min="55" max="55" width="22.28515625" style="5" customWidth="1"/>
    <col min="56" max="58" width="11.7109375" style="5" customWidth="1"/>
    <col min="59" max="59" width="57.7109375" style="5" customWidth="1"/>
    <col min="60" max="60" width="26.7109375" style="5" customWidth="1"/>
    <col min="61" max="63" width="11.7109375" style="5" customWidth="1"/>
    <col min="64" max="64" width="60.5703125" style="5" customWidth="1"/>
    <col min="65" max="65" width="31.28515625" style="5" customWidth="1"/>
    <col min="66" max="68" width="11.7109375" style="5" customWidth="1"/>
    <col min="69" max="69" width="52.28515625" style="5" customWidth="1"/>
    <col min="70" max="70" width="21.42578125" style="5" customWidth="1"/>
    <col min="71" max="73" width="11.7109375" style="5" customWidth="1"/>
    <col min="74" max="74" width="44" style="5" customWidth="1"/>
    <col min="75" max="75" width="15.42578125" style="5" customWidth="1"/>
    <col min="76" max="78" width="11.7109375" style="5" customWidth="1"/>
    <col min="79" max="79" width="40.42578125" style="5" customWidth="1"/>
    <col min="80" max="80" width="18.42578125" style="5" customWidth="1"/>
    <col min="81" max="81" width="36.28515625" style="5" customWidth="1"/>
    <col min="82" max="82" width="4.42578125" style="5" customWidth="1"/>
    <col min="83" max="88" width="18.140625" style="5" customWidth="1"/>
    <col min="89" max="89" width="10.7109375" style="5" customWidth="1"/>
    <col min="90" max="136" width="0" style="8" hidden="1" customWidth="1"/>
    <col min="137" max="16384" width="11.42578125" style="8" hidden="1"/>
  </cols>
  <sheetData>
    <row r="1" spans="2:88" s="7" customFormat="1" ht="4.5" customHeight="1" x14ac:dyDescent="0.25">
      <c r="B1" s="6"/>
      <c r="C1" s="6"/>
    </row>
    <row r="2" spans="2:88" s="11" customFormat="1" ht="32.25" customHeight="1" x14ac:dyDescent="0.2">
      <c r="B2" s="67"/>
      <c r="C2" s="68"/>
      <c r="D2" s="104" t="s">
        <v>81</v>
      </c>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98" t="s">
        <v>80</v>
      </c>
      <c r="CA2" s="99"/>
      <c r="CB2" s="99"/>
      <c r="CC2" s="100"/>
      <c r="CD2" s="1"/>
    </row>
    <row r="3" spans="2:88" s="11" customFormat="1" ht="32.25" customHeight="1" x14ac:dyDescent="0.2">
      <c r="B3" s="69"/>
      <c r="C3" s="70"/>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98" t="s">
        <v>103</v>
      </c>
      <c r="CA3" s="99"/>
      <c r="CB3" s="99"/>
      <c r="CC3" s="100"/>
      <c r="CD3" s="1"/>
    </row>
    <row r="4" spans="2:88" s="11" customFormat="1" ht="32.25" customHeight="1" x14ac:dyDescent="0.2">
      <c r="B4" s="69"/>
      <c r="C4" s="70"/>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98" t="s">
        <v>114</v>
      </c>
      <c r="CA4" s="99"/>
      <c r="CB4" s="99"/>
      <c r="CC4" s="100"/>
      <c r="CD4" s="1"/>
    </row>
    <row r="5" spans="2:88" s="11" customFormat="1" ht="32.25" customHeight="1" x14ac:dyDescent="0.2">
      <c r="B5" s="71"/>
      <c r="C5" s="72"/>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98" t="s">
        <v>58</v>
      </c>
      <c r="CA5" s="99"/>
      <c r="CB5" s="99"/>
      <c r="CC5" s="100"/>
      <c r="CD5" s="1"/>
    </row>
    <row r="6" spans="2:88" s="7" customFormat="1" ht="7.5" customHeight="1" x14ac:dyDescent="0.25">
      <c r="B6" s="6"/>
      <c r="C6" s="6"/>
      <c r="CC6" s="1"/>
      <c r="CD6" s="1"/>
    </row>
    <row r="7" spans="2:88" s="7" customFormat="1" ht="15" customHeight="1" x14ac:dyDescent="0.25">
      <c r="B7" s="76" t="s">
        <v>1</v>
      </c>
      <c r="C7" s="77"/>
      <c r="D7" s="10" t="s">
        <v>2</v>
      </c>
      <c r="E7" s="80" t="s">
        <v>10</v>
      </c>
      <c r="F7" s="81"/>
      <c r="G7" s="84">
        <v>2021</v>
      </c>
    </row>
    <row r="8" spans="2:88" s="7" customFormat="1" ht="15" customHeight="1" x14ac:dyDescent="0.25">
      <c r="B8" s="78"/>
      <c r="C8" s="79"/>
      <c r="D8" s="10" t="s">
        <v>3</v>
      </c>
      <c r="E8" s="82" t="s">
        <v>17</v>
      </c>
      <c r="F8" s="83"/>
      <c r="G8" s="85"/>
    </row>
    <row r="9" spans="2:88" s="26" customFormat="1" ht="7.5" customHeight="1" x14ac:dyDescent="0.25"/>
    <row r="10" spans="2:88" s="1" customFormat="1" ht="22.5" customHeight="1" x14ac:dyDescent="0.25">
      <c r="B10" s="87" t="s">
        <v>5</v>
      </c>
      <c r="C10" s="88"/>
      <c r="D10" s="88"/>
      <c r="E10" s="88"/>
      <c r="F10" s="88"/>
      <c r="G10" s="88"/>
      <c r="H10" s="88"/>
      <c r="I10" s="88"/>
      <c r="J10" s="88"/>
      <c r="K10" s="88"/>
      <c r="L10" s="88"/>
      <c r="M10" s="88"/>
      <c r="N10" s="88"/>
      <c r="O10" s="88"/>
      <c r="P10" s="88"/>
      <c r="Q10" s="88"/>
      <c r="R10" s="88"/>
      <c r="S10" s="88"/>
      <c r="T10" s="89"/>
      <c r="U10" s="101" t="s">
        <v>6</v>
      </c>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3"/>
      <c r="CC10" s="2"/>
      <c r="CE10" s="91" t="s">
        <v>111</v>
      </c>
      <c r="CF10" s="92"/>
      <c r="CG10" s="93"/>
      <c r="CH10" s="97" t="s">
        <v>112</v>
      </c>
      <c r="CI10" s="97"/>
      <c r="CJ10" s="97"/>
    </row>
    <row r="11" spans="2:88" s="2" customFormat="1" ht="19.5" customHeight="1" x14ac:dyDescent="0.25">
      <c r="B11" s="86" t="s">
        <v>110</v>
      </c>
      <c r="C11" s="86"/>
      <c r="D11" s="86"/>
      <c r="E11" s="86" t="s">
        <v>7</v>
      </c>
      <c r="F11" s="86"/>
      <c r="G11" s="86"/>
      <c r="H11" s="86"/>
      <c r="I11" s="86"/>
      <c r="J11" s="86" t="s">
        <v>8</v>
      </c>
      <c r="K11" s="86"/>
      <c r="L11" s="86"/>
      <c r="M11" s="86"/>
      <c r="N11" s="86"/>
      <c r="O11" s="86"/>
      <c r="P11" s="86"/>
      <c r="Q11" s="90" t="s">
        <v>9</v>
      </c>
      <c r="R11" s="90"/>
      <c r="S11" s="90"/>
      <c r="T11" s="90"/>
      <c r="U11" s="73" t="s">
        <v>10</v>
      </c>
      <c r="V11" s="74"/>
      <c r="W11" s="74"/>
      <c r="X11" s="74"/>
      <c r="Y11" s="74"/>
      <c r="Z11" s="73" t="s">
        <v>11</v>
      </c>
      <c r="AA11" s="74"/>
      <c r="AB11" s="74"/>
      <c r="AC11" s="74"/>
      <c r="AD11" s="75"/>
      <c r="AE11" s="74" t="s">
        <v>4</v>
      </c>
      <c r="AF11" s="74"/>
      <c r="AG11" s="74"/>
      <c r="AH11" s="74"/>
      <c r="AI11" s="74"/>
      <c r="AJ11" s="73" t="s">
        <v>12</v>
      </c>
      <c r="AK11" s="74"/>
      <c r="AL11" s="74"/>
      <c r="AM11" s="74"/>
      <c r="AN11" s="75"/>
      <c r="AO11" s="74" t="s">
        <v>13</v>
      </c>
      <c r="AP11" s="74"/>
      <c r="AQ11" s="74"/>
      <c r="AR11" s="74"/>
      <c r="AS11" s="74"/>
      <c r="AT11" s="73" t="s">
        <v>14</v>
      </c>
      <c r="AU11" s="74"/>
      <c r="AV11" s="74"/>
      <c r="AW11" s="74"/>
      <c r="AX11" s="75"/>
      <c r="AY11" s="74" t="s">
        <v>15</v>
      </c>
      <c r="AZ11" s="74"/>
      <c r="BA11" s="74"/>
      <c r="BB11" s="74"/>
      <c r="BC11" s="74"/>
      <c r="BD11" s="73" t="s">
        <v>16</v>
      </c>
      <c r="BE11" s="74"/>
      <c r="BF11" s="74"/>
      <c r="BG11" s="74"/>
      <c r="BH11" s="75"/>
      <c r="BI11" s="74" t="s">
        <v>17</v>
      </c>
      <c r="BJ11" s="74"/>
      <c r="BK11" s="74"/>
      <c r="BL11" s="74"/>
      <c r="BM11" s="74"/>
      <c r="BN11" s="73" t="s">
        <v>18</v>
      </c>
      <c r="BO11" s="74"/>
      <c r="BP11" s="74"/>
      <c r="BQ11" s="74"/>
      <c r="BR11" s="75"/>
      <c r="BS11" s="74" t="s">
        <v>19</v>
      </c>
      <c r="BT11" s="74"/>
      <c r="BU11" s="74"/>
      <c r="BV11" s="74"/>
      <c r="BW11" s="75"/>
      <c r="BX11" s="73" t="s">
        <v>20</v>
      </c>
      <c r="BY11" s="74"/>
      <c r="BZ11" s="74"/>
      <c r="CA11" s="74"/>
      <c r="CB11" s="75"/>
      <c r="CE11" s="94"/>
      <c r="CF11" s="95"/>
      <c r="CG11" s="96"/>
      <c r="CH11" s="97"/>
      <c r="CI11" s="97"/>
      <c r="CJ11" s="97"/>
    </row>
    <row r="12" spans="2:88" s="3" customFormat="1" ht="48.75" customHeight="1" x14ac:dyDescent="0.25">
      <c r="B12" s="33" t="s">
        <v>21</v>
      </c>
      <c r="C12" s="33" t="s">
        <v>22</v>
      </c>
      <c r="D12" s="33" t="s">
        <v>113</v>
      </c>
      <c r="E12" s="33" t="s">
        <v>23</v>
      </c>
      <c r="F12" s="34" t="s">
        <v>24</v>
      </c>
      <c r="G12" s="33" t="s">
        <v>25</v>
      </c>
      <c r="H12" s="33" t="s">
        <v>26</v>
      </c>
      <c r="I12" s="33" t="s">
        <v>27</v>
      </c>
      <c r="J12" s="33" t="s">
        <v>29</v>
      </c>
      <c r="K12" s="33" t="s">
        <v>28</v>
      </c>
      <c r="L12" s="33" t="s">
        <v>32</v>
      </c>
      <c r="M12" s="33" t="s">
        <v>77</v>
      </c>
      <c r="N12" s="33" t="s">
        <v>31</v>
      </c>
      <c r="O12" s="33" t="s">
        <v>30</v>
      </c>
      <c r="P12" s="33" t="s">
        <v>33</v>
      </c>
      <c r="Q12" s="33" t="s">
        <v>34</v>
      </c>
      <c r="R12" s="33" t="s">
        <v>35</v>
      </c>
      <c r="S12" s="33" t="s">
        <v>36</v>
      </c>
      <c r="T12" s="33" t="s">
        <v>37</v>
      </c>
      <c r="U12" s="28" t="str">
        <f>U11&amp;" ejecutado"</f>
        <v>Enero ejecutado</v>
      </c>
      <c r="V12" s="28" t="str">
        <f>U11&amp;" programado"</f>
        <v>Enero programado</v>
      </c>
      <c r="W12" s="28" t="str">
        <f>U11&amp;" resultado"</f>
        <v>Enero resultado</v>
      </c>
      <c r="X12" s="31" t="str">
        <f>U11&amp;" análisis mensual"</f>
        <v>Enero análisis mensual</v>
      </c>
      <c r="Y12" s="31" t="str">
        <f>U11&amp;" observaciones al seguimiento"</f>
        <v>Enero observaciones al seguimiento</v>
      </c>
      <c r="Z12" s="28" t="str">
        <f>Z11&amp;" ejecutado"</f>
        <v>Febrero ejecutado</v>
      </c>
      <c r="AA12" s="28" t="str">
        <f>Z11&amp;" programado"</f>
        <v>Febrero programado</v>
      </c>
      <c r="AB12" s="28" t="str">
        <f>Z11&amp;" resultado"</f>
        <v>Febrero resultado</v>
      </c>
      <c r="AC12" s="31" t="str">
        <f>Z11&amp;" análisis mensual"</f>
        <v>Febrero análisis mensual</v>
      </c>
      <c r="AD12" s="31" t="str">
        <f>Z11&amp;" observaciones al seguimiento"</f>
        <v>Febrero observaciones al seguimiento</v>
      </c>
      <c r="AE12" s="31" t="str">
        <f>AE11&amp;" ejecutado"</f>
        <v>Marzo ejecutado</v>
      </c>
      <c r="AF12" s="28" t="str">
        <f>AE11&amp;" programado"</f>
        <v>Marzo programado</v>
      </c>
      <c r="AG12" s="28" t="str">
        <f>AE11&amp;" resultado"</f>
        <v>Marzo resultado</v>
      </c>
      <c r="AH12" s="31" t="str">
        <f>AE11&amp;" análisis mensual"</f>
        <v>Marzo análisis mensual</v>
      </c>
      <c r="AI12" s="31" t="str">
        <f>AE11&amp;" observaciones al seguimiento"</f>
        <v>Marzo observaciones al seguimiento</v>
      </c>
      <c r="AJ12" s="28" t="str">
        <f>AJ11&amp;" ejecutado"</f>
        <v>Abril ejecutado</v>
      </c>
      <c r="AK12" s="28" t="str">
        <f>AJ11&amp;" programado"</f>
        <v>Abril programado</v>
      </c>
      <c r="AL12" s="28" t="str">
        <f>AJ11&amp;" resultado"</f>
        <v>Abril resultado</v>
      </c>
      <c r="AM12" s="31" t="str">
        <f>AJ11&amp;" análisis mensual"</f>
        <v>Abril análisis mensual</v>
      </c>
      <c r="AN12" s="28" t="str">
        <f>AJ11&amp;" observaciones al seguimiento"</f>
        <v>Abril observaciones al seguimiento</v>
      </c>
      <c r="AO12" s="30" t="str">
        <f>AO11&amp;" ejecutado"</f>
        <v>Mayo ejecutado</v>
      </c>
      <c r="AP12" s="28" t="str">
        <f>AO11&amp;" programado"</f>
        <v>Mayo programado</v>
      </c>
      <c r="AQ12" s="28" t="str">
        <f>AO11&amp;" resultado"</f>
        <v>Mayo resultado</v>
      </c>
      <c r="AR12" s="31" t="str">
        <f>AO11&amp;" análisis mensual"</f>
        <v>Mayo análisis mensual</v>
      </c>
      <c r="AS12" s="31" t="str">
        <f>AO11&amp;" observaciones al seguimiento"</f>
        <v>Mayo observaciones al seguimiento</v>
      </c>
      <c r="AT12" s="28" t="str">
        <f>AT11&amp;" ejecutado"</f>
        <v>Junio ejecutado</v>
      </c>
      <c r="AU12" s="28" t="str">
        <f>AT11&amp;" programado"</f>
        <v>Junio programado</v>
      </c>
      <c r="AV12" s="28" t="str">
        <f>AT11&amp;" resultado"</f>
        <v>Junio resultado</v>
      </c>
      <c r="AW12" s="31" t="str">
        <f>AT11&amp;" análisis mensual"</f>
        <v>Junio análisis mensual</v>
      </c>
      <c r="AX12" s="28" t="str">
        <f>AT11&amp;" observaciones al seguimiento"</f>
        <v>Junio observaciones al seguimiento</v>
      </c>
      <c r="AY12" s="30" t="str">
        <f>AY11&amp;" ejecutado"</f>
        <v>Julio ejecutado</v>
      </c>
      <c r="AZ12" s="28" t="str">
        <f>AY11&amp;" programado"</f>
        <v>Julio programado</v>
      </c>
      <c r="BA12" s="28" t="str">
        <f>AY11&amp;" resultado"</f>
        <v>Julio resultado</v>
      </c>
      <c r="BB12" s="31" t="str">
        <f>AY11&amp;" análisis mensual"</f>
        <v>Julio análisis mensual</v>
      </c>
      <c r="BC12" s="31" t="str">
        <f>AY11&amp;" observaciones al seguimiento"</f>
        <v>Julio observaciones al seguimiento</v>
      </c>
      <c r="BD12" s="28" t="str">
        <f>BD11&amp;" ejecutado"</f>
        <v>Agosto ejecutado</v>
      </c>
      <c r="BE12" s="28" t="str">
        <f>BD11&amp;" programado"</f>
        <v>Agosto programado</v>
      </c>
      <c r="BF12" s="28" t="str">
        <f>BD11&amp;" resultado"</f>
        <v>Agosto resultado</v>
      </c>
      <c r="BG12" s="31" t="str">
        <f>BD11&amp;" análisis mensual"</f>
        <v>Agosto análisis mensual</v>
      </c>
      <c r="BH12" s="28" t="str">
        <f>BD11&amp;" observaciones al seguimiento"</f>
        <v>Agosto observaciones al seguimiento</v>
      </c>
      <c r="BI12" s="30" t="str">
        <f>BI11&amp;" ejecutado"</f>
        <v>Septiembre ejecutado</v>
      </c>
      <c r="BJ12" s="28" t="str">
        <f>BI11&amp;" programado"</f>
        <v>Septiembre programado</v>
      </c>
      <c r="BK12" s="28" t="str">
        <f>BI11&amp;" resultado"</f>
        <v>Septiembre resultado</v>
      </c>
      <c r="BL12" s="31" t="str">
        <f>BI11&amp;" análisis mensual"</f>
        <v>Septiembre análisis mensual</v>
      </c>
      <c r="BM12" s="31" t="str">
        <f>BI11&amp;" observaciones al seguimiento"</f>
        <v>Septiembre observaciones al seguimiento</v>
      </c>
      <c r="BN12" s="28" t="str">
        <f>BN11&amp;" ejecutado"</f>
        <v>Octubre ejecutado</v>
      </c>
      <c r="BO12" s="28" t="str">
        <f>BN11&amp;" programado"</f>
        <v>Octubre programado</v>
      </c>
      <c r="BP12" s="28" t="str">
        <f>BN11&amp;" resultado"</f>
        <v>Octubre resultado</v>
      </c>
      <c r="BQ12" s="31" t="str">
        <f>BN11&amp;" análisis mensual"</f>
        <v>Octubre análisis mensual</v>
      </c>
      <c r="BR12" s="28" t="str">
        <f>BN11&amp;" observaciones al seguimiento"</f>
        <v>Octubre observaciones al seguimiento</v>
      </c>
      <c r="BS12" s="30" t="str">
        <f>BS11&amp;" ejecutado"</f>
        <v>Noviembre ejecutado</v>
      </c>
      <c r="BT12" s="28" t="str">
        <f>BS11&amp;" programado"</f>
        <v>Noviembre programado</v>
      </c>
      <c r="BU12" s="28" t="str">
        <f>BS11&amp;" resultado"</f>
        <v>Noviembre resultado</v>
      </c>
      <c r="BV12" s="31" t="str">
        <f>BS11&amp;" análisis mensual"</f>
        <v>Noviembre análisis mensual</v>
      </c>
      <c r="BW12" s="31" t="str">
        <f>BS11&amp;" observaciones al seguimiento"</f>
        <v>Noviembre observaciones al seguimiento</v>
      </c>
      <c r="BX12" s="28" t="str">
        <f>BX11&amp;" ejecutado"</f>
        <v>Diciembre ejecutado</v>
      </c>
      <c r="BY12" s="28" t="str">
        <f>BX11&amp;" programado"</f>
        <v>Diciembre programado</v>
      </c>
      <c r="BZ12" s="28" t="str">
        <f>BX11&amp;" resultado"</f>
        <v>Diciembre resultado</v>
      </c>
      <c r="CA12" s="31" t="str">
        <f>BX11&amp;" análisis mensual"</f>
        <v>Diciembre análisis mensual</v>
      </c>
      <c r="CB12" s="28" t="str">
        <f>BX11&amp;" observaciones al seguimiento"</f>
        <v>Diciembre observaciones al seguimiento</v>
      </c>
      <c r="CC12" s="30" t="s">
        <v>104</v>
      </c>
      <c r="CE12" s="32" t="s">
        <v>38</v>
      </c>
      <c r="CF12" s="32" t="s">
        <v>107</v>
      </c>
      <c r="CG12" s="32" t="s">
        <v>108</v>
      </c>
      <c r="CH12" s="32" t="s">
        <v>105</v>
      </c>
      <c r="CI12" s="32" t="s">
        <v>106</v>
      </c>
      <c r="CJ12" s="32" t="s">
        <v>109</v>
      </c>
    </row>
    <row r="13" spans="2:88" s="5" customFormat="1" ht="240" x14ac:dyDescent="0.25">
      <c r="B13" s="22" t="s">
        <v>65</v>
      </c>
      <c r="C13" s="22" t="s">
        <v>0</v>
      </c>
      <c r="D13" s="27" t="s">
        <v>153</v>
      </c>
      <c r="E13" s="37" t="s">
        <v>115</v>
      </c>
      <c r="F13" s="35" t="s">
        <v>157</v>
      </c>
      <c r="G13" s="35" t="s">
        <v>116</v>
      </c>
      <c r="H13" s="36" t="s">
        <v>117</v>
      </c>
      <c r="I13" s="36" t="s">
        <v>118</v>
      </c>
      <c r="J13" s="66" t="s">
        <v>44</v>
      </c>
      <c r="K13" s="36" t="s">
        <v>119</v>
      </c>
      <c r="L13" s="36" t="s">
        <v>120</v>
      </c>
      <c r="M13" s="36" t="s">
        <v>154</v>
      </c>
      <c r="N13" s="66" t="s">
        <v>122</v>
      </c>
      <c r="O13" s="24" t="s">
        <v>50</v>
      </c>
      <c r="P13" s="36" t="s">
        <v>121</v>
      </c>
      <c r="Q13" s="38">
        <v>0.8</v>
      </c>
      <c r="R13" s="35" t="s">
        <v>122</v>
      </c>
      <c r="S13" s="39">
        <v>0.8</v>
      </c>
      <c r="T13" s="40" t="s">
        <v>43</v>
      </c>
      <c r="U13" s="44">
        <v>46</v>
      </c>
      <c r="V13" s="44">
        <v>50</v>
      </c>
      <c r="W13" s="41">
        <f>U13/V13</f>
        <v>0.92</v>
      </c>
      <c r="X13" s="62" t="s">
        <v>137</v>
      </c>
      <c r="Y13" s="53" t="s">
        <v>144</v>
      </c>
      <c r="Z13" s="44">
        <v>52</v>
      </c>
      <c r="AA13" s="44">
        <v>58</v>
      </c>
      <c r="AB13" s="41">
        <f>Z13/AA13</f>
        <v>0.89655172413793105</v>
      </c>
      <c r="AC13" s="62" t="s">
        <v>140</v>
      </c>
      <c r="AD13" s="53" t="s">
        <v>144</v>
      </c>
      <c r="AE13" s="44">
        <v>24</v>
      </c>
      <c r="AF13" s="44">
        <v>25</v>
      </c>
      <c r="AG13" s="41">
        <f>AE13/AF13</f>
        <v>0.96</v>
      </c>
      <c r="AH13" s="62" t="s">
        <v>147</v>
      </c>
      <c r="AI13" s="53" t="s">
        <v>151</v>
      </c>
      <c r="AJ13" s="44">
        <v>28</v>
      </c>
      <c r="AK13" s="44">
        <v>31</v>
      </c>
      <c r="AL13" s="41">
        <f>AJ13/AK13</f>
        <v>0.90322580645161288</v>
      </c>
      <c r="AM13" s="62" t="s">
        <v>160</v>
      </c>
      <c r="AN13" s="53" t="s">
        <v>161</v>
      </c>
      <c r="AO13" s="44">
        <v>86</v>
      </c>
      <c r="AP13" s="44">
        <v>91</v>
      </c>
      <c r="AQ13" s="41">
        <f>AO13/AP13</f>
        <v>0.94505494505494503</v>
      </c>
      <c r="AR13" s="62" t="s">
        <v>166</v>
      </c>
      <c r="AS13" s="53" t="s">
        <v>164</v>
      </c>
      <c r="AT13" s="44">
        <v>62</v>
      </c>
      <c r="AU13" s="44">
        <v>65</v>
      </c>
      <c r="AV13" s="41">
        <f>AT13/AU13</f>
        <v>0.9538461538461539</v>
      </c>
      <c r="AW13" s="62" t="s">
        <v>168</v>
      </c>
      <c r="AX13" s="53" t="s">
        <v>170</v>
      </c>
      <c r="AY13" s="44">
        <v>134</v>
      </c>
      <c r="AZ13" s="44">
        <v>139</v>
      </c>
      <c r="BA13" s="41">
        <f>AY13/AZ13</f>
        <v>0.96402877697841727</v>
      </c>
      <c r="BB13" s="62" t="s">
        <v>173</v>
      </c>
      <c r="BC13" s="53" t="s">
        <v>180</v>
      </c>
      <c r="BD13" s="44">
        <v>162</v>
      </c>
      <c r="BE13" s="44">
        <v>199</v>
      </c>
      <c r="BF13" s="41">
        <f>BD13/BE13</f>
        <v>0.81407035175879394</v>
      </c>
      <c r="BG13" s="62" t="s">
        <v>181</v>
      </c>
      <c r="BH13" s="53" t="s">
        <v>182</v>
      </c>
      <c r="BI13" s="40">
        <v>182</v>
      </c>
      <c r="BJ13" s="40">
        <v>218</v>
      </c>
      <c r="BK13" s="41">
        <f>BI13/BJ13</f>
        <v>0.83486238532110091</v>
      </c>
      <c r="BL13" s="62" t="s">
        <v>185</v>
      </c>
      <c r="BM13" s="53" t="s">
        <v>188</v>
      </c>
      <c r="BN13" s="44"/>
      <c r="BO13" s="44"/>
      <c r="BP13" s="45"/>
      <c r="BQ13" s="46"/>
      <c r="BR13" s="46"/>
      <c r="BS13" s="43"/>
      <c r="BT13" s="44"/>
      <c r="BU13" s="45"/>
      <c r="BV13" s="62"/>
      <c r="BW13" s="46"/>
      <c r="BX13" s="44"/>
      <c r="BY13" s="44"/>
      <c r="BZ13" s="45"/>
      <c r="CA13" s="62"/>
      <c r="CB13" s="63"/>
      <c r="CC13" s="62"/>
      <c r="CD13" s="55"/>
      <c r="CE13" s="48">
        <f>+U13+Z13+AE13+AJ13+AO13+AT13+AY13+BD13+BI13+BN13+BS13+BX13</f>
        <v>776</v>
      </c>
      <c r="CF13" s="48">
        <f t="shared" ref="CE13:CF15" si="0">+V13+AA13+AF13+AK13+AP13+AU13+AZ13+BE13+BJ13+BO13+BT13+BY13</f>
        <v>876</v>
      </c>
      <c r="CG13" s="49">
        <f>+CE13/CF13</f>
        <v>0.88584474885844744</v>
      </c>
      <c r="CH13" s="49">
        <f>+CG13</f>
        <v>0.88584474885844744</v>
      </c>
      <c r="CI13" s="50">
        <f>+S13</f>
        <v>0.8</v>
      </c>
      <c r="CJ13" s="49">
        <f>+CH13/CI13</f>
        <v>1.1073059360730593</v>
      </c>
    </row>
    <row r="14" spans="2:88" s="5" customFormat="1" ht="151.5" customHeight="1" x14ac:dyDescent="0.25">
      <c r="B14" s="22" t="s">
        <v>65</v>
      </c>
      <c r="C14" s="22" t="s">
        <v>0</v>
      </c>
      <c r="D14" s="27" t="s">
        <v>153</v>
      </c>
      <c r="E14" s="37" t="s">
        <v>123</v>
      </c>
      <c r="F14" s="35" t="s">
        <v>157</v>
      </c>
      <c r="G14" s="35" t="s">
        <v>124</v>
      </c>
      <c r="H14" s="36" t="s">
        <v>125</v>
      </c>
      <c r="I14" s="36" t="s">
        <v>126</v>
      </c>
      <c r="J14" s="66" t="s">
        <v>44</v>
      </c>
      <c r="K14" s="36" t="s">
        <v>127</v>
      </c>
      <c r="L14" s="36" t="s">
        <v>128</v>
      </c>
      <c r="M14" s="36" t="s">
        <v>155</v>
      </c>
      <c r="N14" s="66" t="s">
        <v>122</v>
      </c>
      <c r="O14" s="24" t="s">
        <v>50</v>
      </c>
      <c r="P14" s="36" t="s">
        <v>129</v>
      </c>
      <c r="Q14" s="38">
        <v>0.95</v>
      </c>
      <c r="R14" s="35" t="s">
        <v>122</v>
      </c>
      <c r="S14" s="39">
        <v>0.95</v>
      </c>
      <c r="T14" s="40" t="s">
        <v>43</v>
      </c>
      <c r="U14" s="44">
        <v>189</v>
      </c>
      <c r="V14" s="44">
        <v>200</v>
      </c>
      <c r="W14" s="41">
        <f>U14/V14</f>
        <v>0.94499999999999995</v>
      </c>
      <c r="X14" s="62" t="s">
        <v>138</v>
      </c>
      <c r="Y14" s="53" t="s">
        <v>144</v>
      </c>
      <c r="Z14" s="44">
        <v>99</v>
      </c>
      <c r="AA14" s="44">
        <v>105</v>
      </c>
      <c r="AB14" s="41">
        <f>Z14/AA14</f>
        <v>0.94285714285714284</v>
      </c>
      <c r="AC14" s="62" t="s">
        <v>139</v>
      </c>
      <c r="AD14" s="53" t="s">
        <v>145</v>
      </c>
      <c r="AE14" s="43">
        <v>207</v>
      </c>
      <c r="AF14" s="44">
        <v>234</v>
      </c>
      <c r="AG14" s="41">
        <f>AE14/AF14</f>
        <v>0.88461538461538458</v>
      </c>
      <c r="AH14" s="62" t="s">
        <v>148</v>
      </c>
      <c r="AI14" s="53" t="s">
        <v>150</v>
      </c>
      <c r="AJ14" s="44">
        <v>117</v>
      </c>
      <c r="AK14" s="44">
        <v>121</v>
      </c>
      <c r="AL14" s="41">
        <f>AJ14/AK14</f>
        <v>0.96694214876033058</v>
      </c>
      <c r="AM14" s="62" t="s">
        <v>152</v>
      </c>
      <c r="AN14" s="53" t="s">
        <v>158</v>
      </c>
      <c r="AO14" s="44">
        <v>180</v>
      </c>
      <c r="AP14" s="44">
        <v>199</v>
      </c>
      <c r="AQ14" s="41">
        <f>AO14/AP14</f>
        <v>0.90452261306532666</v>
      </c>
      <c r="AR14" s="62" t="s">
        <v>162</v>
      </c>
      <c r="AS14" s="53" t="s">
        <v>163</v>
      </c>
      <c r="AT14" s="44">
        <v>135</v>
      </c>
      <c r="AU14" s="44">
        <v>142</v>
      </c>
      <c r="AV14" s="41">
        <f>AT14/AU14</f>
        <v>0.95070422535211263</v>
      </c>
      <c r="AW14" s="62" t="s">
        <v>169</v>
      </c>
      <c r="AX14" s="53" t="s">
        <v>171</v>
      </c>
      <c r="AY14" s="44">
        <v>167</v>
      </c>
      <c r="AZ14" s="44">
        <v>175</v>
      </c>
      <c r="BA14" s="41">
        <f>AY14/AZ14</f>
        <v>0.95428571428571429</v>
      </c>
      <c r="BB14" s="62" t="s">
        <v>175</v>
      </c>
      <c r="BC14" s="53" t="s">
        <v>176</v>
      </c>
      <c r="BD14" s="44">
        <v>211</v>
      </c>
      <c r="BE14" s="44">
        <v>231</v>
      </c>
      <c r="BF14" s="41">
        <f>BD14/BE14</f>
        <v>0.91341991341991347</v>
      </c>
      <c r="BG14" s="62" t="s">
        <v>179</v>
      </c>
      <c r="BH14" s="53" t="s">
        <v>183</v>
      </c>
      <c r="BI14" s="40">
        <v>234</v>
      </c>
      <c r="BJ14" s="40">
        <v>242</v>
      </c>
      <c r="BK14" s="41">
        <f>BI14/BJ14</f>
        <v>0.96694214876033058</v>
      </c>
      <c r="BL14" s="62" t="s">
        <v>186</v>
      </c>
      <c r="BM14" s="53" t="s">
        <v>190</v>
      </c>
      <c r="BN14" s="44"/>
      <c r="BO14" s="44"/>
      <c r="BP14" s="45"/>
      <c r="BQ14" s="46"/>
      <c r="BR14" s="51"/>
      <c r="BS14" s="43"/>
      <c r="BT14" s="44"/>
      <c r="BU14" s="45"/>
      <c r="BV14" s="62"/>
      <c r="BW14" s="46"/>
      <c r="BX14" s="44"/>
      <c r="BY14" s="44"/>
      <c r="BZ14" s="45"/>
      <c r="CA14" s="62"/>
      <c r="CB14" s="63"/>
      <c r="CC14" s="62"/>
      <c r="CD14" s="55"/>
      <c r="CE14" s="61">
        <f t="shared" si="0"/>
        <v>1539</v>
      </c>
      <c r="CF14" s="61">
        <f t="shared" si="0"/>
        <v>1649</v>
      </c>
      <c r="CG14" s="49">
        <f>+CE14/CF14</f>
        <v>0.93329290479078231</v>
      </c>
      <c r="CH14" s="49">
        <f>+CG14</f>
        <v>0.93329290479078231</v>
      </c>
      <c r="CI14" s="50">
        <f>+S14</f>
        <v>0.95</v>
      </c>
      <c r="CJ14" s="49">
        <f>+CH14/CI14</f>
        <v>0.98241358399029721</v>
      </c>
    </row>
    <row r="15" spans="2:88" s="5" customFormat="1" ht="163.5" customHeight="1" x14ac:dyDescent="0.25">
      <c r="B15" s="22" t="s">
        <v>65</v>
      </c>
      <c r="C15" s="22" t="s">
        <v>0</v>
      </c>
      <c r="D15" s="27" t="s">
        <v>153</v>
      </c>
      <c r="E15" s="37" t="s">
        <v>130</v>
      </c>
      <c r="F15" s="35" t="s">
        <v>157</v>
      </c>
      <c r="G15" s="35" t="s">
        <v>131</v>
      </c>
      <c r="H15" s="36" t="s">
        <v>132</v>
      </c>
      <c r="I15" s="36" t="s">
        <v>133</v>
      </c>
      <c r="J15" s="24" t="s">
        <v>44</v>
      </c>
      <c r="K15" s="36" t="s">
        <v>134</v>
      </c>
      <c r="L15" s="36" t="s">
        <v>135</v>
      </c>
      <c r="M15" s="36" t="s">
        <v>156</v>
      </c>
      <c r="N15" s="66" t="s">
        <v>122</v>
      </c>
      <c r="O15" s="24" t="s">
        <v>50</v>
      </c>
      <c r="P15" s="36" t="s">
        <v>136</v>
      </c>
      <c r="Q15" s="38">
        <v>0.7</v>
      </c>
      <c r="R15" s="35" t="s">
        <v>122</v>
      </c>
      <c r="S15" s="39">
        <v>0.7</v>
      </c>
      <c r="T15" s="40" t="s">
        <v>78</v>
      </c>
      <c r="U15" s="44">
        <v>1</v>
      </c>
      <c r="V15" s="44">
        <v>607</v>
      </c>
      <c r="W15" s="41">
        <f>U15/V15</f>
        <v>1.6474464579901153E-3</v>
      </c>
      <c r="X15" s="46" t="s">
        <v>141</v>
      </c>
      <c r="Y15" s="65" t="s">
        <v>143</v>
      </c>
      <c r="Z15" s="44">
        <v>399</v>
      </c>
      <c r="AA15" s="44">
        <v>1670</v>
      </c>
      <c r="AB15" s="41">
        <f>Z15/AA15</f>
        <v>0.23892215568862277</v>
      </c>
      <c r="AC15" s="42" t="s">
        <v>146</v>
      </c>
      <c r="AD15" s="64" t="s">
        <v>142</v>
      </c>
      <c r="AE15" s="43">
        <v>2440</v>
      </c>
      <c r="AF15" s="44">
        <v>2370</v>
      </c>
      <c r="AG15" s="41">
        <f>AE15/AF15</f>
        <v>1.029535864978903</v>
      </c>
      <c r="AH15" s="42" t="s">
        <v>149</v>
      </c>
      <c r="AI15" s="53" t="s">
        <v>150</v>
      </c>
      <c r="AJ15" s="44">
        <v>2526</v>
      </c>
      <c r="AK15" s="44">
        <v>1924</v>
      </c>
      <c r="AL15" s="41">
        <f>AJ15/AK15</f>
        <v>1.312889812889813</v>
      </c>
      <c r="AM15" s="42" t="s">
        <v>159</v>
      </c>
      <c r="AN15" s="53" t="s">
        <v>158</v>
      </c>
      <c r="AO15" s="44">
        <v>1399</v>
      </c>
      <c r="AP15" s="44">
        <v>1678</v>
      </c>
      <c r="AQ15" s="41">
        <f>AO15/AP15</f>
        <v>0.83373063170440997</v>
      </c>
      <c r="AR15" s="42" t="s">
        <v>167</v>
      </c>
      <c r="AS15" s="53" t="s">
        <v>165</v>
      </c>
      <c r="AT15" s="44">
        <v>971</v>
      </c>
      <c r="AU15" s="44">
        <v>786</v>
      </c>
      <c r="AV15" s="41">
        <f>AT15/AU15</f>
        <v>1.2353689567430026</v>
      </c>
      <c r="AW15" s="42" t="s">
        <v>172</v>
      </c>
      <c r="AX15" s="53" t="s">
        <v>170</v>
      </c>
      <c r="AY15" s="44">
        <v>1310</v>
      </c>
      <c r="AZ15" s="44">
        <v>1039</v>
      </c>
      <c r="BA15" s="41">
        <f>AY15/AZ15</f>
        <v>1.260827718960539</v>
      </c>
      <c r="BB15" s="42" t="s">
        <v>174</v>
      </c>
      <c r="BC15" s="53" t="s">
        <v>177</v>
      </c>
      <c r="BD15" s="44">
        <v>491</v>
      </c>
      <c r="BE15" s="44">
        <v>342</v>
      </c>
      <c r="BF15" s="41">
        <f>BD15/BE15</f>
        <v>1.435672514619883</v>
      </c>
      <c r="BG15" s="42" t="s">
        <v>178</v>
      </c>
      <c r="BH15" s="53" t="s">
        <v>184</v>
      </c>
      <c r="BI15" s="40">
        <v>382</v>
      </c>
      <c r="BJ15" s="52">
        <v>398</v>
      </c>
      <c r="BK15" s="41">
        <f>BI15/BJ15</f>
        <v>0.95979899497487442</v>
      </c>
      <c r="BL15" s="42" t="s">
        <v>187</v>
      </c>
      <c r="BM15" s="53" t="s">
        <v>189</v>
      </c>
      <c r="BN15" s="44"/>
      <c r="BO15" s="44"/>
      <c r="BP15" s="45"/>
      <c r="BQ15" s="46"/>
      <c r="BR15" s="46"/>
      <c r="BS15" s="43"/>
      <c r="BT15" s="44"/>
      <c r="BU15" s="45"/>
      <c r="BV15" s="46"/>
      <c r="BW15" s="46"/>
      <c r="BX15" s="44"/>
      <c r="BY15" s="44"/>
      <c r="BZ15" s="45"/>
      <c r="CA15" s="46"/>
      <c r="CB15" s="63"/>
      <c r="CC15" s="46"/>
      <c r="CD15" s="55"/>
      <c r="CE15" s="61">
        <f>+U15+Z15+AE15+AJ15+AO15+AT15+AY15+BD15+BI15+BN15+BS15+BX15</f>
        <v>9919</v>
      </c>
      <c r="CF15" s="61">
        <f t="shared" si="0"/>
        <v>10814</v>
      </c>
      <c r="CG15" s="49">
        <f>+CE15/CF15</f>
        <v>0.91723691511004257</v>
      </c>
      <c r="CH15" s="49">
        <f>+CG15</f>
        <v>0.91723691511004257</v>
      </c>
      <c r="CI15" s="50">
        <f>+S15</f>
        <v>0.7</v>
      </c>
      <c r="CJ15" s="49">
        <f>+CH15/CI15</f>
        <v>1.3103384501572037</v>
      </c>
    </row>
    <row r="16" spans="2:88" s="5" customFormat="1" ht="44.25" customHeight="1" x14ac:dyDescent="0.25">
      <c r="B16" s="22"/>
      <c r="C16" s="22"/>
      <c r="D16" s="27"/>
      <c r="E16" s="23"/>
      <c r="F16" s="35"/>
      <c r="G16" s="27"/>
      <c r="H16" s="27"/>
      <c r="I16" s="27"/>
      <c r="J16" s="24"/>
      <c r="K16" s="27"/>
      <c r="L16" s="27"/>
      <c r="M16" s="27"/>
      <c r="N16" s="27"/>
      <c r="O16" s="24"/>
      <c r="P16" s="27"/>
      <c r="Q16" s="25"/>
      <c r="R16" s="22"/>
      <c r="S16" s="25"/>
      <c r="T16" s="29"/>
      <c r="U16" s="44"/>
      <c r="V16" s="44"/>
      <c r="W16" s="45"/>
      <c r="X16" s="56"/>
      <c r="Y16" s="54"/>
      <c r="Z16" s="44"/>
      <c r="AA16" s="44"/>
      <c r="AB16" s="45"/>
      <c r="AC16" s="45"/>
      <c r="AD16" s="43"/>
      <c r="AE16" s="43"/>
      <c r="AF16" s="44"/>
      <c r="AG16" s="45"/>
      <c r="AH16" s="56"/>
      <c r="AI16" s="54"/>
      <c r="AJ16" s="44"/>
      <c r="AK16" s="44"/>
      <c r="AL16" s="45"/>
      <c r="AM16" s="45"/>
      <c r="AN16" s="46"/>
      <c r="AO16" s="43"/>
      <c r="AP16" s="44"/>
      <c r="AQ16" s="45"/>
      <c r="AR16" s="56"/>
      <c r="AS16" s="54"/>
      <c r="AT16" s="44"/>
      <c r="AU16" s="44"/>
      <c r="AV16" s="45"/>
      <c r="AW16" s="45"/>
      <c r="AX16" s="46"/>
      <c r="AY16" s="43"/>
      <c r="AZ16" s="44"/>
      <c r="BA16" s="45"/>
      <c r="BB16" s="56"/>
      <c r="BC16" s="54"/>
      <c r="BD16" s="44"/>
      <c r="BE16" s="44"/>
      <c r="BF16" s="45"/>
      <c r="BG16" s="45"/>
      <c r="BH16" s="46"/>
      <c r="BI16" s="43"/>
      <c r="BJ16" s="44"/>
      <c r="BK16" s="45"/>
      <c r="BL16" s="56"/>
      <c r="BM16" s="54"/>
      <c r="BN16" s="44"/>
      <c r="BO16" s="44"/>
      <c r="BP16" s="45"/>
      <c r="BQ16" s="45"/>
      <c r="BR16" s="46"/>
      <c r="BS16" s="43"/>
      <c r="BT16" s="44"/>
      <c r="BU16" s="45"/>
      <c r="BV16" s="45"/>
      <c r="BW16" s="46"/>
      <c r="BX16" s="44"/>
      <c r="BY16" s="44"/>
      <c r="BZ16" s="45"/>
      <c r="CA16" s="45"/>
      <c r="CB16" s="63"/>
      <c r="CC16" s="47"/>
      <c r="CE16" s="57"/>
      <c r="CF16" s="57"/>
      <c r="CG16" s="58"/>
      <c r="CH16" s="59"/>
      <c r="CI16" s="60"/>
      <c r="CJ16" s="59"/>
    </row>
    <row r="17" spans="5:79" ht="15" customHeight="1" x14ac:dyDescent="0.25">
      <c r="E17" s="5"/>
      <c r="G17" s="9"/>
      <c r="Q17" s="9"/>
      <c r="R17" s="5"/>
      <c r="W17" s="4"/>
      <c r="X17" s="4"/>
      <c r="Y17" s="5"/>
      <c r="AB17" s="4"/>
      <c r="AC17" s="4"/>
      <c r="AG17" s="4"/>
      <c r="AH17" s="4"/>
      <c r="AL17" s="4"/>
      <c r="AM17" s="4"/>
      <c r="AN17" s="5"/>
      <c r="AQ17" s="4"/>
      <c r="AR17" s="4"/>
      <c r="AV17" s="4"/>
      <c r="AW17" s="4"/>
      <c r="BA17" s="4"/>
      <c r="BB17" s="4"/>
      <c r="BF17" s="4"/>
      <c r="BG17" s="4"/>
      <c r="BK17" s="4"/>
      <c r="BL17" s="4"/>
      <c r="BP17" s="4"/>
      <c r="BQ17" s="4"/>
      <c r="BU17" s="4"/>
      <c r="BV17" s="4"/>
      <c r="BZ17" s="4"/>
      <c r="CA17" s="4"/>
    </row>
  </sheetData>
  <sheetProtection formatCells="0" formatColumns="0" formatRows="0" sort="0" autoFilter="0" pivotTables="0"/>
  <dataConsolidate/>
  <mergeCells count="30">
    <mergeCell ref="CE10:CG11"/>
    <mergeCell ref="CH10:CJ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 ref="AJ11:AN11"/>
    <mergeCell ref="E11:I11"/>
    <mergeCell ref="J11:P11"/>
    <mergeCell ref="Q11:T11"/>
    <mergeCell ref="U11:Y11"/>
    <mergeCell ref="B2:C5"/>
    <mergeCell ref="Z11:AD11"/>
    <mergeCell ref="AE11:AI11"/>
    <mergeCell ref="B7:C8"/>
    <mergeCell ref="E7:F7"/>
    <mergeCell ref="E8:F8"/>
    <mergeCell ref="G7:G8"/>
    <mergeCell ref="B11:D11"/>
    <mergeCell ref="B10:T10"/>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76"/>
  <sheetViews>
    <sheetView topLeftCell="A3" zoomScale="80" zoomScaleNormal="80" workbookViewId="0">
      <selection activeCell="D2" sqref="D2:D20"/>
    </sheetView>
  </sheetViews>
  <sheetFormatPr baseColWidth="10" defaultColWidth="11.42578125" defaultRowHeight="14.25" x14ac:dyDescent="0.2"/>
  <cols>
    <col min="1" max="1" width="10.42578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57</v>
      </c>
      <c r="B1" s="19" t="s">
        <v>47</v>
      </c>
      <c r="C1" s="17" t="s">
        <v>59</v>
      </c>
      <c r="D1" s="20" t="s">
        <v>48</v>
      </c>
      <c r="E1" s="17" t="s">
        <v>75</v>
      </c>
      <c r="F1" s="20" t="s">
        <v>29</v>
      </c>
      <c r="G1" s="18" t="s">
        <v>30</v>
      </c>
      <c r="H1" s="20" t="s">
        <v>37</v>
      </c>
    </row>
    <row r="2" spans="1:8" s="13" customFormat="1" ht="47.25" customHeight="1" x14ac:dyDescent="0.25">
      <c r="A2" s="12" t="s">
        <v>10</v>
      </c>
      <c r="B2" s="12">
        <v>2019</v>
      </c>
      <c r="C2" s="13" t="s">
        <v>60</v>
      </c>
      <c r="D2" s="21" t="s">
        <v>82</v>
      </c>
      <c r="E2" s="21" t="s">
        <v>49</v>
      </c>
      <c r="F2" s="13" t="s">
        <v>44</v>
      </c>
      <c r="G2" s="21" t="s">
        <v>50</v>
      </c>
      <c r="H2" s="21" t="s">
        <v>78</v>
      </c>
    </row>
    <row r="3" spans="1:8" s="13" customFormat="1" ht="62.25" customHeight="1" x14ac:dyDescent="0.25">
      <c r="A3" s="12" t="s">
        <v>11</v>
      </c>
      <c r="B3" s="12">
        <v>2020</v>
      </c>
      <c r="C3" s="13" t="s">
        <v>61</v>
      </c>
      <c r="D3" s="21" t="s">
        <v>83</v>
      </c>
      <c r="E3" s="21" t="s">
        <v>51</v>
      </c>
      <c r="F3" s="13" t="s">
        <v>40</v>
      </c>
      <c r="G3" s="13" t="s">
        <v>76</v>
      </c>
      <c r="H3" s="21" t="s">
        <v>43</v>
      </c>
    </row>
    <row r="4" spans="1:8" s="13" customFormat="1" ht="51" customHeight="1" x14ac:dyDescent="0.25">
      <c r="A4" s="12" t="s">
        <v>4</v>
      </c>
      <c r="B4" s="12">
        <v>2021</v>
      </c>
      <c r="C4" s="13" t="s">
        <v>62</v>
      </c>
      <c r="D4" s="21" t="s">
        <v>84</v>
      </c>
      <c r="E4" s="21" t="s">
        <v>52</v>
      </c>
      <c r="F4" s="13" t="s">
        <v>42</v>
      </c>
      <c r="G4" s="21" t="s">
        <v>41</v>
      </c>
      <c r="H4" s="21" t="s">
        <v>79</v>
      </c>
    </row>
    <row r="5" spans="1:8" s="13" customFormat="1" ht="63.75" customHeight="1" x14ac:dyDescent="0.25">
      <c r="A5" s="12" t="s">
        <v>12</v>
      </c>
      <c r="B5" s="12">
        <v>2022</v>
      </c>
      <c r="C5" s="13" t="s">
        <v>63</v>
      </c>
      <c r="D5" s="21" t="s">
        <v>85</v>
      </c>
      <c r="E5" s="21" t="s">
        <v>53</v>
      </c>
      <c r="G5" s="21" t="s">
        <v>45</v>
      </c>
      <c r="H5" s="21" t="s">
        <v>46</v>
      </c>
    </row>
    <row r="6" spans="1:8" s="13" customFormat="1" ht="76.5" customHeight="1" x14ac:dyDescent="0.25">
      <c r="A6" s="12" t="s">
        <v>13</v>
      </c>
      <c r="B6" s="12">
        <v>2023</v>
      </c>
      <c r="C6" s="13" t="s">
        <v>64</v>
      </c>
      <c r="D6" s="21" t="s">
        <v>86</v>
      </c>
      <c r="E6" s="21" t="s">
        <v>39</v>
      </c>
      <c r="G6" s="21" t="s">
        <v>54</v>
      </c>
      <c r="H6" s="14"/>
    </row>
    <row r="7" spans="1:8" s="13" customFormat="1" ht="15" x14ac:dyDescent="0.25">
      <c r="A7" s="12" t="s">
        <v>14</v>
      </c>
      <c r="B7" s="12">
        <v>2024</v>
      </c>
      <c r="C7" s="13" t="s">
        <v>100</v>
      </c>
      <c r="D7" s="21" t="s">
        <v>87</v>
      </c>
      <c r="G7" s="14"/>
    </row>
    <row r="8" spans="1:8" s="13" customFormat="1" ht="28.5" x14ac:dyDescent="0.25">
      <c r="A8" s="12" t="s">
        <v>15</v>
      </c>
      <c r="B8" s="12">
        <v>2025</v>
      </c>
      <c r="C8" s="13" t="s">
        <v>65</v>
      </c>
      <c r="D8" s="21" t="s">
        <v>88</v>
      </c>
      <c r="G8" s="14"/>
    </row>
    <row r="9" spans="1:8" s="13" customFormat="1" ht="28.5" x14ac:dyDescent="0.25">
      <c r="A9" s="12" t="s">
        <v>16</v>
      </c>
      <c r="B9" s="12">
        <v>2026</v>
      </c>
      <c r="C9" s="13" t="s">
        <v>66</v>
      </c>
      <c r="D9" s="21" t="s">
        <v>89</v>
      </c>
      <c r="G9" s="14"/>
    </row>
    <row r="10" spans="1:8" s="13" customFormat="1" ht="15" x14ac:dyDescent="0.25">
      <c r="A10" s="12" t="s">
        <v>17</v>
      </c>
      <c r="B10" s="12">
        <v>2027</v>
      </c>
      <c r="C10" s="13" t="s">
        <v>67</v>
      </c>
      <c r="D10" s="21" t="s">
        <v>90</v>
      </c>
      <c r="G10" s="14"/>
    </row>
    <row r="11" spans="1:8" s="13" customFormat="1" ht="28.5" x14ac:dyDescent="0.25">
      <c r="A11" s="12" t="s">
        <v>18</v>
      </c>
      <c r="B11" s="12">
        <v>2028</v>
      </c>
      <c r="C11" s="13" t="s">
        <v>68</v>
      </c>
      <c r="D11" s="21" t="s">
        <v>91</v>
      </c>
    </row>
    <row r="12" spans="1:8" s="13" customFormat="1" ht="28.5" x14ac:dyDescent="0.25">
      <c r="A12" s="12" t="s">
        <v>19</v>
      </c>
      <c r="B12" s="12">
        <v>2029</v>
      </c>
      <c r="C12" s="13" t="s">
        <v>56</v>
      </c>
      <c r="D12" s="21" t="s">
        <v>92</v>
      </c>
    </row>
    <row r="13" spans="1:8" s="13" customFormat="1" ht="42.75" x14ac:dyDescent="0.25">
      <c r="A13" s="12" t="s">
        <v>20</v>
      </c>
      <c r="B13" s="12">
        <v>2030</v>
      </c>
      <c r="C13" s="13" t="s">
        <v>69</v>
      </c>
      <c r="D13" s="21" t="s">
        <v>93</v>
      </c>
    </row>
    <row r="14" spans="1:8" s="13" customFormat="1" ht="28.5" x14ac:dyDescent="0.25">
      <c r="A14" s="12"/>
      <c r="B14" s="12">
        <v>2031</v>
      </c>
      <c r="C14" s="13" t="s">
        <v>101</v>
      </c>
      <c r="D14" s="21" t="s">
        <v>94</v>
      </c>
    </row>
    <row r="15" spans="1:8" s="13" customFormat="1" x14ac:dyDescent="0.25">
      <c r="A15" s="12"/>
      <c r="B15" s="12">
        <v>2032</v>
      </c>
      <c r="C15" s="13" t="s">
        <v>70</v>
      </c>
      <c r="D15" s="21" t="s">
        <v>95</v>
      </c>
    </row>
    <row r="16" spans="1:8" s="13" customFormat="1" ht="42.75" x14ac:dyDescent="0.25">
      <c r="A16" s="12"/>
      <c r="B16" s="12">
        <v>2033</v>
      </c>
      <c r="C16" s="13" t="s">
        <v>55</v>
      </c>
      <c r="D16" s="21" t="s">
        <v>96</v>
      </c>
    </row>
    <row r="17" spans="1:4" s="13" customFormat="1" ht="28.5" x14ac:dyDescent="0.25">
      <c r="A17" s="12"/>
      <c r="B17" s="12">
        <v>2034</v>
      </c>
      <c r="C17" s="13" t="s">
        <v>71</v>
      </c>
      <c r="D17" s="21" t="s">
        <v>97</v>
      </c>
    </row>
    <row r="18" spans="1:4" s="13" customFormat="1" ht="28.5" x14ac:dyDescent="0.25">
      <c r="A18" s="12"/>
      <c r="B18" s="12">
        <v>2035</v>
      </c>
      <c r="C18" s="13" t="s">
        <v>72</v>
      </c>
      <c r="D18" s="21" t="s">
        <v>98</v>
      </c>
    </row>
    <row r="19" spans="1:4" s="13" customFormat="1" ht="42.75" x14ac:dyDescent="0.25">
      <c r="A19" s="12"/>
      <c r="C19" s="13" t="s">
        <v>73</v>
      </c>
      <c r="D19" s="21" t="s">
        <v>99</v>
      </c>
    </row>
    <row r="20" spans="1:4" s="13" customFormat="1" ht="18" customHeight="1" x14ac:dyDescent="0.25">
      <c r="C20" s="13" t="s">
        <v>102</v>
      </c>
      <c r="D20" s="13" t="s">
        <v>0</v>
      </c>
    </row>
    <row r="21" spans="1:4" s="13" customFormat="1" ht="18" customHeight="1" x14ac:dyDescent="0.25">
      <c r="C21" s="13" t="s">
        <v>74</v>
      </c>
      <c r="D21" s="21"/>
    </row>
    <row r="22" spans="1:4" x14ac:dyDescent="0.2">
      <c r="D22" s="21"/>
    </row>
    <row r="23" spans="1:4" x14ac:dyDescent="0.2">
      <c r="D23" s="21"/>
    </row>
    <row r="24" spans="1:4" x14ac:dyDescent="0.2">
      <c r="D24" s="21"/>
    </row>
    <row r="25" spans="1:4" x14ac:dyDescent="0.2">
      <c r="D25" s="21"/>
    </row>
    <row r="26" spans="1:4" x14ac:dyDescent="0.2">
      <c r="D26" s="21"/>
    </row>
    <row r="27" spans="1:4" x14ac:dyDescent="0.2">
      <c r="D27" s="21"/>
    </row>
    <row r="28" spans="1:4" x14ac:dyDescent="0.2">
      <c r="D28" s="21"/>
    </row>
    <row r="29" spans="1:4" x14ac:dyDescent="0.2">
      <c r="D29" s="21"/>
    </row>
    <row r="30" spans="1:4" x14ac:dyDescent="0.2">
      <c r="D30" s="21"/>
    </row>
    <row r="31" spans="1:4" x14ac:dyDescent="0.2">
      <c r="D31" s="21"/>
    </row>
    <row r="32" spans="1:4" x14ac:dyDescent="0.2">
      <c r="D32" s="21"/>
    </row>
    <row r="33" spans="4:4" x14ac:dyDescent="0.2">
      <c r="D33" s="21"/>
    </row>
    <row r="34" spans="4:4" x14ac:dyDescent="0.2">
      <c r="D34" s="21"/>
    </row>
    <row r="35" spans="4:4" x14ac:dyDescent="0.2">
      <c r="D35" s="21"/>
    </row>
    <row r="36" spans="4:4" x14ac:dyDescent="0.2">
      <c r="D36" s="21"/>
    </row>
    <row r="37" spans="4:4" x14ac:dyDescent="0.2">
      <c r="D37" s="21"/>
    </row>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Sofy Lorena Arenas Vera</cp:lastModifiedBy>
  <cp:revision/>
  <dcterms:created xsi:type="dcterms:W3CDTF">2018-02-23T18:02:25Z</dcterms:created>
  <dcterms:modified xsi:type="dcterms:W3CDTF">2021-10-14T20:22:02Z</dcterms:modified>
</cp:coreProperties>
</file>