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040"/>
  </bookViews>
  <sheets>
    <sheet name="INDICADORES GESTION" sheetId="1" r:id="rId1"/>
    <sheet name="Listas desplegables" sheetId="2" state="hidden" r:id="rId2"/>
    <sheet name="Graficas" sheetId="3" state="hidden" r:id="rId3"/>
  </sheets>
  <externalReferences>
    <externalReference r:id="rId4"/>
    <externalReference r:id="rId5"/>
    <externalReference r:id="rId6"/>
    <externalReference r:id="rId7"/>
  </externalReferences>
  <definedNames>
    <definedName name="_xlnm._FilterDatabase" localSheetId="0" hidden="1">'INDICADORES GESTION'!$B$12:$CB$15</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3" l="1"/>
  <c r="K14" i="3"/>
  <c r="CI13" i="1"/>
  <c r="CE13" i="1"/>
  <c r="BZ13" i="1"/>
  <c r="J14" i="3" s="1"/>
  <c r="BZ15" i="1"/>
  <c r="J44" i="3" s="1"/>
  <c r="BZ14" i="1"/>
  <c r="BU15" i="1" l="1"/>
  <c r="J43" i="3" s="1"/>
  <c r="BP15" i="1"/>
  <c r="J42" i="3" s="1"/>
  <c r="BK15" i="1"/>
  <c r="J41" i="3" s="1"/>
  <c r="BF15" i="1"/>
  <c r="J40" i="3" s="1"/>
  <c r="BA15" i="1"/>
  <c r="J39" i="3" s="1"/>
  <c r="AV15" i="1"/>
  <c r="J38" i="3" s="1"/>
  <c r="AQ15" i="1"/>
  <c r="J37" i="3" s="1"/>
  <c r="AL15" i="1"/>
  <c r="J36" i="3" s="1"/>
  <c r="AG15" i="1"/>
  <c r="J35" i="3" s="1"/>
  <c r="AB15" i="1"/>
  <c r="J34" i="3" s="1"/>
  <c r="W15" i="1"/>
  <c r="J33" i="3" s="1"/>
  <c r="BU14" i="1"/>
  <c r="J28" i="3" s="1"/>
  <c r="BP14" i="1"/>
  <c r="J27" i="3" s="1"/>
  <c r="BK14" i="1"/>
  <c r="J26" i="3" s="1"/>
  <c r="BF14" i="1"/>
  <c r="J25" i="3" s="1"/>
  <c r="BA14" i="1"/>
  <c r="J24" i="3" s="1"/>
  <c r="AV14" i="1"/>
  <c r="J23" i="3" s="1"/>
  <c r="AQ14" i="1"/>
  <c r="J22" i="3" s="1"/>
  <c r="AL14" i="1"/>
  <c r="J21" i="3" s="1"/>
  <c r="AG14" i="1"/>
  <c r="J20" i="3" s="1"/>
  <c r="AB14" i="1"/>
  <c r="J19" i="3" s="1"/>
  <c r="W14" i="1"/>
  <c r="J18" i="3" s="1"/>
  <c r="BU13" i="1"/>
  <c r="J13" i="3" s="1"/>
  <c r="BP13" i="1"/>
  <c r="J12" i="3" s="1"/>
  <c r="BK13" i="1"/>
  <c r="J11" i="3" s="1"/>
  <c r="BF13" i="1"/>
  <c r="J10" i="3" s="1"/>
  <c r="BA13" i="1"/>
  <c r="J9" i="3" s="1"/>
  <c r="AV13" i="1"/>
  <c r="J8" i="3" s="1"/>
  <c r="AQ13" i="1"/>
  <c r="J7" i="3" s="1"/>
  <c r="AL13" i="1"/>
  <c r="J6" i="3" s="1"/>
  <c r="AG13" i="1"/>
  <c r="J5" i="3" s="1"/>
  <c r="AB13" i="1"/>
  <c r="J4" i="3" s="1"/>
  <c r="W13" i="1"/>
  <c r="J3" i="3" s="1"/>
  <c r="CB12" i="1" l="1"/>
  <c r="BW12" i="1"/>
  <c r="BR12" i="1"/>
  <c r="BM12" i="1"/>
  <c r="BH12" i="1"/>
  <c r="BC12" i="1"/>
  <c r="AX12" i="1"/>
  <c r="AS12" i="1"/>
  <c r="AN12" i="1"/>
  <c r="AI12" i="1"/>
  <c r="AD12" i="1"/>
  <c r="Y12" i="1"/>
  <c r="CA12" i="1" l="1"/>
  <c r="BV12" i="1"/>
  <c r="BQ12" i="1"/>
  <c r="BL12" i="1"/>
  <c r="BG12" i="1"/>
  <c r="BB12" i="1"/>
  <c r="AW12" i="1"/>
  <c r="AR12" i="1"/>
  <c r="AM12" i="1"/>
  <c r="AH12" i="1"/>
  <c r="AC12" i="1"/>
  <c r="X12" i="1"/>
  <c r="CI14" i="1" l="1"/>
  <c r="K29" i="3" s="1"/>
  <c r="CF14" i="1"/>
  <c r="CE14" i="1"/>
  <c r="CI15" i="1"/>
  <c r="K44" i="3" s="1"/>
  <c r="CF15" i="1"/>
  <c r="CE15" i="1"/>
  <c r="CF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K4" i="3" l="1"/>
  <c r="N4" i="3" s="1"/>
  <c r="K8" i="3"/>
  <c r="N8" i="3" s="1"/>
  <c r="K12" i="3"/>
  <c r="N12" i="3" s="1"/>
  <c r="K6" i="3"/>
  <c r="N6" i="3" s="1"/>
  <c r="K15" i="3"/>
  <c r="K11" i="3"/>
  <c r="N11" i="3" s="1"/>
  <c r="K5" i="3"/>
  <c r="N5" i="3" s="1"/>
  <c r="K9" i="3"/>
  <c r="N9" i="3" s="1"/>
  <c r="K13" i="3"/>
  <c r="N13" i="3" s="1"/>
  <c r="K10" i="3"/>
  <c r="N10" i="3" s="1"/>
  <c r="K7" i="3"/>
  <c r="N7" i="3" s="1"/>
  <c r="K3" i="3"/>
  <c r="N3" i="3" s="1"/>
  <c r="K26" i="3"/>
  <c r="N26" i="3" s="1"/>
  <c r="K22" i="3"/>
  <c r="N22" i="3" s="1"/>
  <c r="K18" i="3"/>
  <c r="N18" i="3" s="1"/>
  <c r="K24" i="3"/>
  <c r="N24" i="3" s="1"/>
  <c r="K27" i="3"/>
  <c r="N27" i="3" s="1"/>
  <c r="K19" i="3"/>
  <c r="N19" i="3" s="1"/>
  <c r="K25" i="3"/>
  <c r="N25" i="3" s="1"/>
  <c r="K21" i="3"/>
  <c r="N21" i="3" s="1"/>
  <c r="K28" i="3"/>
  <c r="N28" i="3" s="1"/>
  <c r="K20" i="3"/>
  <c r="N20" i="3" s="1"/>
  <c r="K23" i="3"/>
  <c r="N23" i="3" s="1"/>
  <c r="K42" i="3"/>
  <c r="N42" i="3" s="1"/>
  <c r="K38" i="3"/>
  <c r="N38" i="3" s="1"/>
  <c r="K34" i="3"/>
  <c r="N34" i="3" s="1"/>
  <c r="O33" i="3"/>
  <c r="K36" i="3"/>
  <c r="N36" i="3" s="1"/>
  <c r="K39" i="3"/>
  <c r="N39" i="3" s="1"/>
  <c r="K41" i="3"/>
  <c r="N41" i="3" s="1"/>
  <c r="K37" i="3"/>
  <c r="N37" i="3" s="1"/>
  <c r="K33" i="3"/>
  <c r="N33" i="3" s="1"/>
  <c r="K40" i="3"/>
  <c r="N40" i="3" s="1"/>
  <c r="K43" i="3"/>
  <c r="N43" i="3" s="1"/>
  <c r="K35" i="3"/>
  <c r="N35" i="3" s="1"/>
  <c r="CG15" i="1"/>
  <c r="CH15" i="1" s="1"/>
  <c r="CJ15" i="1" s="1"/>
  <c r="J45" i="3" s="1"/>
  <c r="N45" i="3" s="1"/>
  <c r="CG14" i="1"/>
  <c r="CH14" i="1" s="1"/>
  <c r="CJ14" i="1" s="1"/>
  <c r="J30" i="3" s="1"/>
  <c r="N30" i="3" s="1"/>
  <c r="CG13" i="1"/>
  <c r="CH13" i="1" s="1"/>
  <c r="CJ13" i="1" s="1"/>
  <c r="J15" i="3" s="1"/>
  <c r="N15" i="3" l="1"/>
</calcChain>
</file>

<file path=xl/sharedStrings.xml><?xml version="1.0" encoding="utf-8"?>
<sst xmlns="http://schemas.openxmlformats.org/spreadsheetml/2006/main" count="350" uniqueCount="216">
  <si>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</si>
  <si>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</si>
  <si>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</si>
  <si>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</si>
  <si>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</si>
  <si>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</si>
  <si>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</si>
  <si>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</si>
  <si>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</si>
  <si>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</si>
  <si>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</si>
  <si>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</si>
  <si>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</si>
  <si>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</si>
  <si>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</si>
  <si>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</si>
  <si>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</si>
  <si>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</si>
  <si>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</si>
  <si>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</si>
  <si>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</si>
  <si>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</si>
  <si>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</si>
  <si>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</si>
  <si>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</si>
  <si>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</si>
  <si>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</si>
  <si>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</si>
  <si>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</si>
  <si>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</si>
  <si>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</si>
  <si>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</si>
  <si>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</si>
  <si>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</si>
  <si>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</si>
  <si>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</si>
  <si>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Tipo de meta</t>
  </si>
  <si>
    <t>Resultado del indicador acumulado</t>
  </si>
  <si>
    <t>Eficiencia</t>
  </si>
  <si>
    <t>Trimestral</t>
  </si>
  <si>
    <t>Efectividad</t>
  </si>
  <si>
    <t>Constante</t>
  </si>
  <si>
    <t>Eficacia</t>
  </si>
  <si>
    <t>Semestral</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</si>
  <si>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</si>
  <si>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</si>
  <si>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</si>
  <si>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</si>
  <si>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</si>
  <si>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</si>
  <si>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</si>
  <si>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</si>
  <si>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</si>
  <si>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</si>
  <si>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</si>
  <si>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</si>
  <si>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</si>
  <si>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Gestión contractual</t>
  </si>
  <si>
    <t>Gestión de infraestructura física</t>
  </si>
  <si>
    <t>Gestión de soporte y mantenimiento tecnológico</t>
  </si>
  <si>
    <t>Gestión de talento humano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</si>
  <si>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</si>
  <si>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</si>
  <si>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</si>
  <si>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</si>
  <si>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</si>
  <si>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</si>
  <si>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</si>
  <si>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</si>
  <si>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</si>
  <si>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</si>
  <si>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</si>
  <si>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</si>
  <si>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</si>
  <si>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</si>
  <si>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</si>
  <si>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</si>
  <si>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</si>
  <si>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</si>
  <si>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</si>
  <si>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</si>
  <si>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</si>
  <si>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</si>
  <si>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</si>
  <si>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</si>
  <si>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</si>
  <si>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</si>
  <si>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</si>
  <si>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</si>
  <si>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</si>
  <si>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</si>
  <si>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</si>
  <si>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</si>
  <si>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</si>
  <si>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</si>
  <si>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</si>
  <si>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</si>
  <si>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</si>
  <si>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</si>
  <si>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</si>
  <si>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Objetivo estratégico al que aporta el Indicador</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</si>
  <si>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</si>
  <si>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</si>
  <si>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</si>
  <si>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</si>
  <si>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</si>
  <si>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</si>
  <si>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Sistema de gestión</t>
  </si>
  <si>
    <t>Gerencia de las políticas públicas sociales</t>
  </si>
  <si>
    <t>Tendencia anual del indicador</t>
  </si>
  <si>
    <t>PROCESO SISTEMA DE GESTIÓN
FORMATO FORMULACIÓN Y SEGUIMIENTO A INDICADORES DE GESTIÓN</t>
  </si>
  <si>
    <t>Meta del indicador</t>
  </si>
  <si>
    <t>Código: FOR-SG-010</t>
  </si>
  <si>
    <t>Versión: 2</t>
  </si>
  <si>
    <t>Cuadro de control 2: Seguimiento indicadores según meta anual programada</t>
  </si>
  <si>
    <t>Gráfica</t>
  </si>
  <si>
    <t>Fecha: Memo  I2021033080 - 02/11/2021</t>
  </si>
  <si>
    <t>GEC-001</t>
  </si>
  <si>
    <t>Circular N° 013 del 28/04/2020</t>
  </si>
  <si>
    <t xml:space="preserve">Solicitud de liquidaciones de contratos tramitadas </t>
  </si>
  <si>
    <t>Determinar el número de liquidaciones tramitadas de contratos, convenios y terminaciones anticipadas en el periodo, gestionadas por el equipo de Liquidaciones para la firma de la Asesora del Despacho delegada. En las liquidaciones las partes establecen las condiciones jurídicas, técnicas y financieras, que le pongan  fin al negocio jurídico, respetando las condiciones contractuales pactadas y cumpliendo a cabalidad con los principios generales que rigen el estatuto de contratación para la administración pública.</t>
  </si>
  <si>
    <t>Radicación para tramite de liquidación por fuera de los términos legales y con la documentación pertinente, de acuerdo a lo estipulado en el artículo 60 de la Ley 80 de 1993, modificado por el artículo 217 del Decreto Nacional 019 del 2012 y el artículo 11 de la Ley 1150 del 2007.</t>
  </si>
  <si>
    <t>(No. de solicitudes de liquidaciones tramitadas en el periodo / No. de solicitudes de liquidaciones radicadas en el período) * 100</t>
  </si>
  <si>
    <t xml:space="preserve">Base consolidada de liquidaciones </t>
  </si>
  <si>
    <t>Tomar el número de solicitudes de liquidaciones y terminaciones anticipadas tramitadas por el equipo de liquidaciones en el periodo, del 1 al 30 de cada mes y dividirlo en el número de solicitudes radiadas en el periodo, del 20 al 20 de cada mes.
Nota: el resultado del indicar al final de la vigencia será acumulado.</t>
  </si>
  <si>
    <t>Porcentaje</t>
  </si>
  <si>
    <t>Base consolidada de liquidaciones con el resumen de la gestión realizada</t>
  </si>
  <si>
    <t xml:space="preserve">Para enero los supervisores e interventores, radicaron ante el grupo de liquidaciones, 45 solicitudes de liquidaciones de contratos y 5 terminaciones anticipadas, para un total de 50 solicitudes de trámite liquidatorio, de las cuales se tramitaron en el mes de enero 46, con un cumplimiento de un 92%.
El resultado de este indicador, se debe a las siguientes acciones implementadas: se continuo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</si>
  <si>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23/03/2021 No se generan observaciones o recomendaciones respecto al análisis presentado en el seguimiento al indicador de gestión.</t>
  </si>
  <si>
    <t xml:space="preserve">Para febrero los supervisores e interventores, radicaron ante el grupo de liquidaciones, 50 solicitudes de liquidaciones de contratos y 8 terminaciones anticipadas, para un total de 58 solicitudes de trámite liquidatorio, de las cuales se tramitaron en el mes de febrero 52, con un cumplimiento de un 90%.
El resultado de este indicador, se debe a que el equipo no contaba con todos los profesionales, dado que un alto porcentaje se encontraba sin contrato, de igual firma se continuaron con las siguientes acciones implementadas: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</si>
  <si>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Para marzo los supervisores e interventores, radicaron ante el grupo de liquidaciones, 22 solicitudes de liquidaciones de contratos y 03 terminaciones anticipadas, para un total de 25 solicitudes de trámite liquidatorio, de las cuales se tramitaron en el mes de marzo 24, con un cumplimiento de un 96%.
El resultado de este indicador, se debe a que el equipo no contaba con todos los profesionales, dado que un alto porcentaje se encontraba sin contrato, de igual firma se continuaron con las siguientes acciones implementadas: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aunque para este mes el porcentaje programado no fue tan alto, dado que las áreas técnicas radicaron menos liquidaciones que en los meses anteriores.</t>
  </si>
  <si>
    <t>14/04/2021 Verificar el valor ejecutado reportado, ya que se relacionan 24 (tal y como esta en la evidencia) y en  análisis se indican 20.
15/04/2021 No se generan observaciones o recomendaciones adicionales,  respecto al análisis presentado en el seguimiento al indicador de gestión.</t>
  </si>
  <si>
    <t>Para abril los supervisores e interventores, radicaron ante el grupo de liquidaciones, 27 solicitudes de liquidaciones de contratos y 04 terminaciones anticipadas, para un total de 31 solicitudes de trámite liquidatorio, de las cuales se tramitaron en el mes de abril 28, con un cumplimiento de un 90%.
 Se ha continuado con las siguientes acciones implementadas para el procedimiento de liquidación: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aunque para este mes el porcentaje programado no fue tan alto, dado que las áreas técnicas radicaron menos liquidaciones que en los meses anteriores.</t>
  </si>
  <si>
    <t>14/04/2021 Por favor verificar, ya que el valor total reportado no es coherente con el avance cuantitativo y evidencias aportadas, adicionalmente se recomienda indicar que pasa con las liquidaciones que no se tramitaron en el mes anterior.
18/05/2021 No se generan observaciones o recomendaciones adicionales, respecto al análisis presentado en el seguimiento al indicador de gestión.</t>
  </si>
  <si>
    <t xml:space="preserve">Para mayo los supervisores e interventores, radicaron ante el grupo de liquidaciones, 89 solicitudes de liquidaciones de contratos y 2 terminaciones anticipadas, para un total de 91 solicitudes de trámite liquidatorio, de las cuales se tramitaron en el mes de mayo 86, con un cumplimiento de un 95%.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</si>
  <si>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16/06/2021 Se recomienda indicar que sucede con las solicitudes que quedaron pendientes en el mes anterior y en el presente mes.
No se generan observaciones o recomendaciones adicionales, respecto al análisis presentado en el seguimiento al indicador de gestión.</t>
  </si>
  <si>
    <t xml:space="preserve">Para junio los supervisores e interventores, radicaron ante el grupo de liquidaciones 63 solicitudes de liquidaciones de contratos y 2 terminaciones anticipadas, para un total de 65 solicitudes de trámite liquidatorio, de las cuales se tramitaron en el mes de Junio 62, con un cumplimiento de un 95%.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</si>
  <si>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13/07/2021 No se generan observaciones o recomendaciones adicionales, respecto al análisis presentado en el seguimiento al indicador de gestión.</t>
  </si>
  <si>
    <t xml:space="preserve">Para julio los supervisores e interventores, radicaron ante el grupo de liquidaciones 132 solicitudes de liquidaciones de contratos y 7 terminaciones anticipadas, para un total de 139 solicitudes de trámite liquidatorio, de las cuales se tramitaron en el mes de Julio 134, con un cumplimiento de un 96%.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</si>
  <si>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13/08/2021 Se recomienda verificar el análisis, con el fin de asegurar que se ejecuta lo reportado, ya que en cada mes se repiten las mismas acciones. Adicionalmente,  verificar la meta proyectada, ya que el indicador esta presentando sobrecumplimiento.
20/08/2021 No se generan observaciones o recomendaciones adicionales, respecto al análisis presentado en el seguimiento al indicador de gestión.</t>
  </si>
  <si>
    <t xml:space="preserve">Para agosto los supervisores e interventores, radicaron ante el grupo de liquidaciones 192 solicitudes de liquidaciones de contratos y 7 terminaciones anticipadas, para un total de 199 solicitudes de trámite liquidatorio, de las cuales se tramitaron en el mes de agosto 162, con un cumplimiento de un 81%.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</si>
  <si>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14/09/2021 Se recomienda verificar el análisis, con el fin de asegurar que se ejecuta lo reportado, ya que en cada mes se repiten las mismas acciones. Adicionalmente, verificar la meta proyectada, ya que el indicador esta presentando sobrecumplimiento en su avance acumulado.
No se generan observaciones o recomendaciones adicionales, respecto al análisis presentado en el seguimiento al indicador de gestión.</t>
  </si>
  <si>
    <t xml:space="preserve">Para septiembre  los supervisores e interventores, radicaron ante el grupo de liquidaciones 205 solicitudes de liquidaciones de contratos y 13 terminaciones anticipadas, para un total de 218 solicitudes de trámite liquidatorio, de las cuales se tramitaron en el mes de septiembre 182, con un cumplimiento de un 83%.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</si>
  <si>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12/10/2021 Se recomienda verificar el análisis, con el fin de asegurar que se ejecuta lo reportado, ya que en cada mes se repiten las mismas acciones. Adicionalmente, verificar la meta proyectada, ya que el indicador esta presentando sobrecumplimiento en su avance acumulado.
No se generan observaciones o recomendaciones adicionales, respecto al análisis presentado en el seguimiento al indicador de gestión.</t>
  </si>
  <si>
    <t xml:space="preserve">Para octubre  los supervisores e interventores, radicaron ante el grupo de liquidaciones 143 solicitudes de liquidaciones de contratos y 8 terminaciones anticipadas, para un total de 151 solicitudes de trámite liquidatorio, de las cuales se tramitaron en el mes de octubre 125, con un cumplimiento de un 83%.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</si>
  <si>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16/11/2021 Se recomienda verificar el análisis, con el fin de asegurar que se ejecuta lo reportado, ya que en cada mes se repiten las mismas acciones. Adicionalmente, verificar la meta proyectada, ya que el indicador esta presentando sobrecumplimiento en su avance acumulado.
No se generan observaciones o recomendaciones adicionales, respecto al análisis presentado en el seguimiento al indicador de gestión.</t>
  </si>
  <si>
    <t xml:space="preserve">Para noviembre  los supervisores e interventores, radicaron ante el grupo de liquidaciones 128 solicitudes de liquidaciones de contratos y 5 terminaciones anticipadas, para un total de 133 solicitudes de trámite liquidatorio, de las cuales se tramitaron en el mes de noviembre 118, con un cumplimiento de un 89%.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</si>
  <si>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GEC-002</t>
  </si>
  <si>
    <t>GEC-003</t>
  </si>
  <si>
    <t>Solicitudes de modificaciones tramitadas</t>
  </si>
  <si>
    <t>Cumplimiento de procesos radicados</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</si>
  <si>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</si>
  <si>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</si>
  <si>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</si>
  <si>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Establecer el nivel de cumplimiento de los procesos radicados por las diferentes áreas de la entidad, frente a los contratos avalados por la Subdirección de Contratación para que las áreas técnicas aprueben e inicien su ejecución contractual.</t>
  </si>
  <si>
    <t>Radicación de los procesos contractuales formulados en Plan Anual de Adquisiciones que cuenten con los lineamientos establecidos en el Manual de contratación y supervisión y el documento interno de trabajo (Cartilla ABC de contratación)</t>
  </si>
  <si>
    <t>(No. de contratos radicados en la Subdirección de Contratación / No. de contratos gestionados y avalados por la Subdirección de Contratación en el mes) * 100</t>
  </si>
  <si>
    <t>seguimiento de modificaciones Contractuales</t>
  </si>
  <si>
    <t>Se toman las modificaciones tramitadas y se divide sobre las modificaciones radicadas por 100.
Nota: el resultado del indicar al final de la vigencia será acumulado.</t>
  </si>
  <si>
    <t>Registro obtenido de matriz de contratación.</t>
  </si>
  <si>
    <t>Se toma el numero de los contratos radicados por las diferentes áreas y registrados en la matriz de contratación en el periodo del 1 al 30 de cada mes y se divide por el número de contratos gestionados y avalados por la Subdirección de Contratación, para que las áreas técnicas aprueben e inicien la ejecución contractual del 20 al 20 de cada mes.
Nota: el resultado del indicar al final de la vigencia será acumulado.</t>
  </si>
  <si>
    <t>Registro de seguimiento a las modificaciones contractuales</t>
  </si>
  <si>
    <t xml:space="preserve">Base de datos mensual </t>
  </si>
  <si>
    <t>Para el mes de enero del 2021, el estado de las solicitudes de modificaciones contractuales radicadas se da de la siguiente manera: de un total  200 solicitudes de modificaciones de contratos radicadas, se tramitaron dentro del término 189 para un resultado de 95%, las 11 restantes se devolvieron por solicitud del área técnica o porque se enviaron ya vencidas y se debían rechazar.</t>
  </si>
  <si>
    <t xml:space="preserve">Para el mes de febrero del 2021, el estado de las solicitudes de modificaciones contractuales radicadas se da de la siguiente manera: de un total  105 solicitudes de modificaciones de contratos radicadas, se tramitaron dentro del término 99 para un resultado de 94%, las 6 restantes se devolvieron por solicitud del área técnica o porque se enviaron ya vencidas y se debían rechazar. </t>
  </si>
  <si>
    <t>23/03/2021 No se generan observaciones o recomendaciones  respecto al análisis presentado en el seguimiento al indicador de gestión.</t>
  </si>
  <si>
    <t xml:space="preserve">Para el mes de marzo del 2021, el estado de las solicitudes de modificaciones contractuales radicadas se da de la siguiente manera: de un total 234 solicitudes de modificaciones de contratos radicadas, se tramitaron dentro del término 207 para un resultado de 88%, los 27 restantes se devolvieron por solicitud del área técnica o porque se enviaron ya vencidas y se debían rechazar. </t>
  </si>
  <si>
    <t>14/04/2021 No se generan observaciones o recomendaciones  respecto al análisis presentado en el seguimiento al indicador de gestión.</t>
  </si>
  <si>
    <t xml:space="preserve">Para el mes de abril  del 2021, el estado de las solicitudes de modificaciones contractuales radicadas se da de la siguiente manera: de un total 121 solicitudes de modificaciones de contratos radicadas, se tramitaron dentro del término 117 para un resultado de 97%, las 4 restantes se devolvieron por solicitud del área técnica o porque se enviaron ya vencidas y se debían rechazar. </t>
  </si>
  <si>
    <t>13/05/2021 No se generan observaciones o recomendaciones  respecto al análisis presentado en el seguimiento al indicador de gestión.</t>
  </si>
  <si>
    <t xml:space="preserve">Para el mes de mayo  del 2021, el estado de las solicitudes de modificaciones contractuales radicadas se da de la siguiente manera: de un total 199 solicitudes de modificaciones de contratos radicadas, se tramitaron dentro del término 180 para un resultado de 90%, las 19 restantes se devolvieron por solicitud del área técnica o porque se enviaron ya vencidas y se debían rechazar. </t>
  </si>
  <si>
    <t>16/06/2021 No se generan observaciones o recomendaciones  respecto al análisis presentado en el seguimiento al indicador de gestión.</t>
  </si>
  <si>
    <t xml:space="preserve">Para el mes de junio  del 2021, el estado de las solicitudes de modificaciones contractuales radicadas se da de la siguiente manera: de un total 142 solicitudes de modificaciones de contratos radicadas, se tramitaron dentro del término 135 para un resultado de 95%, las 07 restantes se devolvieron por solicitud del área técnica o porque se enviaron ya vencidas y se debían rechazar. </t>
  </si>
  <si>
    <t>13/07/2021 Verificar evidencia ya que no se identifican el total de solicitudes tramitadas.
No se generan observaciones o recomendaciones adicionales, respecto al análisis presentado en el seguimiento al indicador de gestión.</t>
  </si>
  <si>
    <t xml:space="preserve">Para el mes de julio  del 2021, el estado de las solicitudes de modificaciones contractuales radicadas se da de la siguiente manera: de un total 175 solicitudes de modificaciones de contratos radicadas, se tramitaron dentro del término 167 para un resultado de 95%, las 8 restantes se devolvieron por solicitud del área técnica o porque se enviaron ya vencidas y se debían rechazar. </t>
  </si>
  <si>
    <t>13/08/2021 No se generan observaciones o recomendaciones, respecto al análisis presentado en el seguimiento al indicador de gestión.</t>
  </si>
  <si>
    <t xml:space="preserve">Para el mes de agosto  del 2021, el estado de las solicitudes de modificaciones contractuales radicadas se da de la siguiente manera: de un total 231 solicitudes de modificaciones de contratos radicadas, se tramitaron dentro del término 211 para un resultado de 91%, las 20 restantes se devolvieron por solicitud del área técnica o porque se enviaron ya vencidas y se debían rechazar. </t>
  </si>
  <si>
    <t>14/09/2021 No se generan observaciones o recomendaciones, respecto al análisis presentado en el seguimiento al indicador de gestión.</t>
  </si>
  <si>
    <t xml:space="preserve">Para el mes de septiembre  del 2021, el estado de las solicitudes de modificaciones contractuales radicadas se da de la siguiente manera: de un total 242 solicitudes de modificaciones de contratos radicadas, se tramitaron dentro del término 234 para un resultado de 97%, las 08 restantes se devolvieron por solicitud del área técnica o porque se enviaron ya vencidas y se debían rechazar. </t>
  </si>
  <si>
    <t>12/10/2021 No se generan observaciones o recomendaciones, respecto al análisis presentado en el seguimiento al indicador de gestión.</t>
  </si>
  <si>
    <t xml:space="preserve">Para el mes de octubre  del 2021, el estado de las solicitudes de modificaciones contractuales radicadas se da de la siguiente manera: de un total 217 solicitudes de modificaciones de contratos radicadas, se tramitaron dentro del término 206 para un resultado de 95%, las 11 restantes se devolvieron por solicitud del área técnica o porque se enviaron ya vencidas y se debían rechazar. </t>
  </si>
  <si>
    <t>16/11/2021 No se generan observaciones o recomendaciones, respecto al análisis presentado en el seguimiento al indicador de gestión.</t>
  </si>
  <si>
    <t xml:space="preserve">Para el mes de noviembre  del 2021, el estado de las solicitudes de modificaciones contractuales radicadas se da de la siguiente manera: de un total 159 solicitudes de modificaciones de contratos radicadas, se tramitaron dentro del término 153 para un resultado de 96%, las 6 restantes se devolvieron por solicitud del área técnica o porque se enviaron ya vencidas y se debían rechazar. </t>
  </si>
  <si>
    <t xml:space="preserve">Para la vigencia 2021, al equipo de contratación directa organizo una restructuración, de acuerdo a lineamientos de directivas de la entidad. A la cual se le denomina la Modernización de Contratación, en antelación la contratación directa ha sufrido cambios significativos y en su prueba de pilotaje se han encontrado algunas dificultades:
1. El Plan anual de adquisiciones se cargo en la plataforma transaccional SECOP II, a partir del 15 de enero del 2021, lo cual posibilito que a partir de esa fecha se lograrán crear los procesos en SECOP II.
2.. Se encontraron inconvenientes con el aplicativo de APOLÖ, para el respectivo seguimiento de cada uno de los procesos.
3. El flujo que tiene el aplicativo de SEVEN contaba con alrededor de 22 pasos, los cual realizaba muy dispendioso el proceso y a la fecha se lograron reducir 7 pasos de estos.
Por lo anterior, en mención de 607 procesos radicado a corte al 31  de enero solo se adjudico un proceso, dando por lo anterior un incumplimiento al indicador de enero. </t>
  </si>
  <si>
    <t>23/03/2021 Por favor verificar el avance, ya que se indica que la información es con corte a 20 de enero y debe ser a 31 de enero.
24/03/2021 No se generan observaciones o recomendaciones adicionales respecto al análisis presentado en el seguimiento al indicador de gestión.</t>
  </si>
  <si>
    <t>Para el mes de febrero del 2021 y de acuerdo con los cambios que ha tenido la Modernización de la Contratación, se radicaron un total de 1670 contratos de prestación de recurso humano, para este mes se tramitaron 399 contratos por la Subdirección de Contratación, dando un cumplimiento del 24% en el indicador. El proceso de Modernización de la Contratación Directa, continua ajustándose de acuerdo a los lineamientos de la alta gerencia.</t>
  </si>
  <si>
    <t>23/03/2021 Por favor verificar el análisis, ya que se indica que se han continuado con modificaciones sobre el indicador y es sobre le procedimiento.
24/03/2021 No se generan observaciones o recomendaciones adicionales respecto al análisis presentado en el seguimiento al indicador de gestión.</t>
  </si>
  <si>
    <t>Para el mes de marzo del 2021 y de acuerdo con los cambios que ha tenido la Modernización de la Contratación, se radicaron un total de 2370 contratos de prestación de recurso humano, para este mes se tramitaron 2440 contratos, el ejecutado es mas alto que la radicación dado que este un rezago que había quedado del mes anterior, dando un sobrecumplimiento del 103% en el indicador.</t>
  </si>
  <si>
    <t>Para el mes de abril del 2021 y de acuerdo con los cambios que ha tenido la Modernización de la Contratación, se radicaron un total de 1924 contratos de prestación de recurso humano, para este mes se tramitaron 2526 contratos, el ejecutado es mas alto que la radicación dado que este es un rezago que había quedado del mes anterior, dando un sobrecumplimiento del 131% en el indicador.</t>
  </si>
  <si>
    <t>Para el mes de mayo del 2021 y de acuerdo con los cambios que ha tenido la Modernización de la Contratación, se radicaron un total de 1678 contratos de prestación de recurso humano, para este mes se tramitaron 1399 contratos,  dando un cumplimiento del 83% en el indicador. 
Las radicaciones pendientes quedarán para inicio de ejecución el próximo mes.</t>
  </si>
  <si>
    <t>16/06/2021 Se recomienda indicar que sucede con las solicitudes que quedaron pendientes en el mes anterior y en el presente mes. 
No se generan observaciones o recomendaciones adicionales, respecto al análisis presentado en el seguimiento al indicador de gestión.</t>
  </si>
  <si>
    <t>Para el mes de junio del 2021 y de acuerdo con los cambios que ha tenido la Modernización de la Contratación, se radicaron un total de 786 contratos de prestación de recurso humano, para este mes se tramitaron 971 contratos,  dando un cumplimiento del 124% en el indicador. 
Se da un sobrecumplimiento del indicador, debido a que se tenia un rezago del mes anterior en darle inicio a la ejecución de algunos contratos.</t>
  </si>
  <si>
    <t>Para el mes de julio del 2021 y de acuerdo con los cambios que ha tenido la Modernización de la Contratación, se radicaron un total de 1039 contratos de prestación de recurso humano, para este mes se tramitaron 1310 contratos,  dando un cumplimiento del 126% en el indicador. 
Se da un sobrecumplimiento del indicador, debido a que se tenia un rezago del mes anterior en darle inicio a la ejecución de algunos contratos.</t>
  </si>
  <si>
    <t>13/08/2021 Se recomienda verificar la meta proyectada, ya que el indicador esta presentando sobrecumplimiento.
20/08/2021 No se generan observaciones o recomendaciones adicionales, respecto al análisis presentado en el seguimiento al indicador de gestión.</t>
  </si>
  <si>
    <t>Para el mes de agosto del 2021 y de acuerdo con los cambios que ha tenido la Modernización de la Contratación, se radicaron un total de 342 contratos de prestación de recurso humano, para este mes se tramitaron 491 contratos,  dando un cumplimiento del 144% en el indicador. 
Se da un sobrecumplimiento del indicador, debido a que se tenia un rezago del mes anterior en darle inicio a la ejecución de algunos contratos.</t>
  </si>
  <si>
    <t>14/09/2021 Se recomienda verificar la meta proyectada, ya que el indicador esta presentando sobrecumplimiento en 6 de los 8 reportes realizados en lo corrido de la vigencia.
No se generan observaciones o recomendaciones adicionales, respecto al análisis presentado en el seguimiento al indicador de gestión.</t>
  </si>
  <si>
    <t xml:space="preserve">Para el mes de septiembre del 2021 y de acuerdo con los cambios que ha tenido la Modernización de la Contratación, se radicaron un total de 398 contratos de prestación de recurso humano, para este mes se tramitaron 382 contratos,  dando un cumplimiento del 96% en el indicador. 
</t>
  </si>
  <si>
    <t>12/10/2021 Se recomienda verificar la meta proyectada, ya que el indicador esta presentando sobrecumplimiento en 6 de los 8 reportes realizados en lo corrido de la vigencia.
No se generan observaciones o recomendaciones adicionales, respecto al análisis presentado en el seguimiento al indicador de gestión.</t>
  </si>
  <si>
    <t xml:space="preserve">Para el mes de Octubre del 2021 y de acuerdo con los cambios que ha tenido la Modernización de la Contratación, se radicaron un total de 237 contratos de prestación de recurso humano, para este mes se tramitaron 219 contratos,  dando un cumplimiento del 92% en el indicador. 
</t>
  </si>
  <si>
    <t>16/11/2021 Se recomienda verificar la meta proyectada, ya que el indicador esta presentando sobrecumplimiento en 7 de los 9 reportes realizados en lo corrido de la vigencia.
No se generan observaciones o recomendaciones adicionales, respecto al análisis presentado en el seguimiento al indicador de gestión.</t>
  </si>
  <si>
    <t xml:space="preserve">Para el mes de noviembre del 2021 y de acuerdo con los cambios que ha tenido la Modernización de la Contratación, se radicaron un total de 1.006 contratos de prestación de recurso humano, para este mes se tramitaron 482 contratos,  dando un cumplimiento del 48% en el indicador. 
</t>
  </si>
  <si>
    <t xml:space="preserve">Avance </t>
  </si>
  <si>
    <t>Meta</t>
  </si>
  <si>
    <t>Vigencia</t>
  </si>
  <si>
    <t>Cumplimiento</t>
  </si>
  <si>
    <t>15/12/2021 Se recomienda verificar el análisis, con el fin de asegurar que se ejecuta lo reportado, ya que en cada mes se repiten las mismas acciones. Adicionalmente, verificar la meta proyectada, ya que el indicador esta presentando sobrecumplimiento en su avance acumulado.
No se generan observaciones o recomendaciones adicionales, respecto al análisis presentado en el seguimiento al indicador de gestión.</t>
  </si>
  <si>
    <t>15/12/2021 No se generan observaciones o recomendaciones respecto al análisis presentado en el seguimiento al indicador de gestión.</t>
  </si>
  <si>
    <t xml:space="preserve">Para el mes de diciembre  del 2021, el estado de las solicitudes de modificaciones contractuales radicadas se da de la siguiente manera: de un total 372 solicitudes de modificaciones de contratos radicadas, se tramitaron dentro del término 357 para un resultado de 96%, las 15 restantes se devolvieron por solicitud del área técnica o porque se enviaron ya vencidas y se debían rechazar. </t>
  </si>
  <si>
    <r>
      <t>Para diciembre</t>
    </r>
    <r>
      <rPr>
        <b/>
        <sz val="9"/>
        <color theme="1"/>
        <rFont val="Arial"/>
        <family val="2"/>
      </rPr>
      <t xml:space="preserve"> </t>
    </r>
    <r>
      <rPr>
        <sz val="9"/>
        <color theme="1"/>
        <rFont val="Arial"/>
        <family val="2"/>
      </rPr>
      <t xml:space="preserve"> los supervisores e interventores, radicaron ante el grupo de liquidaciones 90 solicitudes de liquidaciones de contratos y 5 terminaciones anticipadas, para un total de 95 solicitudes de trámite liquidatorio, de las cuales se tramitaron en el mes de diciembre 87, con un cumplimiento de un 92%.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r>
  </si>
  <si>
    <t>Para la vigencia 2021, el resultado anual de cumplimiento de este indicador, se debe a que el equipo de liquidaciones ha implementado las siguientes acciones: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Dado los resultados y la medición de este indicador al proceso de Gestión contractual, se dará continuidad al mismo para la vigencia 2022.</t>
  </si>
  <si>
    <t>Para la vigencia 2021, el indicador de modificaciones dio un resultado anual de 99% sobresaliente en cada uno de los meses, dado que se dio cumplimiento al indicador. 
El resultado anual de este indicador a permitido establecer los porcentajes de avance del equipo de modificaciones, por lo anterior y por los respectivos resultados y el impacto  de este indicador al proceso de Gestión contractual, se dará continuidad al mismo para la vigencia 2022.</t>
  </si>
  <si>
    <t>Para la vigencia 2021, el resultado anual de cumplimiento de este indicador, se debe a que el equipo de contratación directa ha implementado las siguientes acciones: de documentos en físico se paso a documentos electrónicos. 
Una de las dificultades para tener un cumplimiento sobresaliente se debe a que en la vigencia 2021, el procedimiento de contratación directa se realizó una actualización de acuerdo a la modernización de los proceso.
Dado los resultados y la medición de este indicador al proceso de Gestión contractual, se dará continuidad al mismo para la vigencia 2022.</t>
  </si>
  <si>
    <t xml:space="preserve">Para el mes de diciembre del 2021 y de acuerdo con los cambios que ha tenido la modernización de la contratación, se radicaron un total de 1.122 contratos de prestación de recurso humano, para este mes se tramitaron 608 contratos, dando un cumplimiento del 54% en el indicador. 
</t>
  </si>
  <si>
    <t>14/01/2022 Se recomienda verificar el análisis, con el fin de asegurar que se ejecuta lo reportado, ya que en cada mes se repiten las mismas acciones. Adicionalmente, verificar la meta proyectada, ya que el indicador esta presentando sobrecumplimiento en su avance acumulado.
Así mismo, registrar el análisis anual del indicador.
No se generan observaciones o recomendaciones adicionales respecto al análisis presentado en el seguimiento al indicador de gestión.</t>
  </si>
  <si>
    <t>14/01/2022 Por favor registrar el análisis anual del indicador.
Así mismo, registrar el análisis anual del indicador.
No se generan observaciones o recomendaciones adicionales respecto al análisis presentado en el seguimiento al indicador de gestión.</t>
  </si>
  <si>
    <t>14/01/2022 Se recomienda indicar la respectiva justificación en el avance para el presente periodo. Adicionalmente, registrar el análisis anual del indicador.
Así mismo, registrar el análisis anual del indicador.
No se generan observaciones o recomendaciones adicionales respecto al análisis presentado en el seguimiento al indicador de gestión.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</si>
</sst>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6"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10"/>
      <name val="Arial"/>
      <family val="2"/>
    </font>
    <font>
      <sz val="11"/>
      <name val="Arial"/>
      <family val="2"/>
    </font>
    <font>
      <b/>
      <sz val="9"/>
      <color theme="1"/>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103">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NumberFormat="1" applyFont="1" applyFill="1" applyBorder="1" applyAlignment="1" applyProtection="1">
      <alignment horizontal="center" vertical="center"/>
      <protection hidden="1"/>
    </xf>
    <xf numFmtId="14" fontId="10" fillId="2" borderId="6" xfId="0" applyNumberFormat="1"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3" fillId="0" borderId="0" xfId="0" applyFont="1" applyAlignment="1">
      <alignment vertical="center"/>
    </xf>
    <xf numFmtId="3" fontId="6" fillId="0" borderId="6" xfId="1" applyNumberFormat="1" applyFont="1" applyFill="1" applyBorder="1" applyAlignment="1" applyProtection="1">
      <alignment horizontal="center" vertical="center" wrapText="1"/>
      <protection hidden="1"/>
    </xf>
    <xf numFmtId="9" fontId="6" fillId="0" borderId="6"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left" vertical="center" wrapText="1"/>
      <protection hidden="1"/>
    </xf>
    <xf numFmtId="9" fontId="6" fillId="0" borderId="6" xfId="1" applyFont="1" applyFill="1" applyBorder="1" applyAlignment="1" applyProtection="1">
      <alignment horizontal="left" vertical="center" wrapText="1"/>
      <protection hidden="1"/>
    </xf>
    <xf numFmtId="3" fontId="6" fillId="0" borderId="2" xfId="1" applyNumberFormat="1" applyFont="1" applyFill="1" applyBorder="1" applyAlignment="1" applyProtection="1">
      <alignment horizontal="center" vertical="center" wrapText="1"/>
      <protection hidden="1"/>
    </xf>
    <xf numFmtId="9" fontId="14" fillId="0" borderId="2" xfId="1" applyFont="1" applyFill="1" applyBorder="1" applyAlignment="1" applyProtection="1">
      <alignment horizontal="left" vertical="center" wrapText="1"/>
      <protection hidden="1"/>
    </xf>
    <xf numFmtId="0" fontId="10" fillId="2" borderId="6" xfId="0" applyFont="1" applyFill="1" applyBorder="1" applyAlignment="1" applyProtection="1">
      <alignment vertical="center" wrapText="1"/>
      <protection hidden="1"/>
    </xf>
    <xf numFmtId="0" fontId="10" fillId="2" borderId="6" xfId="0" applyFont="1" applyFill="1" applyBorder="1" applyAlignment="1" applyProtection="1">
      <alignment vertical="center"/>
      <protection hidden="1"/>
    </xf>
    <xf numFmtId="0" fontId="10" fillId="2" borderId="1" xfId="0" applyFont="1" applyFill="1" applyBorder="1" applyAlignment="1" applyProtection="1">
      <alignment vertical="center" wrapText="1"/>
      <protection hidden="1"/>
    </xf>
    <xf numFmtId="9" fontId="10" fillId="2" borderId="6" xfId="1"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9" fontId="6" fillId="2" borderId="10" xfId="1" applyFont="1" applyFill="1" applyBorder="1" applyAlignment="1" applyProtection="1">
      <alignment horizontal="center" vertical="center" wrapText="1"/>
      <protection hidden="1"/>
    </xf>
    <xf numFmtId="14" fontId="10" fillId="2" borderId="6" xfId="0" applyNumberFormat="1" applyFont="1" applyFill="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6" xfId="0" applyFont="1" applyBorder="1" applyAlignment="1" applyProtection="1">
      <alignment horizontal="left" vertical="center" wrapText="1"/>
      <protection hidden="1"/>
    </xf>
    <xf numFmtId="9" fontId="10" fillId="0" borderId="6" xfId="1" applyFont="1" applyFill="1" applyBorder="1" applyAlignment="1" applyProtection="1">
      <alignment horizontal="center" vertical="center" wrapText="1"/>
      <protection hidden="1"/>
    </xf>
    <xf numFmtId="9" fontId="10" fillId="0" borderId="6" xfId="1" applyFont="1" applyFill="1" applyBorder="1" applyAlignment="1" applyProtection="1">
      <alignment horizontal="center" vertical="center" wrapText="1"/>
    </xf>
    <xf numFmtId="9" fontId="10" fillId="0" borderId="6" xfId="3" applyNumberFormat="1" applyFont="1" applyFill="1" applyBorder="1" applyAlignment="1">
      <alignment horizontal="center" vertical="center" wrapText="1"/>
    </xf>
    <xf numFmtId="9" fontId="6" fillId="0" borderId="6" xfId="1" applyFont="1" applyFill="1" applyBorder="1" applyAlignment="1" applyProtection="1">
      <alignment vertical="center" wrapText="1"/>
      <protection hidden="1"/>
    </xf>
    <xf numFmtId="3" fontId="6" fillId="0" borderId="6" xfId="1" applyNumberFormat="1" applyFont="1" applyFill="1" applyBorder="1" applyAlignment="1" applyProtection="1">
      <alignment horizontal="left" vertical="center" wrapText="1"/>
      <protection hidden="1"/>
    </xf>
    <xf numFmtId="0" fontId="10" fillId="0" borderId="6" xfId="0" applyFont="1" applyBorder="1" applyAlignment="1">
      <alignment horizontal="center" vertical="center" wrapText="1"/>
    </xf>
    <xf numFmtId="3" fontId="10" fillId="0" borderId="6" xfId="1" applyNumberFormat="1" applyFont="1" applyFill="1" applyBorder="1" applyAlignment="1" applyProtection="1">
      <alignment horizontal="left" vertical="center" wrapText="1"/>
      <protection hidden="1"/>
    </xf>
    <xf numFmtId="0" fontId="10" fillId="0" borderId="2" xfId="0" applyFont="1" applyBorder="1" applyAlignment="1">
      <alignment horizontal="left" vertical="center" wrapText="1"/>
    </xf>
    <xf numFmtId="0" fontId="15" fillId="0" borderId="11" xfId="0" applyFont="1" applyBorder="1" applyAlignment="1">
      <alignment horizontal="left" vertical="center" wrapText="1"/>
    </xf>
    <xf numFmtId="3" fontId="10" fillId="0" borderId="6" xfId="0" applyNumberFormat="1" applyFont="1" applyBorder="1" applyAlignment="1">
      <alignment horizontal="center" vertical="center" wrapText="1"/>
    </xf>
    <xf numFmtId="0" fontId="0" fillId="0" borderId="0" xfId="0" applyAlignment="1">
      <alignment horizontal="center"/>
    </xf>
    <xf numFmtId="9" fontId="0" fillId="0" borderId="0" xfId="0" applyNumberFormat="1" applyAlignment="1">
      <alignment horizontal="center"/>
    </xf>
    <xf numFmtId="9" fontId="0" fillId="0" borderId="0" xfId="1" applyFont="1" applyAlignment="1">
      <alignment horizontal="center"/>
    </xf>
    <xf numFmtId="3" fontId="6" fillId="2" borderId="10" xfId="0" applyNumberFormat="1"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cellXfs>
  <cellStyles count="4">
    <cellStyle name="Moneda" xfId="3" builtinId="4"/>
    <cellStyle name="Normal" xfId="0" builtinId="0"/>
    <cellStyle name="Normal 18" xfId="2"/>
    <cellStyle name="Porcentaje" xfId="1" builtinId="5"/>
  </cellStyles>
  <dxfs count="0"/>
  <tableStyles count="0" defaultTableStyle="TableStyleMedium2" defaultPivotStyle="PivotStyleLight16"/>
  <colors>
    <mruColors>
      <color rgb="FFFF8989"/>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Graficas!$J$2</c:f>
              <c:strCache>
                <c:ptCount val="1"/>
                <c:pt idx="0">
                  <c:v>Avance </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Graficas!$I$3:$I$15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Graficas!$J$3:$J$15</c:f>
              <c:numCache>
                <c:formatCode>0%</c:formatCode>
                <c:ptCount val="13"/>
                <c:pt idx="0">
                  <c:v>0.92</c:v>
                </c:pt>
                <c:pt idx="1">
                  <c:v>0.89655172413793105</c:v>
                </c:pt>
                <c:pt idx="2">
                  <c:v>0.96</c:v>
                </c:pt>
                <c:pt idx="3">
                  <c:v>0.90322580645161288</c:v>
                </c:pt>
                <c:pt idx="4">
                  <c:v>0.94505494505494503</c:v>
                </c:pt>
                <c:pt idx="5">
                  <c:v>0.9538461538461539</c:v>
                </c:pt>
                <c:pt idx="6">
                  <c:v>0.96402877697841727</c:v>
                </c:pt>
                <c:pt idx="7">
                  <c:v>0.81407035175879394</c:v>
                </c:pt>
                <c:pt idx="8">
                  <c:v>0.83486238532110091</c:v>
                </c:pt>
                <c:pt idx="9">
                  <c:v>0.82781456953642385</c:v>
                </c:pt>
                <c:pt idx="10">
                  <c:v>0.88721804511278191</c:v>
                </c:pt>
                <c:pt idx="11">
                  <c:v>0.91578947368421049</c:v>
                </c:pt>
                <c:pt idx="12">
                  <c:v>1.1015936254980079</c:v>
                </c:pt>
              </c:numCache>
            </c:numRef>
          </c:val>
          <c:extLst xmlns:c16r2="http://schemas.microsoft.com/office/drawing/2015/06/chart">
            <c:ext xmlns:c16="http://schemas.microsoft.com/office/drawing/2014/chart" uri="{C3380CC4-5D6E-409C-BE32-E72D297353CC}">
              <c16:uniqueId val="{00000000-31A0-C74D-96D5-67A759E8B6A3}"/>
            </c:ext>
          </c:extLst>
        </c:ser>
        <c:ser>
          <c:idx val="1"/>
          <c:order val="1"/>
          <c:tx>
            <c:strRef>
              <c:f>Graficas!$K$2</c:f>
              <c:strCache>
                <c:ptCount val="1"/>
                <c:pt idx="0">
                  <c:v>Meta</c:v>
                </c:pt>
              </c:strCache>
            </c:strRef>
          </c:tx>
          <c:spPr>
            <a:solidFill>
              <a:schemeClr val="bg1">
                <a:lumMod val="75000"/>
              </a:schemeClr>
            </a:solidFill>
          </c:spPr>
          <c:invertIfNegative val="0"/>
          <c:cat>
            <c:strRef>
              <c:f>Graficas!$I$3:$I$15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Graficas!$K$3:$K$15</c:f>
              <c:numCache>
                <c:formatCode>0%</c:formatCode>
                <c:ptCount val="13"/>
                <c:pt idx="0">
                  <c:v>0.8</c:v>
                </c:pt>
                <c:pt idx="1">
                  <c:v>0.8</c:v>
                </c:pt>
                <c:pt idx="2">
                  <c:v>0.8</c:v>
                </c:pt>
                <c:pt idx="3">
                  <c:v>0.8</c:v>
                </c:pt>
                <c:pt idx="4">
                  <c:v>0.8</c:v>
                </c:pt>
                <c:pt idx="5">
                  <c:v>0.8</c:v>
                </c:pt>
                <c:pt idx="6">
                  <c:v>0.8</c:v>
                </c:pt>
                <c:pt idx="7">
                  <c:v>0.8</c:v>
                </c:pt>
                <c:pt idx="8">
                  <c:v>0.8</c:v>
                </c:pt>
                <c:pt idx="9">
                  <c:v>0.8</c:v>
                </c:pt>
                <c:pt idx="10">
                  <c:v>0.8</c:v>
                </c:pt>
                <c:pt idx="11">
                  <c:v>0.8</c:v>
                </c:pt>
                <c:pt idx="12">
                  <c:v>0.8</c:v>
                </c:pt>
              </c:numCache>
            </c:numRef>
          </c:val>
          <c:extLst xmlns:c16r2="http://schemas.microsoft.com/office/drawing/2015/06/chart">
            <c:ext xmlns:c16="http://schemas.microsoft.com/office/drawing/2014/chart" uri="{C3380CC4-5D6E-409C-BE32-E72D297353CC}">
              <c16:uniqueId val="{00000001-31A0-C74D-96D5-67A759E8B6A3}"/>
            </c:ext>
          </c:extLst>
        </c:ser>
        <c:dLbls>
          <c:showLegendKey val="0"/>
          <c:showVal val="0"/>
          <c:showCatName val="0"/>
          <c:showSerName val="0"/>
          <c:showPercent val="0"/>
          <c:showBubbleSize val="0"/>
        </c:dLbls>
        <c:gapWidth val="150"/>
        <c:axId val="142341632"/>
        <c:axId val="142343168"/>
      </c:barChart>
      <c:catAx>
        <c:axId val="142341632"/>
        <c:scaling>
          <c:orientation val="minMax"/>
        </c:scaling>
        <c:delete val="0"/>
        <c:axPos val="b"/>
        <c:numFmt formatCode="General" sourceLinked="0"/>
        <c:majorTickMark val="out"/>
        <c:minorTickMark val="none"/>
        <c:tickLblPos val="nextTo"/>
        <c:crossAx val="142343168"/>
        <c:crosses val="autoZero"/>
        <c:auto val="1"/>
        <c:lblAlgn val="ctr"/>
        <c:lblOffset val="100"/>
        <c:noMultiLvlLbl val="0"/>
      </c:catAx>
      <c:valAx>
        <c:axId val="142343168"/>
        <c:scaling>
          <c:orientation val="minMax"/>
        </c:scaling>
        <c:delete val="0"/>
        <c:axPos val="l"/>
        <c:numFmt formatCode="0%" sourceLinked="1"/>
        <c:majorTickMark val="out"/>
        <c:minorTickMark val="none"/>
        <c:tickLblPos val="nextTo"/>
        <c:crossAx val="14234163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Graficas!$J$17</c:f>
              <c:strCache>
                <c:ptCount val="1"/>
                <c:pt idx="0">
                  <c:v>Avance </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Graficas!$I$18:$I$30</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Graficas!$J$18:$J$30</c:f>
              <c:numCache>
                <c:formatCode>0%</c:formatCode>
                <c:ptCount val="13"/>
                <c:pt idx="0">
                  <c:v>0.94499999999999995</c:v>
                </c:pt>
                <c:pt idx="1">
                  <c:v>0.94285714285714284</c:v>
                </c:pt>
                <c:pt idx="2">
                  <c:v>0.88461538461538458</c:v>
                </c:pt>
                <c:pt idx="3">
                  <c:v>0.96694214876033058</c:v>
                </c:pt>
                <c:pt idx="4">
                  <c:v>0.90452261306532666</c:v>
                </c:pt>
                <c:pt idx="5">
                  <c:v>0.95070422535211263</c:v>
                </c:pt>
                <c:pt idx="6">
                  <c:v>0.95428571428571429</c:v>
                </c:pt>
                <c:pt idx="7">
                  <c:v>0.91341991341991347</c:v>
                </c:pt>
                <c:pt idx="8">
                  <c:v>0.96694214876033058</c:v>
                </c:pt>
                <c:pt idx="9">
                  <c:v>0.94930875576036866</c:v>
                </c:pt>
                <c:pt idx="10">
                  <c:v>0.96226415094339623</c:v>
                </c:pt>
                <c:pt idx="11">
                  <c:v>0.95967741935483875</c:v>
                </c:pt>
                <c:pt idx="12">
                  <c:v>0.99027292888039886</c:v>
                </c:pt>
              </c:numCache>
            </c:numRef>
          </c:val>
          <c:extLst xmlns:c16r2="http://schemas.microsoft.com/office/drawing/2015/06/chart">
            <c:ext xmlns:c16="http://schemas.microsoft.com/office/drawing/2014/chart" uri="{C3380CC4-5D6E-409C-BE32-E72D297353CC}">
              <c16:uniqueId val="{00000000-7F83-ED49-ACC0-C44EA17AA857}"/>
            </c:ext>
          </c:extLst>
        </c:ser>
        <c:ser>
          <c:idx val="1"/>
          <c:order val="1"/>
          <c:tx>
            <c:strRef>
              <c:f>Graficas!$K$17</c:f>
              <c:strCache>
                <c:ptCount val="1"/>
                <c:pt idx="0">
                  <c:v>Meta</c:v>
                </c:pt>
              </c:strCache>
            </c:strRef>
          </c:tx>
          <c:spPr>
            <a:solidFill>
              <a:schemeClr val="bg1">
                <a:lumMod val="75000"/>
              </a:schemeClr>
            </a:solidFill>
          </c:spPr>
          <c:invertIfNegative val="0"/>
          <c:cat>
            <c:strRef>
              <c:f>Graficas!$I$18:$I$30</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Graficas!$K$18:$K$30</c:f>
              <c:numCache>
                <c:formatCode>0%</c:formatCode>
                <c:ptCount val="13"/>
                <c:pt idx="0">
                  <c:v>0.95</c:v>
                </c:pt>
                <c:pt idx="1">
                  <c:v>0.95</c:v>
                </c:pt>
                <c:pt idx="2">
                  <c:v>0.95</c:v>
                </c:pt>
                <c:pt idx="3">
                  <c:v>0.95</c:v>
                </c:pt>
                <c:pt idx="4">
                  <c:v>0.95</c:v>
                </c:pt>
                <c:pt idx="5">
                  <c:v>0.95</c:v>
                </c:pt>
                <c:pt idx="6">
                  <c:v>0.95</c:v>
                </c:pt>
                <c:pt idx="7">
                  <c:v>0.95</c:v>
                </c:pt>
                <c:pt idx="8">
                  <c:v>0.95</c:v>
                </c:pt>
                <c:pt idx="9">
                  <c:v>0.95</c:v>
                </c:pt>
                <c:pt idx="10">
                  <c:v>0.95</c:v>
                </c:pt>
                <c:pt idx="11">
                  <c:v>0.95</c:v>
                </c:pt>
                <c:pt idx="12">
                  <c:v>1</c:v>
                </c:pt>
              </c:numCache>
            </c:numRef>
          </c:val>
          <c:extLst xmlns:c16r2="http://schemas.microsoft.com/office/drawing/2015/06/chart">
            <c:ext xmlns:c16="http://schemas.microsoft.com/office/drawing/2014/chart" uri="{C3380CC4-5D6E-409C-BE32-E72D297353CC}">
              <c16:uniqueId val="{00000001-7F83-ED49-ACC0-C44EA17AA857}"/>
            </c:ext>
          </c:extLst>
        </c:ser>
        <c:dLbls>
          <c:showLegendKey val="0"/>
          <c:showVal val="0"/>
          <c:showCatName val="0"/>
          <c:showSerName val="0"/>
          <c:showPercent val="0"/>
          <c:showBubbleSize val="0"/>
        </c:dLbls>
        <c:gapWidth val="150"/>
        <c:axId val="133244800"/>
        <c:axId val="133246336"/>
      </c:barChart>
      <c:catAx>
        <c:axId val="133244800"/>
        <c:scaling>
          <c:orientation val="minMax"/>
        </c:scaling>
        <c:delete val="0"/>
        <c:axPos val="b"/>
        <c:numFmt formatCode="General" sourceLinked="0"/>
        <c:majorTickMark val="out"/>
        <c:minorTickMark val="none"/>
        <c:tickLblPos val="nextTo"/>
        <c:crossAx val="133246336"/>
        <c:crosses val="autoZero"/>
        <c:auto val="1"/>
        <c:lblAlgn val="ctr"/>
        <c:lblOffset val="100"/>
        <c:noMultiLvlLbl val="0"/>
      </c:catAx>
      <c:valAx>
        <c:axId val="133246336"/>
        <c:scaling>
          <c:orientation val="minMax"/>
        </c:scaling>
        <c:delete val="0"/>
        <c:axPos val="l"/>
        <c:numFmt formatCode="0%" sourceLinked="1"/>
        <c:majorTickMark val="out"/>
        <c:minorTickMark val="none"/>
        <c:tickLblPos val="nextTo"/>
        <c:crossAx val="13324480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Graficas!$J$32</c:f>
              <c:strCache>
                <c:ptCount val="1"/>
                <c:pt idx="0">
                  <c:v>Avance </c:v>
                </c:pt>
              </c:strCache>
            </c:strRef>
          </c:tx>
          <c:spPr>
            <a:solidFill>
              <a:schemeClr val="accent6"/>
            </a:solidFill>
          </c:spPr>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BAE6-784E-BA99-FE4AC6F74E98}"/>
              </c:ext>
            </c:extLst>
          </c:dPt>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3-BAE6-784E-BA99-FE4AC6F74E98}"/>
              </c:ext>
            </c:extLst>
          </c:dPt>
          <c:dPt>
            <c:idx val="10"/>
            <c:invertIfNegative val="0"/>
            <c:bubble3D val="0"/>
            <c:spPr>
              <a:solidFill>
                <a:srgbClr val="C00000"/>
              </a:solidFill>
            </c:spPr>
            <c:extLst xmlns:c16r2="http://schemas.microsoft.com/office/drawing/2015/06/chart">
              <c:ext xmlns:c16="http://schemas.microsoft.com/office/drawing/2014/chart" uri="{C3380CC4-5D6E-409C-BE32-E72D297353CC}">
                <c16:uniqueId val="{00000005-BAE6-784E-BA99-FE4AC6F74E98}"/>
              </c:ext>
            </c:extLst>
          </c:dPt>
          <c:dPt>
            <c:idx val="11"/>
            <c:invertIfNegative val="0"/>
            <c:bubble3D val="0"/>
            <c:spPr>
              <a:solidFill>
                <a:srgbClr val="C00000"/>
              </a:solidFill>
            </c:spPr>
            <c:extLst xmlns:c16r2="http://schemas.microsoft.com/office/drawing/2015/06/chart">
              <c:ext xmlns:c16="http://schemas.microsoft.com/office/drawing/2014/chart" uri="{C3380CC4-5D6E-409C-BE32-E72D297353CC}">
                <c16:uniqueId val="{00000007-EEAA-490C-95A8-90A001D7D717}"/>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Graficas!$I$33:$I$45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Graficas!$J$33:$J$45</c:f>
              <c:numCache>
                <c:formatCode>0%</c:formatCode>
                <c:ptCount val="13"/>
                <c:pt idx="0">
                  <c:v>1.6474464579901153E-3</c:v>
                </c:pt>
                <c:pt idx="1">
                  <c:v>0.23892215568862277</c:v>
                </c:pt>
                <c:pt idx="2">
                  <c:v>1.029535864978903</c:v>
                </c:pt>
                <c:pt idx="3">
                  <c:v>1.312889812889813</c:v>
                </c:pt>
                <c:pt idx="4">
                  <c:v>0.83373063170440997</c:v>
                </c:pt>
                <c:pt idx="5">
                  <c:v>1.2353689567430026</c:v>
                </c:pt>
                <c:pt idx="6">
                  <c:v>1.260827718960539</c:v>
                </c:pt>
                <c:pt idx="7">
                  <c:v>1.435672514619883</c:v>
                </c:pt>
                <c:pt idx="8">
                  <c:v>0.95979899497487442</c:v>
                </c:pt>
                <c:pt idx="9">
                  <c:v>0.92405063291139244</c:v>
                </c:pt>
                <c:pt idx="10">
                  <c:v>0.47912524850894633</c:v>
                </c:pt>
                <c:pt idx="11">
                  <c:v>0.54188948306595364</c:v>
                </c:pt>
                <c:pt idx="12">
                  <c:v>1.2170877911829425</c:v>
                </c:pt>
              </c:numCache>
            </c:numRef>
          </c:val>
          <c:extLst xmlns:c16r2="http://schemas.microsoft.com/office/drawing/2015/06/chart">
            <c:ext xmlns:c16="http://schemas.microsoft.com/office/drawing/2014/chart" uri="{C3380CC4-5D6E-409C-BE32-E72D297353CC}">
              <c16:uniqueId val="{00000006-BAE6-784E-BA99-FE4AC6F74E98}"/>
            </c:ext>
          </c:extLst>
        </c:ser>
        <c:ser>
          <c:idx val="1"/>
          <c:order val="1"/>
          <c:tx>
            <c:strRef>
              <c:f>Graficas!$K$32</c:f>
              <c:strCache>
                <c:ptCount val="1"/>
                <c:pt idx="0">
                  <c:v>Meta</c:v>
                </c:pt>
              </c:strCache>
            </c:strRef>
          </c:tx>
          <c:spPr>
            <a:solidFill>
              <a:schemeClr val="bg1">
                <a:lumMod val="75000"/>
              </a:schemeClr>
            </a:solidFill>
          </c:spPr>
          <c:invertIfNegative val="0"/>
          <c:cat>
            <c:strRef>
              <c:f>Graficas!$I$33:$I$45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Graficas!$K$33:$K$45</c:f>
              <c:numCache>
                <c:formatCode>0%</c:formatCode>
                <c:ptCount val="13"/>
                <c:pt idx="0">
                  <c:v>0.7</c:v>
                </c:pt>
                <c:pt idx="1">
                  <c:v>0.7</c:v>
                </c:pt>
                <c:pt idx="2">
                  <c:v>0.7</c:v>
                </c:pt>
                <c:pt idx="3">
                  <c:v>0.7</c:v>
                </c:pt>
                <c:pt idx="4">
                  <c:v>0.7</c:v>
                </c:pt>
                <c:pt idx="5">
                  <c:v>0.7</c:v>
                </c:pt>
                <c:pt idx="6">
                  <c:v>0.7</c:v>
                </c:pt>
                <c:pt idx="7">
                  <c:v>0.7</c:v>
                </c:pt>
                <c:pt idx="8">
                  <c:v>0.7</c:v>
                </c:pt>
                <c:pt idx="9">
                  <c:v>0.7</c:v>
                </c:pt>
                <c:pt idx="10">
                  <c:v>0.7</c:v>
                </c:pt>
                <c:pt idx="11">
                  <c:v>0.7</c:v>
                </c:pt>
                <c:pt idx="12">
                  <c:v>1</c:v>
                </c:pt>
              </c:numCache>
            </c:numRef>
          </c:val>
          <c:extLst xmlns:c16r2="http://schemas.microsoft.com/office/drawing/2015/06/chart">
            <c:ext xmlns:c16="http://schemas.microsoft.com/office/drawing/2014/chart" uri="{C3380CC4-5D6E-409C-BE32-E72D297353CC}">
              <c16:uniqueId val="{00000007-BAE6-784E-BA99-FE4AC6F74E98}"/>
            </c:ext>
          </c:extLst>
        </c:ser>
        <c:dLbls>
          <c:showLegendKey val="0"/>
          <c:showVal val="0"/>
          <c:showCatName val="0"/>
          <c:showSerName val="0"/>
          <c:showPercent val="0"/>
          <c:showBubbleSize val="0"/>
        </c:dLbls>
        <c:gapWidth val="150"/>
        <c:axId val="135471488"/>
        <c:axId val="135473024"/>
      </c:barChart>
      <c:catAx>
        <c:axId val="135471488"/>
        <c:scaling>
          <c:orientation val="minMax"/>
        </c:scaling>
        <c:delete val="0"/>
        <c:axPos val="b"/>
        <c:numFmt formatCode="General" sourceLinked="0"/>
        <c:majorTickMark val="out"/>
        <c:minorTickMark val="none"/>
        <c:tickLblPos val="nextTo"/>
        <c:crossAx val="135473024"/>
        <c:crosses val="autoZero"/>
        <c:auto val="1"/>
        <c:lblAlgn val="ctr"/>
        <c:lblOffset val="100"/>
        <c:noMultiLvlLbl val="0"/>
      </c:catAx>
      <c:valAx>
        <c:axId val="135473024"/>
        <c:scaling>
          <c:orientation val="minMax"/>
        </c:scaling>
        <c:delete val="0"/>
        <c:axPos val="l"/>
        <c:numFmt formatCode="0%" sourceLinked="1"/>
        <c:majorTickMark val="out"/>
        <c:minorTickMark val="none"/>
        <c:tickLblPos val="nextTo"/>
        <c:crossAx val="13547148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Graficas!$J$2</c:f>
              <c:strCache>
                <c:ptCount val="1"/>
                <c:pt idx="0">
                  <c:v>Avance </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Graficas!$I$3:$I$15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Graficas!$J$3:$J$15</c:f>
              <c:numCache>
                <c:formatCode>0%</c:formatCode>
                <c:ptCount val="13"/>
                <c:pt idx="0">
                  <c:v>0.92</c:v>
                </c:pt>
                <c:pt idx="1">
                  <c:v>0.89655172413793105</c:v>
                </c:pt>
                <c:pt idx="2">
                  <c:v>0.96</c:v>
                </c:pt>
                <c:pt idx="3">
                  <c:v>0.90322580645161288</c:v>
                </c:pt>
                <c:pt idx="4">
                  <c:v>0.94505494505494503</c:v>
                </c:pt>
                <c:pt idx="5">
                  <c:v>0.9538461538461539</c:v>
                </c:pt>
                <c:pt idx="6">
                  <c:v>0.96402877697841727</c:v>
                </c:pt>
                <c:pt idx="7">
                  <c:v>0.81407035175879394</c:v>
                </c:pt>
                <c:pt idx="8">
                  <c:v>0.83486238532110091</c:v>
                </c:pt>
                <c:pt idx="9">
                  <c:v>0.82781456953642385</c:v>
                </c:pt>
                <c:pt idx="10">
                  <c:v>0.88721804511278191</c:v>
                </c:pt>
                <c:pt idx="11">
                  <c:v>0.91578947368421049</c:v>
                </c:pt>
                <c:pt idx="12">
                  <c:v>1.1015936254980079</c:v>
                </c:pt>
              </c:numCache>
            </c:numRef>
          </c:val>
          <c:extLst xmlns:c16r2="http://schemas.microsoft.com/office/drawing/2015/06/chart">
            <c:ext xmlns:c16="http://schemas.microsoft.com/office/drawing/2014/chart" uri="{C3380CC4-5D6E-409C-BE32-E72D297353CC}">
              <c16:uniqueId val="{00000000-F2BF-BA4C-B143-55D8A219E48A}"/>
            </c:ext>
          </c:extLst>
        </c:ser>
        <c:ser>
          <c:idx val="1"/>
          <c:order val="1"/>
          <c:tx>
            <c:strRef>
              <c:f>Graficas!$K$2</c:f>
              <c:strCache>
                <c:ptCount val="1"/>
                <c:pt idx="0">
                  <c:v>Meta</c:v>
                </c:pt>
              </c:strCache>
            </c:strRef>
          </c:tx>
          <c:spPr>
            <a:solidFill>
              <a:schemeClr val="bg1">
                <a:lumMod val="75000"/>
              </a:schemeClr>
            </a:solidFill>
          </c:spPr>
          <c:invertIfNegative val="0"/>
          <c:cat>
            <c:strRef>
              <c:f>Graficas!$I$3:$I$15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Graficas!$K$3:$K$15</c:f>
              <c:numCache>
                <c:formatCode>0%</c:formatCode>
                <c:ptCount val="13"/>
                <c:pt idx="0">
                  <c:v>0.8</c:v>
                </c:pt>
                <c:pt idx="1">
                  <c:v>0.8</c:v>
                </c:pt>
                <c:pt idx="2">
                  <c:v>0.8</c:v>
                </c:pt>
                <c:pt idx="3">
                  <c:v>0.8</c:v>
                </c:pt>
                <c:pt idx="4">
                  <c:v>0.8</c:v>
                </c:pt>
                <c:pt idx="5">
                  <c:v>0.8</c:v>
                </c:pt>
                <c:pt idx="6">
                  <c:v>0.8</c:v>
                </c:pt>
                <c:pt idx="7">
                  <c:v>0.8</c:v>
                </c:pt>
                <c:pt idx="8">
                  <c:v>0.8</c:v>
                </c:pt>
                <c:pt idx="9">
                  <c:v>0.8</c:v>
                </c:pt>
                <c:pt idx="10">
                  <c:v>0.8</c:v>
                </c:pt>
                <c:pt idx="11">
                  <c:v>0.8</c:v>
                </c:pt>
                <c:pt idx="12">
                  <c:v>0.8</c:v>
                </c:pt>
              </c:numCache>
            </c:numRef>
          </c:val>
          <c:extLst xmlns:c16r2="http://schemas.microsoft.com/office/drawing/2015/06/chart">
            <c:ext xmlns:c16="http://schemas.microsoft.com/office/drawing/2014/chart" uri="{C3380CC4-5D6E-409C-BE32-E72D297353CC}">
              <c16:uniqueId val="{00000001-F2BF-BA4C-B143-55D8A219E48A}"/>
            </c:ext>
          </c:extLst>
        </c:ser>
        <c:dLbls>
          <c:showLegendKey val="0"/>
          <c:showVal val="0"/>
          <c:showCatName val="0"/>
          <c:showSerName val="0"/>
          <c:showPercent val="0"/>
          <c:showBubbleSize val="0"/>
        </c:dLbls>
        <c:gapWidth val="150"/>
        <c:axId val="140922880"/>
        <c:axId val="140924416"/>
      </c:barChart>
      <c:catAx>
        <c:axId val="140922880"/>
        <c:scaling>
          <c:orientation val="minMax"/>
        </c:scaling>
        <c:delete val="0"/>
        <c:axPos val="b"/>
        <c:numFmt formatCode="General" sourceLinked="0"/>
        <c:majorTickMark val="out"/>
        <c:minorTickMark val="none"/>
        <c:tickLblPos val="nextTo"/>
        <c:crossAx val="140924416"/>
        <c:crosses val="autoZero"/>
        <c:auto val="1"/>
        <c:lblAlgn val="ctr"/>
        <c:lblOffset val="100"/>
        <c:noMultiLvlLbl val="0"/>
      </c:catAx>
      <c:valAx>
        <c:axId val="140924416"/>
        <c:scaling>
          <c:orientation val="minMax"/>
        </c:scaling>
        <c:delete val="0"/>
        <c:axPos val="l"/>
        <c:numFmt formatCode="0%" sourceLinked="1"/>
        <c:majorTickMark val="out"/>
        <c:minorTickMark val="none"/>
        <c:tickLblPos val="nextTo"/>
        <c:crossAx val="14092288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Graficas!$J$17</c:f>
              <c:strCache>
                <c:ptCount val="1"/>
                <c:pt idx="0">
                  <c:v>Avance </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Graficas!$I$18:$I$30</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Graficas!$J$18:$J$30</c:f>
              <c:numCache>
                <c:formatCode>0%</c:formatCode>
                <c:ptCount val="13"/>
                <c:pt idx="0">
                  <c:v>0.94499999999999995</c:v>
                </c:pt>
                <c:pt idx="1">
                  <c:v>0.94285714285714284</c:v>
                </c:pt>
                <c:pt idx="2">
                  <c:v>0.88461538461538458</c:v>
                </c:pt>
                <c:pt idx="3">
                  <c:v>0.96694214876033058</c:v>
                </c:pt>
                <c:pt idx="4">
                  <c:v>0.90452261306532666</c:v>
                </c:pt>
                <c:pt idx="5">
                  <c:v>0.95070422535211263</c:v>
                </c:pt>
                <c:pt idx="6">
                  <c:v>0.95428571428571429</c:v>
                </c:pt>
                <c:pt idx="7">
                  <c:v>0.91341991341991347</c:v>
                </c:pt>
                <c:pt idx="8">
                  <c:v>0.96694214876033058</c:v>
                </c:pt>
                <c:pt idx="9">
                  <c:v>0.94930875576036866</c:v>
                </c:pt>
                <c:pt idx="10">
                  <c:v>0.96226415094339623</c:v>
                </c:pt>
                <c:pt idx="11">
                  <c:v>0.95967741935483875</c:v>
                </c:pt>
                <c:pt idx="12">
                  <c:v>0.99027292888039886</c:v>
                </c:pt>
              </c:numCache>
            </c:numRef>
          </c:val>
          <c:extLst xmlns:c16r2="http://schemas.microsoft.com/office/drawing/2015/06/chart">
            <c:ext xmlns:c16="http://schemas.microsoft.com/office/drawing/2014/chart" uri="{C3380CC4-5D6E-409C-BE32-E72D297353CC}">
              <c16:uniqueId val="{00000000-8FA5-5043-8B5B-F5DF5A34FAA1}"/>
            </c:ext>
          </c:extLst>
        </c:ser>
        <c:ser>
          <c:idx val="1"/>
          <c:order val="1"/>
          <c:tx>
            <c:strRef>
              <c:f>Graficas!$K$17</c:f>
              <c:strCache>
                <c:ptCount val="1"/>
                <c:pt idx="0">
                  <c:v>Meta</c:v>
                </c:pt>
              </c:strCache>
            </c:strRef>
          </c:tx>
          <c:spPr>
            <a:solidFill>
              <a:schemeClr val="bg1">
                <a:lumMod val="75000"/>
              </a:schemeClr>
            </a:solidFill>
          </c:spPr>
          <c:invertIfNegative val="0"/>
          <c:cat>
            <c:strRef>
              <c:f>Graficas!$I$18:$I$30</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Graficas!$K$18:$K$30</c:f>
              <c:numCache>
                <c:formatCode>0%</c:formatCode>
                <c:ptCount val="13"/>
                <c:pt idx="0">
                  <c:v>0.95</c:v>
                </c:pt>
                <c:pt idx="1">
                  <c:v>0.95</c:v>
                </c:pt>
                <c:pt idx="2">
                  <c:v>0.95</c:v>
                </c:pt>
                <c:pt idx="3">
                  <c:v>0.95</c:v>
                </c:pt>
                <c:pt idx="4">
                  <c:v>0.95</c:v>
                </c:pt>
                <c:pt idx="5">
                  <c:v>0.95</c:v>
                </c:pt>
                <c:pt idx="6">
                  <c:v>0.95</c:v>
                </c:pt>
                <c:pt idx="7">
                  <c:v>0.95</c:v>
                </c:pt>
                <c:pt idx="8">
                  <c:v>0.95</c:v>
                </c:pt>
                <c:pt idx="9">
                  <c:v>0.95</c:v>
                </c:pt>
                <c:pt idx="10">
                  <c:v>0.95</c:v>
                </c:pt>
                <c:pt idx="11">
                  <c:v>0.95</c:v>
                </c:pt>
                <c:pt idx="12">
                  <c:v>1</c:v>
                </c:pt>
              </c:numCache>
            </c:numRef>
          </c:val>
          <c:extLst xmlns:c16r2="http://schemas.microsoft.com/office/drawing/2015/06/chart">
            <c:ext xmlns:c16="http://schemas.microsoft.com/office/drawing/2014/chart" uri="{C3380CC4-5D6E-409C-BE32-E72D297353CC}">
              <c16:uniqueId val="{00000001-8FA5-5043-8B5B-F5DF5A34FAA1}"/>
            </c:ext>
          </c:extLst>
        </c:ser>
        <c:dLbls>
          <c:showLegendKey val="0"/>
          <c:showVal val="0"/>
          <c:showCatName val="0"/>
          <c:showSerName val="0"/>
          <c:showPercent val="0"/>
          <c:showBubbleSize val="0"/>
        </c:dLbls>
        <c:gapWidth val="150"/>
        <c:axId val="140963200"/>
        <c:axId val="141689984"/>
      </c:barChart>
      <c:catAx>
        <c:axId val="140963200"/>
        <c:scaling>
          <c:orientation val="minMax"/>
        </c:scaling>
        <c:delete val="0"/>
        <c:axPos val="b"/>
        <c:numFmt formatCode="General" sourceLinked="0"/>
        <c:majorTickMark val="out"/>
        <c:minorTickMark val="none"/>
        <c:tickLblPos val="nextTo"/>
        <c:crossAx val="141689984"/>
        <c:crosses val="autoZero"/>
        <c:auto val="1"/>
        <c:lblAlgn val="ctr"/>
        <c:lblOffset val="100"/>
        <c:noMultiLvlLbl val="0"/>
      </c:catAx>
      <c:valAx>
        <c:axId val="141689984"/>
        <c:scaling>
          <c:orientation val="minMax"/>
        </c:scaling>
        <c:delete val="0"/>
        <c:axPos val="l"/>
        <c:numFmt formatCode="0%" sourceLinked="1"/>
        <c:majorTickMark val="out"/>
        <c:minorTickMark val="none"/>
        <c:tickLblPos val="nextTo"/>
        <c:crossAx val="14096320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Graficas!$J$32</c:f>
              <c:strCache>
                <c:ptCount val="1"/>
                <c:pt idx="0">
                  <c:v>Avance </c:v>
                </c:pt>
              </c:strCache>
            </c:strRef>
          </c:tx>
          <c:spPr>
            <a:solidFill>
              <a:schemeClr val="accent6"/>
            </a:solidFill>
          </c:spPr>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EF7B-1B46-8470-E80DAF13190A}"/>
              </c:ext>
            </c:extLst>
          </c:dPt>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3-EF7B-1B46-8470-E80DAF13190A}"/>
              </c:ext>
            </c:extLst>
          </c:dPt>
          <c:dPt>
            <c:idx val="10"/>
            <c:invertIfNegative val="0"/>
            <c:bubble3D val="0"/>
            <c:spPr>
              <a:solidFill>
                <a:srgbClr val="C00000"/>
              </a:solidFill>
            </c:spPr>
            <c:extLst xmlns:c16r2="http://schemas.microsoft.com/office/drawing/2015/06/chart">
              <c:ext xmlns:c16="http://schemas.microsoft.com/office/drawing/2014/chart" uri="{C3380CC4-5D6E-409C-BE32-E72D297353CC}">
                <c16:uniqueId val="{00000005-EF7B-1B46-8470-E80DAF1319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Graficas!$I$33:$I$45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Graficas!$J$33:$J$45</c:f>
              <c:numCache>
                <c:formatCode>0%</c:formatCode>
                <c:ptCount val="13"/>
                <c:pt idx="0">
                  <c:v>1.6474464579901153E-3</c:v>
                </c:pt>
                <c:pt idx="1">
                  <c:v>0.23892215568862277</c:v>
                </c:pt>
                <c:pt idx="2">
                  <c:v>1.029535864978903</c:v>
                </c:pt>
                <c:pt idx="3">
                  <c:v>1.312889812889813</c:v>
                </c:pt>
                <c:pt idx="4">
                  <c:v>0.83373063170440997</c:v>
                </c:pt>
                <c:pt idx="5">
                  <c:v>1.2353689567430026</c:v>
                </c:pt>
                <c:pt idx="6">
                  <c:v>1.260827718960539</c:v>
                </c:pt>
                <c:pt idx="7">
                  <c:v>1.435672514619883</c:v>
                </c:pt>
                <c:pt idx="8">
                  <c:v>0.95979899497487442</c:v>
                </c:pt>
                <c:pt idx="9">
                  <c:v>0.92405063291139244</c:v>
                </c:pt>
                <c:pt idx="10">
                  <c:v>0.47912524850894633</c:v>
                </c:pt>
                <c:pt idx="11">
                  <c:v>0.54188948306595364</c:v>
                </c:pt>
                <c:pt idx="12">
                  <c:v>1.2170877911829425</c:v>
                </c:pt>
              </c:numCache>
            </c:numRef>
          </c:val>
          <c:extLst xmlns:c16r2="http://schemas.microsoft.com/office/drawing/2015/06/chart">
            <c:ext xmlns:c16="http://schemas.microsoft.com/office/drawing/2014/chart" uri="{C3380CC4-5D6E-409C-BE32-E72D297353CC}">
              <c16:uniqueId val="{00000006-EF7B-1B46-8470-E80DAF13190A}"/>
            </c:ext>
          </c:extLst>
        </c:ser>
        <c:ser>
          <c:idx val="1"/>
          <c:order val="1"/>
          <c:tx>
            <c:strRef>
              <c:f>Graficas!$K$32</c:f>
              <c:strCache>
                <c:ptCount val="1"/>
                <c:pt idx="0">
                  <c:v>Meta</c:v>
                </c:pt>
              </c:strCache>
            </c:strRef>
          </c:tx>
          <c:spPr>
            <a:solidFill>
              <a:schemeClr val="bg1">
                <a:lumMod val="75000"/>
              </a:schemeClr>
            </a:solidFill>
          </c:spPr>
          <c:invertIfNegative val="0"/>
          <c:cat>
            <c:strRef>
              <c:f>Graficas!$I$33:$I$45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Graficas!$K$33:$K$45</c:f>
              <c:numCache>
                <c:formatCode>0%</c:formatCode>
                <c:ptCount val="13"/>
                <c:pt idx="0">
                  <c:v>0.7</c:v>
                </c:pt>
                <c:pt idx="1">
                  <c:v>0.7</c:v>
                </c:pt>
                <c:pt idx="2">
                  <c:v>0.7</c:v>
                </c:pt>
                <c:pt idx="3">
                  <c:v>0.7</c:v>
                </c:pt>
                <c:pt idx="4">
                  <c:v>0.7</c:v>
                </c:pt>
                <c:pt idx="5">
                  <c:v>0.7</c:v>
                </c:pt>
                <c:pt idx="6">
                  <c:v>0.7</c:v>
                </c:pt>
                <c:pt idx="7">
                  <c:v>0.7</c:v>
                </c:pt>
                <c:pt idx="8">
                  <c:v>0.7</c:v>
                </c:pt>
                <c:pt idx="9">
                  <c:v>0.7</c:v>
                </c:pt>
                <c:pt idx="10">
                  <c:v>0.7</c:v>
                </c:pt>
                <c:pt idx="11">
                  <c:v>0.7</c:v>
                </c:pt>
                <c:pt idx="12">
                  <c:v>1</c:v>
                </c:pt>
              </c:numCache>
            </c:numRef>
          </c:val>
          <c:extLst xmlns:c16r2="http://schemas.microsoft.com/office/drawing/2015/06/chart">
            <c:ext xmlns:c16="http://schemas.microsoft.com/office/drawing/2014/chart" uri="{C3380CC4-5D6E-409C-BE32-E72D297353CC}">
              <c16:uniqueId val="{00000007-EF7B-1B46-8470-E80DAF13190A}"/>
            </c:ext>
          </c:extLst>
        </c:ser>
        <c:dLbls>
          <c:showLegendKey val="0"/>
          <c:showVal val="0"/>
          <c:showCatName val="0"/>
          <c:showSerName val="0"/>
          <c:showPercent val="0"/>
          <c:showBubbleSize val="0"/>
        </c:dLbls>
        <c:gapWidth val="150"/>
        <c:axId val="141739136"/>
        <c:axId val="141740672"/>
      </c:barChart>
      <c:catAx>
        <c:axId val="141739136"/>
        <c:scaling>
          <c:orientation val="minMax"/>
        </c:scaling>
        <c:delete val="0"/>
        <c:axPos val="b"/>
        <c:numFmt formatCode="General" sourceLinked="0"/>
        <c:majorTickMark val="out"/>
        <c:minorTickMark val="none"/>
        <c:tickLblPos val="nextTo"/>
        <c:crossAx val="141740672"/>
        <c:crosses val="autoZero"/>
        <c:auto val="1"/>
        <c:lblAlgn val="ctr"/>
        <c:lblOffset val="100"/>
        <c:noMultiLvlLbl val="0"/>
      </c:catAx>
      <c:valAx>
        <c:axId val="141740672"/>
        <c:scaling>
          <c:orientation val="minMax"/>
        </c:scaling>
        <c:delete val="0"/>
        <c:axPos val="l"/>
        <c:numFmt formatCode="0%" sourceLinked="1"/>
        <c:majorTickMark val="out"/>
        <c:minorTickMark val="none"/>
        <c:tickLblPos val="nextTo"/>
        <c:crossAx val="1417391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Graficas!$N$32</c:f>
              <c:strCache>
                <c:ptCount val="1"/>
                <c:pt idx="0">
                  <c:v>Cumplimiento</c:v>
                </c:pt>
              </c:strCache>
            </c:strRef>
          </c:tx>
          <c:marker>
            <c:symbol val="none"/>
          </c:marker>
          <c:dLbls>
            <c:dLbl>
              <c:idx val="0"/>
              <c:spPr>
                <a:noFill/>
              </c:spPr>
              <c:txPr>
                <a:bodyPr/>
                <a:lstStyle/>
                <a:p>
                  <a:pPr>
                    <a:defRPr>
                      <a:solidFill>
                        <a:srgbClr val="FF0000"/>
                      </a:solidFill>
                    </a:defRPr>
                  </a:pPr>
                  <a:endParaRPr lang="es-CO"/>
                </a:p>
              </c:txPr>
              <c:showLegendKey val="0"/>
              <c:showVal val="1"/>
              <c:showCatName val="0"/>
              <c:showSerName val="0"/>
              <c:showPercent val="0"/>
              <c:showBubbleSize val="0"/>
            </c:dLbl>
            <c:dLbl>
              <c:idx val="1"/>
              <c:spPr/>
              <c:txPr>
                <a:bodyPr/>
                <a:lstStyle/>
                <a:p>
                  <a:pPr>
                    <a:defRPr>
                      <a:solidFill>
                        <a:srgbClr val="FF0000"/>
                      </a:solidFill>
                    </a:defRPr>
                  </a:pPr>
                  <a:endParaRPr lang="es-CO"/>
                </a:p>
              </c:txPr>
              <c:showLegendKey val="0"/>
              <c:showVal val="1"/>
              <c:showCatName val="0"/>
              <c:showSerName val="0"/>
              <c:showPercent val="0"/>
              <c:showBubbleSize val="0"/>
            </c:dLbl>
            <c:dLbl>
              <c:idx val="10"/>
              <c:spPr/>
              <c:txPr>
                <a:bodyPr/>
                <a:lstStyle/>
                <a:p>
                  <a:pPr>
                    <a:defRPr>
                      <a:solidFill>
                        <a:srgbClr val="FF0000"/>
                      </a:solidFill>
                    </a:defRPr>
                  </a:pPr>
                  <a:endParaRPr lang="es-CO"/>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trendline>
            <c:spPr>
              <a:ln>
                <a:solidFill>
                  <a:schemeClr val="accent6">
                    <a:lumMod val="50000"/>
                  </a:schemeClr>
                </a:solidFill>
              </a:ln>
            </c:spPr>
            <c:trendlineType val="linear"/>
            <c:dispRSqr val="0"/>
            <c:dispEq val="0"/>
          </c:trendline>
          <c:cat>
            <c:strRef>
              <c:f>Graficas!$M$33:$M$45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Graficas!$N$33:$N$45</c:f>
              <c:numCache>
                <c:formatCode>0%</c:formatCode>
                <c:ptCount val="13"/>
                <c:pt idx="0">
                  <c:v>2.3534949399858793E-3</c:v>
                </c:pt>
                <c:pt idx="1">
                  <c:v>0.3413173652694611</c:v>
                </c:pt>
                <c:pt idx="2">
                  <c:v>1.470765521398433</c:v>
                </c:pt>
                <c:pt idx="3">
                  <c:v>1.8755568755568759</c:v>
                </c:pt>
                <c:pt idx="4">
                  <c:v>1.1910437595777286</c:v>
                </c:pt>
                <c:pt idx="5">
                  <c:v>1.7648127953471466</c:v>
                </c:pt>
                <c:pt idx="6">
                  <c:v>1.801182455657913</c:v>
                </c:pt>
                <c:pt idx="7">
                  <c:v>2.0509607351712615</c:v>
                </c:pt>
                <c:pt idx="8">
                  <c:v>1.3711414213926778</c:v>
                </c:pt>
                <c:pt idx="9">
                  <c:v>1.3200723327305608</c:v>
                </c:pt>
                <c:pt idx="10">
                  <c:v>0.68446464072706625</c:v>
                </c:pt>
                <c:pt idx="12">
                  <c:v>1.2170877911829425</c:v>
                </c:pt>
              </c:numCache>
            </c:numRef>
          </c:val>
          <c:smooth val="0"/>
          <c:extLst xmlns:c16r2="http://schemas.microsoft.com/office/drawing/2015/06/chart">
            <c:ext xmlns:c16="http://schemas.microsoft.com/office/drawing/2014/chart" uri="{C3380CC4-5D6E-409C-BE32-E72D297353CC}">
              <c16:uniqueId val="{00000004-5C15-514F-9044-662258627B2D}"/>
            </c:ext>
          </c:extLst>
        </c:ser>
        <c:dLbls>
          <c:showLegendKey val="0"/>
          <c:showVal val="0"/>
          <c:showCatName val="0"/>
          <c:showSerName val="0"/>
          <c:showPercent val="0"/>
          <c:showBubbleSize val="0"/>
        </c:dLbls>
        <c:marker val="1"/>
        <c:smooth val="0"/>
        <c:axId val="141850112"/>
        <c:axId val="141851648"/>
      </c:lineChart>
      <c:catAx>
        <c:axId val="141850112"/>
        <c:scaling>
          <c:orientation val="minMax"/>
        </c:scaling>
        <c:delete val="0"/>
        <c:axPos val="b"/>
        <c:numFmt formatCode="General" sourceLinked="0"/>
        <c:majorTickMark val="none"/>
        <c:minorTickMark val="none"/>
        <c:tickLblPos val="nextTo"/>
        <c:crossAx val="141851648"/>
        <c:crosses val="autoZero"/>
        <c:auto val="1"/>
        <c:lblAlgn val="ctr"/>
        <c:lblOffset val="100"/>
        <c:noMultiLvlLbl val="0"/>
      </c:catAx>
      <c:valAx>
        <c:axId val="141851648"/>
        <c:scaling>
          <c:orientation val="minMax"/>
        </c:scaling>
        <c:delete val="0"/>
        <c:axPos val="l"/>
        <c:numFmt formatCode="0%" sourceLinked="1"/>
        <c:majorTickMark val="none"/>
        <c:minorTickMark val="none"/>
        <c:tickLblPos val="nextTo"/>
        <c:crossAx val="1418501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percentStacked"/>
        <c:varyColors val="0"/>
        <c:ser>
          <c:idx val="0"/>
          <c:order val="0"/>
          <c:tx>
            <c:strRef>
              <c:f>Graficas!$N$17</c:f>
              <c:strCache>
                <c:ptCount val="1"/>
                <c:pt idx="0">
                  <c:v>Cumplimiento</c:v>
                </c:pt>
              </c:strCache>
            </c:strRef>
          </c:tx>
          <c:marker>
            <c:symbol val="none"/>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Graficas!$M$18:$M$30</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Vigencia</c:v>
                </c:pt>
              </c:strCache>
            </c:strRef>
          </c:cat>
          <c:val>
            <c:numRef>
              <c:f>Graficas!$N$18:$N$30</c:f>
              <c:numCache>
                <c:formatCode>0%</c:formatCode>
                <c:ptCount val="13"/>
                <c:pt idx="0">
                  <c:v>0.99473684210526314</c:v>
                </c:pt>
                <c:pt idx="1">
                  <c:v>0.99248120300751885</c:v>
                </c:pt>
                <c:pt idx="2">
                  <c:v>0.93117408906882593</c:v>
                </c:pt>
                <c:pt idx="3">
                  <c:v>1.017833840800348</c:v>
                </c:pt>
                <c:pt idx="4">
                  <c:v>0.95212906638455441</c:v>
                </c:pt>
                <c:pt idx="5">
                  <c:v>1.0007412898443291</c:v>
                </c:pt>
                <c:pt idx="6">
                  <c:v>1.0045112781954888</c:v>
                </c:pt>
                <c:pt idx="7">
                  <c:v>0.96149464570517207</c:v>
                </c:pt>
                <c:pt idx="8">
                  <c:v>1.017833840800348</c:v>
                </c:pt>
                <c:pt idx="9">
                  <c:v>0.9992723744845986</c:v>
                </c:pt>
                <c:pt idx="10">
                  <c:v>1.0129096325719962</c:v>
                </c:pt>
                <c:pt idx="12">
                  <c:v>0.99027292888039886</c:v>
                </c:pt>
              </c:numCache>
            </c:numRef>
          </c:val>
          <c:smooth val="0"/>
          <c:extLst xmlns:c16r2="http://schemas.microsoft.com/office/drawing/2015/06/chart">
            <c:ext xmlns:c16="http://schemas.microsoft.com/office/drawing/2014/chart" uri="{C3380CC4-5D6E-409C-BE32-E72D297353CC}">
              <c16:uniqueId val="{00000000-E9E8-2645-A17F-F36768D65926}"/>
            </c:ext>
          </c:extLst>
        </c:ser>
        <c:dLbls>
          <c:showLegendKey val="0"/>
          <c:showVal val="0"/>
          <c:showCatName val="0"/>
          <c:showSerName val="0"/>
          <c:showPercent val="0"/>
          <c:showBubbleSize val="0"/>
        </c:dLbls>
        <c:marker val="1"/>
        <c:smooth val="0"/>
        <c:axId val="142151040"/>
        <c:axId val="142165120"/>
      </c:lineChart>
      <c:catAx>
        <c:axId val="142151040"/>
        <c:scaling>
          <c:orientation val="minMax"/>
        </c:scaling>
        <c:delete val="0"/>
        <c:axPos val="b"/>
        <c:numFmt formatCode="General" sourceLinked="0"/>
        <c:majorTickMark val="none"/>
        <c:minorTickMark val="none"/>
        <c:tickLblPos val="nextTo"/>
        <c:crossAx val="142165120"/>
        <c:crosses val="autoZero"/>
        <c:auto val="1"/>
        <c:lblAlgn val="ctr"/>
        <c:lblOffset val="100"/>
        <c:noMultiLvlLbl val="0"/>
      </c:catAx>
      <c:valAx>
        <c:axId val="142165120"/>
        <c:scaling>
          <c:orientation val="minMax"/>
        </c:scaling>
        <c:delete val="0"/>
        <c:axPos val="l"/>
        <c:numFmt formatCode="0%" sourceLinked="1"/>
        <c:majorTickMark val="none"/>
        <c:minorTickMark val="none"/>
        <c:tickLblPos val="low"/>
        <c:crossAx val="142151040"/>
        <c:crosses val="autoZero"/>
        <c:crossBetween val="between"/>
        <c:majorUnit val="0.12000000000000001"/>
        <c:minorUnit val="2.0000000000000004E-2"/>
      </c:valAx>
    </c:plotArea>
    <c:legend>
      <c:legendPos val="b"/>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12</xdr:row>
      <xdr:rowOff>0</xdr:rowOff>
    </xdr:from>
    <xdr:to>
      <xdr:col>13</xdr:col>
      <xdr:colOff>666750</xdr:colOff>
      <xdr:row>12</xdr:row>
      <xdr:rowOff>352128</xdr:rowOff>
    </xdr:to>
    <xdr:pic>
      <xdr:nvPicPr>
        <xdr:cNvPr id="4" name="Imagen 4">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34350" y="3365500"/>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12</xdr:row>
      <xdr:rowOff>0</xdr:rowOff>
    </xdr:from>
    <xdr:to>
      <xdr:col>12</xdr:col>
      <xdr:colOff>666750</xdr:colOff>
      <xdr:row>12</xdr:row>
      <xdr:rowOff>355244</xdr:rowOff>
    </xdr:to>
    <xdr:pic>
      <xdr:nvPicPr>
        <xdr:cNvPr id="5" name="Imagen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738850" y="3365500"/>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88</xdr:col>
      <xdr:colOff>67235</xdr:colOff>
      <xdr:row>12</xdr:row>
      <xdr:rowOff>168089</xdr:rowOff>
    </xdr:from>
    <xdr:to>
      <xdr:col>88</xdr:col>
      <xdr:colOff>4560793</xdr:colOff>
      <xdr:row>12</xdr:row>
      <xdr:rowOff>2911289</xdr:rowOff>
    </xdr:to>
    <xdr:graphicFrame macro="">
      <xdr:nvGraphicFramePr>
        <xdr:cNvPr id="8" name="7 Gráfico">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88</xdr:col>
      <xdr:colOff>112059</xdr:colOff>
      <xdr:row>13</xdr:row>
      <xdr:rowOff>145675</xdr:rowOff>
    </xdr:from>
    <xdr:to>
      <xdr:col>88</xdr:col>
      <xdr:colOff>4482353</xdr:colOff>
      <xdr:row>13</xdr:row>
      <xdr:rowOff>2801470</xdr:rowOff>
    </xdr:to>
    <xdr:graphicFrame macro="">
      <xdr:nvGraphicFramePr>
        <xdr:cNvPr id="11" name="10 Gráfico">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88</xdr:col>
      <xdr:colOff>89647</xdr:colOff>
      <xdr:row>14</xdr:row>
      <xdr:rowOff>134471</xdr:rowOff>
    </xdr:from>
    <xdr:to>
      <xdr:col>88</xdr:col>
      <xdr:colOff>4527176</xdr:colOff>
      <xdr:row>14</xdr:row>
      <xdr:rowOff>3283324</xdr:rowOff>
    </xdr:to>
    <xdr:graphicFrame macro="">
      <xdr:nvGraphicFramePr>
        <xdr:cNvPr id="12" name="11 Gráfico">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47625</xdr:rowOff>
    </xdr:from>
    <xdr:to>
      <xdr:col>7</xdr:col>
      <xdr:colOff>114300</xdr:colOff>
      <xdr:row>14</xdr:row>
      <xdr:rowOff>123825</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66675</xdr:rowOff>
    </xdr:from>
    <xdr:to>
      <xdr:col>7</xdr:col>
      <xdr:colOff>66675</xdr:colOff>
      <xdr:row>30</xdr:row>
      <xdr:rowOff>142875</xdr:rowOff>
    </xdr:to>
    <xdr:graphicFrame macro="">
      <xdr:nvGraphicFramePr>
        <xdr:cNvPr id="3" name="2 Gráfico">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99333</xdr:colOff>
      <xdr:row>31</xdr:row>
      <xdr:rowOff>108857</xdr:rowOff>
    </xdr:from>
    <xdr:to>
      <xdr:col>7</xdr:col>
      <xdr:colOff>99333</xdr:colOff>
      <xdr:row>45</xdr:row>
      <xdr:rowOff>185057</xdr:rowOff>
    </xdr:to>
    <xdr:graphicFrame macro="">
      <xdr:nvGraphicFramePr>
        <xdr:cNvPr id="4" name="3 Gráfico">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552450</xdr:colOff>
      <xdr:row>30</xdr:row>
      <xdr:rowOff>66675</xdr:rowOff>
    </xdr:from>
    <xdr:to>
      <xdr:col>21</xdr:col>
      <xdr:colOff>552450</xdr:colOff>
      <xdr:row>44</xdr:row>
      <xdr:rowOff>142875</xdr:rowOff>
    </xdr:to>
    <xdr:graphicFrame macro="">
      <xdr:nvGraphicFramePr>
        <xdr:cNvPr id="5" name="4 Gráfico">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352424</xdr:colOff>
      <xdr:row>13</xdr:row>
      <xdr:rowOff>142874</xdr:rowOff>
    </xdr:from>
    <xdr:to>
      <xdr:col>21</xdr:col>
      <xdr:colOff>761999</xdr:colOff>
      <xdr:row>28</xdr:row>
      <xdr:rowOff>133349</xdr:rowOff>
    </xdr:to>
    <xdr:graphicFrame macro="">
      <xdr:nvGraphicFramePr>
        <xdr:cNvPr id="7" name="6 Gráfico">
          <a:extLst>
            <a:ext uri="{FF2B5EF4-FFF2-40B4-BE49-F238E27FC236}">
              <a16:creationId xmlns:a16="http://schemas.microsoft.com/office/drawing/2014/main" xmlns=""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17"/>
  <sheetViews>
    <sheetView showGridLines="0" tabSelected="1" topLeftCell="CA1" zoomScale="90" zoomScaleNormal="90" workbookViewId="0">
      <selection activeCell="CC15" sqref="CC15"/>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22.7109375" style="9" customWidth="1"/>
    <col min="5" max="5" width="15.7109375" style="9" customWidth="1"/>
    <col min="6" max="6" width="15" style="5" customWidth="1"/>
    <col min="7" max="7" width="25.28515625" style="5" customWidth="1"/>
    <col min="8" max="8" width="37.140625" style="9" customWidth="1"/>
    <col min="9" max="9" width="19.85546875" style="9" customWidth="1"/>
    <col min="10" max="10" width="17.7109375" style="9" customWidth="1"/>
    <col min="11" max="11" width="18.85546875" style="9" customWidth="1"/>
    <col min="12" max="12" width="17.7109375" style="5" customWidth="1"/>
    <col min="13" max="13" width="25.85546875" style="5" customWidth="1"/>
    <col min="14" max="14" width="17.7109375" style="5" customWidth="1"/>
    <col min="15" max="15" width="14.7109375" style="5" customWidth="1"/>
    <col min="16" max="16" width="17.7109375" style="5" customWidth="1"/>
    <col min="17" max="17" width="17.42578125" style="5" customWidth="1"/>
    <col min="18" max="18" width="15.7109375" style="5" customWidth="1"/>
    <col min="19" max="19" width="17.7109375" style="9" customWidth="1"/>
    <col min="20" max="20" width="17.7109375" style="5" customWidth="1"/>
    <col min="21" max="23" width="12" style="5" customWidth="1"/>
    <col min="24" max="24" width="58.7109375" style="5" customWidth="1"/>
    <col min="25" max="25" width="19.42578125" style="4" bestFit="1" customWidth="1"/>
    <col min="26" max="28" width="12" style="5" customWidth="1"/>
    <col min="29" max="29" width="55.85546875" style="5" bestFit="1" customWidth="1"/>
    <col min="30" max="30" width="20.42578125" style="5" bestFit="1" customWidth="1"/>
    <col min="31" max="33" width="11.7109375" style="5" customWidth="1"/>
    <col min="34" max="34" width="63.7109375" style="5" bestFit="1" customWidth="1"/>
    <col min="35" max="35" width="18.28515625" style="5" bestFit="1" customWidth="1"/>
    <col min="36" max="38" width="12" style="5" customWidth="1"/>
    <col min="39" max="39" width="67.7109375" style="5" bestFit="1" customWidth="1"/>
    <col min="40" max="40" width="31.42578125" style="4" bestFit="1" customWidth="1"/>
    <col min="41" max="43" width="12" style="5" customWidth="1"/>
    <col min="44" max="44" width="77.28515625" style="5" bestFit="1" customWidth="1"/>
    <col min="45" max="45" width="20" style="5" bestFit="1" customWidth="1"/>
    <col min="46" max="48" width="11.7109375" style="5" customWidth="1"/>
    <col min="49" max="49" width="71.42578125" style="5" bestFit="1" customWidth="1"/>
    <col min="50" max="50" width="19" style="5" bestFit="1" customWidth="1"/>
    <col min="51" max="53" width="11.7109375" style="5" customWidth="1"/>
    <col min="54" max="54" width="63" style="5" customWidth="1"/>
    <col min="55" max="55" width="22.85546875" style="5" bestFit="1" customWidth="1"/>
    <col min="56" max="58" width="11.7109375" style="5" customWidth="1"/>
    <col min="59" max="59" width="75" style="5" bestFit="1" customWidth="1"/>
    <col min="60" max="60" width="32.85546875" style="5" bestFit="1" customWidth="1"/>
    <col min="61" max="63" width="11.7109375" style="5" customWidth="1"/>
    <col min="64" max="64" width="65.85546875" style="5" bestFit="1" customWidth="1"/>
    <col min="65" max="65" width="34.42578125" style="5" bestFit="1" customWidth="1"/>
    <col min="66" max="68" width="11.7109375" style="5" customWidth="1"/>
    <col min="69" max="69" width="65.42578125" style="5" bestFit="1" customWidth="1"/>
    <col min="70" max="70" width="35.28515625" style="5" bestFit="1" customWidth="1"/>
    <col min="71" max="73" width="11.7109375" style="5" customWidth="1"/>
    <col min="74" max="74" width="65.85546875" style="5" bestFit="1" customWidth="1"/>
    <col min="75" max="75" width="27" style="5" customWidth="1"/>
    <col min="76" max="78" width="11.7109375" style="5" customWidth="1"/>
    <col min="79" max="79" width="58" style="5" customWidth="1"/>
    <col min="80" max="80" width="27.140625" style="5" customWidth="1"/>
    <col min="81" max="81" width="51" style="5" customWidth="1"/>
    <col min="82" max="82" width="4.42578125" style="5" customWidth="1"/>
    <col min="83" max="88" width="18.140625" style="5" customWidth="1"/>
    <col min="89" max="89" width="69" style="5" customWidth="1"/>
    <col min="90" max="90" width="3.28515625" style="5" customWidth="1"/>
    <col min="91" max="139" width="0" style="8" hidden="1" customWidth="1"/>
    <col min="140" max="16384" width="11.42578125" style="8" hidden="1"/>
  </cols>
  <sheetData>
    <row r="1" spans="2:89" s="7" customFormat="1" ht="4.5" customHeight="1" x14ac:dyDescent="0.25">
      <c r="B1" s="6"/>
      <c r="C1" s="6"/>
    </row>
    <row r="2" spans="2:89" s="11" customFormat="1" ht="32.25" customHeight="1" x14ac:dyDescent="0.2">
      <c r="B2" s="85"/>
      <c r="C2" s="86"/>
      <c r="D2" s="79" t="s">
        <v>110</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3" t="s">
        <v>112</v>
      </c>
      <c r="CA2" s="74"/>
      <c r="CB2" s="74"/>
      <c r="CC2" s="75"/>
      <c r="CD2" s="1"/>
    </row>
    <row r="3" spans="2:89" s="11" customFormat="1" ht="32.25" customHeight="1" x14ac:dyDescent="0.2">
      <c r="B3" s="87"/>
      <c r="C3" s="88"/>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3" t="s">
        <v>113</v>
      </c>
      <c r="CA3" s="74"/>
      <c r="CB3" s="74"/>
      <c r="CC3" s="75"/>
      <c r="CD3" s="1"/>
    </row>
    <row r="4" spans="2:89" s="11" customFormat="1" ht="32.25" customHeight="1" x14ac:dyDescent="0.2">
      <c r="B4" s="87"/>
      <c r="C4" s="88"/>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3" t="s">
        <v>116</v>
      </c>
      <c r="CA4" s="74"/>
      <c r="CB4" s="74"/>
      <c r="CC4" s="75"/>
      <c r="CD4" s="1"/>
    </row>
    <row r="5" spans="2:89" s="11" customFormat="1" ht="32.25" customHeight="1" x14ac:dyDescent="0.2">
      <c r="B5" s="89"/>
      <c r="C5" s="90"/>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3" t="s">
        <v>51</v>
      </c>
      <c r="CA5" s="74"/>
      <c r="CB5" s="74"/>
      <c r="CC5" s="75"/>
      <c r="CD5" s="1"/>
    </row>
    <row r="6" spans="2:89" s="7" customFormat="1" ht="7.5" customHeight="1" x14ac:dyDescent="0.25">
      <c r="B6" s="6"/>
      <c r="C6" s="6"/>
      <c r="CC6" s="1"/>
      <c r="CD6" s="1"/>
    </row>
    <row r="7" spans="2:89" s="7" customFormat="1" ht="15" customHeight="1" x14ac:dyDescent="0.25">
      <c r="B7" s="91" t="s">
        <v>1</v>
      </c>
      <c r="C7" s="92"/>
      <c r="D7" s="10" t="s">
        <v>2</v>
      </c>
      <c r="E7" s="95" t="s">
        <v>10</v>
      </c>
      <c r="F7" s="96"/>
      <c r="G7" s="99">
        <v>2021</v>
      </c>
    </row>
    <row r="8" spans="2:89" s="7" customFormat="1" ht="15" customHeight="1" x14ac:dyDescent="0.25">
      <c r="B8" s="93"/>
      <c r="C8" s="94"/>
      <c r="D8" s="10" t="s">
        <v>3</v>
      </c>
      <c r="E8" s="97" t="s">
        <v>20</v>
      </c>
      <c r="F8" s="98"/>
      <c r="G8" s="100"/>
    </row>
    <row r="9" spans="2:89" s="26" customFormat="1" ht="7.5" customHeight="1" x14ac:dyDescent="0.25"/>
    <row r="10" spans="2:89" s="1" customFormat="1" ht="22.5" customHeight="1" x14ac:dyDescent="0.25">
      <c r="B10" s="101" t="s">
        <v>5</v>
      </c>
      <c r="C10" s="102"/>
      <c r="D10" s="102"/>
      <c r="E10" s="102"/>
      <c r="F10" s="102"/>
      <c r="G10" s="102"/>
      <c r="H10" s="102"/>
      <c r="I10" s="102"/>
      <c r="J10" s="102"/>
      <c r="K10" s="102"/>
      <c r="L10" s="102"/>
      <c r="M10" s="102"/>
      <c r="N10" s="102"/>
      <c r="O10" s="102"/>
      <c r="P10" s="102"/>
      <c r="Q10" s="102"/>
      <c r="R10" s="102"/>
      <c r="S10" s="102"/>
      <c r="T10" s="102"/>
      <c r="U10" s="76" t="s">
        <v>6</v>
      </c>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8"/>
      <c r="CC10" s="2"/>
      <c r="CE10" s="67" t="s">
        <v>99</v>
      </c>
      <c r="CF10" s="68"/>
      <c r="CG10" s="69"/>
      <c r="CH10" s="66" t="s">
        <v>114</v>
      </c>
      <c r="CI10" s="66"/>
      <c r="CJ10" s="66"/>
      <c r="CK10" s="66"/>
    </row>
    <row r="11" spans="2:89" s="2" customFormat="1" ht="19.5" customHeight="1" x14ac:dyDescent="0.25">
      <c r="B11" s="83" t="s">
        <v>98</v>
      </c>
      <c r="C11" s="83"/>
      <c r="D11" s="83"/>
      <c r="E11" s="83" t="s">
        <v>7</v>
      </c>
      <c r="F11" s="83"/>
      <c r="G11" s="83"/>
      <c r="H11" s="83"/>
      <c r="I11" s="83"/>
      <c r="J11" s="83" t="s">
        <v>8</v>
      </c>
      <c r="K11" s="83"/>
      <c r="L11" s="83"/>
      <c r="M11" s="83"/>
      <c r="N11" s="83"/>
      <c r="O11" s="83"/>
      <c r="P11" s="83"/>
      <c r="Q11" s="83"/>
      <c r="R11" s="84" t="s">
        <v>9</v>
      </c>
      <c r="S11" s="84"/>
      <c r="T11" s="84"/>
      <c r="U11" s="81" t="s">
        <v>10</v>
      </c>
      <c r="V11" s="80"/>
      <c r="W11" s="80"/>
      <c r="X11" s="80"/>
      <c r="Y11" s="80"/>
      <c r="Z11" s="81" t="s">
        <v>11</v>
      </c>
      <c r="AA11" s="80"/>
      <c r="AB11" s="80"/>
      <c r="AC11" s="80"/>
      <c r="AD11" s="82"/>
      <c r="AE11" s="80" t="s">
        <v>4</v>
      </c>
      <c r="AF11" s="80"/>
      <c r="AG11" s="80"/>
      <c r="AH11" s="80"/>
      <c r="AI11" s="80"/>
      <c r="AJ11" s="81" t="s">
        <v>12</v>
      </c>
      <c r="AK11" s="80"/>
      <c r="AL11" s="80"/>
      <c r="AM11" s="80"/>
      <c r="AN11" s="82"/>
      <c r="AO11" s="80" t="s">
        <v>13</v>
      </c>
      <c r="AP11" s="80"/>
      <c r="AQ11" s="80"/>
      <c r="AR11" s="80"/>
      <c r="AS11" s="80"/>
      <c r="AT11" s="81" t="s">
        <v>14</v>
      </c>
      <c r="AU11" s="80"/>
      <c r="AV11" s="80"/>
      <c r="AW11" s="80"/>
      <c r="AX11" s="82"/>
      <c r="AY11" s="80" t="s">
        <v>15</v>
      </c>
      <c r="AZ11" s="80"/>
      <c r="BA11" s="80"/>
      <c r="BB11" s="80"/>
      <c r="BC11" s="80"/>
      <c r="BD11" s="81" t="s">
        <v>16</v>
      </c>
      <c r="BE11" s="80"/>
      <c r="BF11" s="80"/>
      <c r="BG11" s="80"/>
      <c r="BH11" s="82"/>
      <c r="BI11" s="80" t="s">
        <v>17</v>
      </c>
      <c r="BJ11" s="80"/>
      <c r="BK11" s="80"/>
      <c r="BL11" s="80"/>
      <c r="BM11" s="80"/>
      <c r="BN11" s="81" t="s">
        <v>18</v>
      </c>
      <c r="BO11" s="80"/>
      <c r="BP11" s="80"/>
      <c r="BQ11" s="80"/>
      <c r="BR11" s="82"/>
      <c r="BS11" s="80" t="s">
        <v>19</v>
      </c>
      <c r="BT11" s="80"/>
      <c r="BU11" s="80"/>
      <c r="BV11" s="80"/>
      <c r="BW11" s="82"/>
      <c r="BX11" s="81" t="s">
        <v>20</v>
      </c>
      <c r="BY11" s="80"/>
      <c r="BZ11" s="80"/>
      <c r="CA11" s="80"/>
      <c r="CB11" s="82"/>
      <c r="CE11" s="70"/>
      <c r="CF11" s="71"/>
      <c r="CG11" s="72"/>
      <c r="CH11" s="66"/>
      <c r="CI11" s="66"/>
      <c r="CJ11" s="66"/>
      <c r="CK11" s="66"/>
    </row>
    <row r="12" spans="2:89" s="3" customFormat="1" ht="48.75" customHeight="1" x14ac:dyDescent="0.25">
      <c r="B12" s="32" t="s">
        <v>21</v>
      </c>
      <c r="C12" s="32" t="s">
        <v>22</v>
      </c>
      <c r="D12" s="32" t="s">
        <v>100</v>
      </c>
      <c r="E12" s="32" t="s">
        <v>23</v>
      </c>
      <c r="F12" s="33" t="s">
        <v>24</v>
      </c>
      <c r="G12" s="32" t="s">
        <v>25</v>
      </c>
      <c r="H12" s="32" t="s">
        <v>26</v>
      </c>
      <c r="I12" s="32" t="s">
        <v>27</v>
      </c>
      <c r="J12" s="32" t="s">
        <v>29</v>
      </c>
      <c r="K12" s="32" t="s">
        <v>28</v>
      </c>
      <c r="L12" s="32" t="s">
        <v>32</v>
      </c>
      <c r="M12" s="32" t="s">
        <v>68</v>
      </c>
      <c r="N12" s="32" t="s">
        <v>31</v>
      </c>
      <c r="O12" s="32" t="s">
        <v>33</v>
      </c>
      <c r="P12" s="32" t="s">
        <v>30</v>
      </c>
      <c r="Q12" s="32" t="s">
        <v>109</v>
      </c>
      <c r="R12" s="32" t="s">
        <v>34</v>
      </c>
      <c r="S12" s="32" t="s">
        <v>35</v>
      </c>
      <c r="T12" s="32" t="s">
        <v>111</v>
      </c>
      <c r="U12" s="34" t="str">
        <f>U11&amp;" ejecutado"</f>
        <v>Enero ejecutado</v>
      </c>
      <c r="V12" s="34" t="str">
        <f>U11&amp;" programado"</f>
        <v>Enero programado</v>
      </c>
      <c r="W12" s="28" t="str">
        <f>U11&amp;" resultado"</f>
        <v>Enero resultado</v>
      </c>
      <c r="X12" s="30" t="str">
        <f>U11&amp;" análisis mensual"</f>
        <v>Enero análisis mensual</v>
      </c>
      <c r="Y12" s="30" t="str">
        <f>U11&amp;" verificación segunda línea de defensa"</f>
        <v>Enero verificación segunda línea de defensa</v>
      </c>
      <c r="Z12" s="28" t="str">
        <f>Z11&amp;" ejecutado"</f>
        <v>Febrero ejecutado</v>
      </c>
      <c r="AA12" s="28" t="str">
        <f>Z11&amp;" programado"</f>
        <v>Febrero programado</v>
      </c>
      <c r="AB12" s="28" t="str">
        <f>Z11&amp;" resultado"</f>
        <v>Febrero resultado</v>
      </c>
      <c r="AC12" s="30" t="str">
        <f>Z11&amp;" análisis mensual"</f>
        <v>Febrero análisis mensual</v>
      </c>
      <c r="AD12" s="30" t="str">
        <f>Z11&amp;" verificación segunda línea de defensa"</f>
        <v>Febrero verificación segunda línea de defensa</v>
      </c>
      <c r="AE12" s="30" t="str">
        <f>AE11&amp;" ejecutado"</f>
        <v>Marzo ejecutado</v>
      </c>
      <c r="AF12" s="28" t="str">
        <f>AE11&amp;" programado"</f>
        <v>Marzo programado</v>
      </c>
      <c r="AG12" s="28" t="str">
        <f>AE11&amp;" resultado"</f>
        <v>Marzo resultado</v>
      </c>
      <c r="AH12" s="30" t="str">
        <f>AE11&amp;" análisis mensual"</f>
        <v>Marzo análisis mensual</v>
      </c>
      <c r="AI12" s="30" t="str">
        <f>AE11&amp;" verificación segunda línea de defensa"</f>
        <v>Marzo verificación segunda línea de defensa</v>
      </c>
      <c r="AJ12" s="28" t="str">
        <f>AJ11&amp;" ejecutado"</f>
        <v>Abril ejecutado</v>
      </c>
      <c r="AK12" s="28" t="str">
        <f>AJ11&amp;" programado"</f>
        <v>Abril programado</v>
      </c>
      <c r="AL12" s="28" t="str">
        <f>AJ11&amp;" resultado"</f>
        <v>Abril resultado</v>
      </c>
      <c r="AM12" s="30" t="str">
        <f>AJ11&amp;" análisis mensual"</f>
        <v>Abril análisis mensual</v>
      </c>
      <c r="AN12" s="28" t="str">
        <f>AJ11&amp;" verificación segunda línea de defensa"</f>
        <v>Abril verificación segunda línea de defensa</v>
      </c>
      <c r="AO12" s="29" t="str">
        <f>AO11&amp;" ejecutado"</f>
        <v>Mayo ejecutado</v>
      </c>
      <c r="AP12" s="28" t="str">
        <f>AO11&amp;" programado"</f>
        <v>Mayo programado</v>
      </c>
      <c r="AQ12" s="28" t="str">
        <f>AO11&amp;" resultado"</f>
        <v>Mayo resultado</v>
      </c>
      <c r="AR12" s="30" t="str">
        <f>AO11&amp;" análisis mensual"</f>
        <v>Mayo análisis mensual</v>
      </c>
      <c r="AS12" s="30" t="str">
        <f>AO11&amp;" verificación segunda línea de defensa"</f>
        <v>Mayo verificación segunda línea de defensa</v>
      </c>
      <c r="AT12" s="28" t="str">
        <f>AT11&amp;" ejecutado"</f>
        <v>Junio ejecutado</v>
      </c>
      <c r="AU12" s="28" t="str">
        <f>AT11&amp;" programado"</f>
        <v>Junio programado</v>
      </c>
      <c r="AV12" s="28" t="str">
        <f>AT11&amp;" resultado"</f>
        <v>Junio resultado</v>
      </c>
      <c r="AW12" s="30" t="str">
        <f>AT11&amp;" análisis mensual"</f>
        <v>Junio análisis mensual</v>
      </c>
      <c r="AX12" s="28" t="str">
        <f>AT11&amp;" verificación segunda línea de defensa"</f>
        <v>Junio verificación segunda línea de defensa</v>
      </c>
      <c r="AY12" s="29" t="str">
        <f>AY11&amp;" ejecutado"</f>
        <v>Julio ejecutado</v>
      </c>
      <c r="AZ12" s="28" t="str">
        <f>AY11&amp;" programado"</f>
        <v>Julio programado</v>
      </c>
      <c r="BA12" s="28" t="str">
        <f>AY11&amp;" resultado"</f>
        <v>Julio resultado</v>
      </c>
      <c r="BB12" s="30" t="str">
        <f>AY11&amp;" análisis mensual"</f>
        <v>Julio análisis mensual</v>
      </c>
      <c r="BC12" s="30" t="str">
        <f>AY11&amp;" verificación segunda línea de defensa"</f>
        <v>Julio verificación segunda línea de defensa</v>
      </c>
      <c r="BD12" s="28" t="str">
        <f>BD11&amp;" ejecutado"</f>
        <v>Agosto ejecutado</v>
      </c>
      <c r="BE12" s="28" t="str">
        <f>BD11&amp;" programado"</f>
        <v>Agosto programado</v>
      </c>
      <c r="BF12" s="28" t="str">
        <f>BD11&amp;" resultado"</f>
        <v>Agosto resultado</v>
      </c>
      <c r="BG12" s="30" t="str">
        <f>BD11&amp;" análisis mensual"</f>
        <v>Agosto análisis mensual</v>
      </c>
      <c r="BH12" s="28" t="str">
        <f>BD11&amp;" verificación segunda línea de defensa"</f>
        <v>Agosto verificación segunda línea de defensa</v>
      </c>
      <c r="BI12" s="29" t="str">
        <f>BI11&amp;" ejecutado"</f>
        <v>Septiembre ejecutado</v>
      </c>
      <c r="BJ12" s="28" t="str">
        <f>BI11&amp;" programado"</f>
        <v>Septiembre programado</v>
      </c>
      <c r="BK12" s="28" t="str">
        <f>BI11&amp;" resultado"</f>
        <v>Septiembre resultado</v>
      </c>
      <c r="BL12" s="30" t="str">
        <f>BI11&amp;" análisis mensual"</f>
        <v>Septiembre análisis mensual</v>
      </c>
      <c r="BM12" s="30" t="str">
        <f>BI11&amp;" verificación segunda línea de defensa"</f>
        <v>Septiembre verificación segunda línea de defensa</v>
      </c>
      <c r="BN12" s="28" t="str">
        <f>BN11&amp;" ejecutado"</f>
        <v>Octubre ejecutado</v>
      </c>
      <c r="BO12" s="28" t="str">
        <f>BN11&amp;" programado"</f>
        <v>Octubre programado</v>
      </c>
      <c r="BP12" s="28" t="str">
        <f>BN11&amp;" resultado"</f>
        <v>Octubre resultado</v>
      </c>
      <c r="BQ12" s="30" t="str">
        <f>BN11&amp;" análisis mensual"</f>
        <v>Octubre análisis mensual</v>
      </c>
      <c r="BR12" s="28" t="str">
        <f>BN11&amp;" verificación segunda línea de defensa"</f>
        <v>Octubre verificación segunda línea de defensa</v>
      </c>
      <c r="BS12" s="29" t="str">
        <f>BS11&amp;" ejecutado"</f>
        <v>Noviembre ejecutado</v>
      </c>
      <c r="BT12" s="28" t="str">
        <f>BS11&amp;" programado"</f>
        <v>Noviembre programado</v>
      </c>
      <c r="BU12" s="28" t="str">
        <f>BS11&amp;" resultado"</f>
        <v>Noviembre resultado</v>
      </c>
      <c r="BV12" s="30" t="str">
        <f>BS11&amp;" análisis mensual"</f>
        <v>Noviembre análisis mensual</v>
      </c>
      <c r="BW12" s="30" t="str">
        <f>BS11&amp;" verificación segunda línea de defensa"</f>
        <v>Noviembre verificación segunda línea de defensa</v>
      </c>
      <c r="BX12" s="28" t="str">
        <f>BX11&amp;" ejecutado"</f>
        <v>Diciembre ejecutado</v>
      </c>
      <c r="BY12" s="28" t="str">
        <f>BX11&amp;" programado"</f>
        <v>Diciembre programado</v>
      </c>
      <c r="BZ12" s="28" t="str">
        <f>BX11&amp;" resultado"</f>
        <v>Diciembre resultado</v>
      </c>
      <c r="CA12" s="30" t="str">
        <f>BX11&amp;" análisis mensual"</f>
        <v>Diciembre análisis mensual</v>
      </c>
      <c r="CB12" s="28" t="str">
        <f>BX11&amp;" verificación segunda línea de defensa"</f>
        <v>Diciembre verificación segunda línea de defensa</v>
      </c>
      <c r="CC12" s="29" t="s">
        <v>92</v>
      </c>
      <c r="CE12" s="31" t="s">
        <v>37</v>
      </c>
      <c r="CF12" s="31" t="s">
        <v>95</v>
      </c>
      <c r="CG12" s="31" t="s">
        <v>96</v>
      </c>
      <c r="CH12" s="31" t="s">
        <v>93</v>
      </c>
      <c r="CI12" s="31" t="s">
        <v>94</v>
      </c>
      <c r="CJ12" s="31" t="s">
        <v>97</v>
      </c>
      <c r="CK12" s="31" t="s">
        <v>115</v>
      </c>
    </row>
    <row r="13" spans="2:89" s="5" customFormat="1" ht="238.5" customHeight="1" x14ac:dyDescent="0.25">
      <c r="B13" s="22" t="s">
        <v>57</v>
      </c>
      <c r="C13" s="22" t="s">
        <v>0</v>
      </c>
      <c r="D13" s="22" t="s">
        <v>103</v>
      </c>
      <c r="E13" s="23" t="s">
        <v>117</v>
      </c>
      <c r="F13" s="49" t="s">
        <v>118</v>
      </c>
      <c r="G13" s="50" t="s">
        <v>119</v>
      </c>
      <c r="H13" s="51" t="s">
        <v>120</v>
      </c>
      <c r="I13" s="51" t="s">
        <v>121</v>
      </c>
      <c r="J13" s="22" t="s">
        <v>42</v>
      </c>
      <c r="K13" s="51" t="s">
        <v>122</v>
      </c>
      <c r="L13" s="51" t="s">
        <v>123</v>
      </c>
      <c r="M13" s="51" t="s">
        <v>124</v>
      </c>
      <c r="N13" s="22" t="s">
        <v>125</v>
      </c>
      <c r="O13" s="51" t="s">
        <v>126</v>
      </c>
      <c r="P13" s="25" t="s">
        <v>46</v>
      </c>
      <c r="Q13" s="45"/>
      <c r="R13" s="52">
        <v>0.8</v>
      </c>
      <c r="S13" s="50" t="s">
        <v>125</v>
      </c>
      <c r="T13" s="53">
        <v>0.8</v>
      </c>
      <c r="U13" s="36">
        <v>46</v>
      </c>
      <c r="V13" s="36">
        <v>50</v>
      </c>
      <c r="W13" s="54">
        <f>U13/V13</f>
        <v>0.92</v>
      </c>
      <c r="X13" s="55" t="s">
        <v>127</v>
      </c>
      <c r="Y13" s="56" t="s">
        <v>128</v>
      </c>
      <c r="Z13" s="36">
        <v>52</v>
      </c>
      <c r="AA13" s="36">
        <v>58</v>
      </c>
      <c r="AB13" s="54">
        <f>Z13/AA13</f>
        <v>0.89655172413793105</v>
      </c>
      <c r="AC13" s="55" t="s">
        <v>129</v>
      </c>
      <c r="AD13" s="56" t="s">
        <v>128</v>
      </c>
      <c r="AE13" s="36">
        <v>24</v>
      </c>
      <c r="AF13" s="36">
        <v>25</v>
      </c>
      <c r="AG13" s="54">
        <f>AE13/AF13</f>
        <v>0.96</v>
      </c>
      <c r="AH13" s="55" t="s">
        <v>130</v>
      </c>
      <c r="AI13" s="56" t="s">
        <v>131</v>
      </c>
      <c r="AJ13" s="36">
        <v>28</v>
      </c>
      <c r="AK13" s="36">
        <v>31</v>
      </c>
      <c r="AL13" s="54">
        <f>AJ13/AK13</f>
        <v>0.90322580645161288</v>
      </c>
      <c r="AM13" s="55" t="s">
        <v>132</v>
      </c>
      <c r="AN13" s="56" t="s">
        <v>133</v>
      </c>
      <c r="AO13" s="36">
        <v>86</v>
      </c>
      <c r="AP13" s="36">
        <v>91</v>
      </c>
      <c r="AQ13" s="54">
        <f>AO13/AP13</f>
        <v>0.94505494505494503</v>
      </c>
      <c r="AR13" s="55" t="s">
        <v>134</v>
      </c>
      <c r="AS13" s="56" t="s">
        <v>135</v>
      </c>
      <c r="AT13" s="36">
        <v>62</v>
      </c>
      <c r="AU13" s="36">
        <v>65</v>
      </c>
      <c r="AV13" s="54">
        <f>AT13/AU13</f>
        <v>0.9538461538461539</v>
      </c>
      <c r="AW13" s="55" t="s">
        <v>136</v>
      </c>
      <c r="AX13" s="56" t="s">
        <v>137</v>
      </c>
      <c r="AY13" s="36">
        <v>134</v>
      </c>
      <c r="AZ13" s="36">
        <v>139</v>
      </c>
      <c r="BA13" s="54">
        <f>AY13/AZ13</f>
        <v>0.96402877697841727</v>
      </c>
      <c r="BB13" s="55" t="s">
        <v>138</v>
      </c>
      <c r="BC13" s="56" t="s">
        <v>139</v>
      </c>
      <c r="BD13" s="36">
        <v>162</v>
      </c>
      <c r="BE13" s="36">
        <v>199</v>
      </c>
      <c r="BF13" s="54">
        <f>BD13/BE13</f>
        <v>0.81407035175879394</v>
      </c>
      <c r="BG13" s="55" t="s">
        <v>140</v>
      </c>
      <c r="BH13" s="56" t="s">
        <v>141</v>
      </c>
      <c r="BI13" s="57">
        <v>182</v>
      </c>
      <c r="BJ13" s="57">
        <v>218</v>
      </c>
      <c r="BK13" s="54">
        <f>BI13/BJ13</f>
        <v>0.83486238532110091</v>
      </c>
      <c r="BL13" s="55" t="s">
        <v>142</v>
      </c>
      <c r="BM13" s="56" t="s">
        <v>143</v>
      </c>
      <c r="BN13" s="36">
        <v>125</v>
      </c>
      <c r="BO13" s="36">
        <v>151</v>
      </c>
      <c r="BP13" s="54">
        <f>BN13/BO13</f>
        <v>0.82781456953642385</v>
      </c>
      <c r="BQ13" s="55" t="s">
        <v>144</v>
      </c>
      <c r="BR13" s="40" t="s">
        <v>145</v>
      </c>
      <c r="BS13" s="41">
        <v>118</v>
      </c>
      <c r="BT13" s="36">
        <v>133</v>
      </c>
      <c r="BU13" s="54">
        <f>BS13/BT13</f>
        <v>0.88721804511278191</v>
      </c>
      <c r="BV13" s="55" t="s">
        <v>146</v>
      </c>
      <c r="BW13" s="40" t="s">
        <v>205</v>
      </c>
      <c r="BX13" s="36">
        <v>87</v>
      </c>
      <c r="BY13" s="36">
        <v>95</v>
      </c>
      <c r="BZ13" s="54">
        <f>BX13/BY13</f>
        <v>0.91578947368421049</v>
      </c>
      <c r="CA13" s="55" t="s">
        <v>208</v>
      </c>
      <c r="CB13" s="40" t="s">
        <v>213</v>
      </c>
      <c r="CC13" s="55" t="s">
        <v>209</v>
      </c>
      <c r="CE13" s="65">
        <f>+U13+Z13+AE13+AJ13+AO13+AT13+AY13+BD13+BI13+BN13+BS13+BX13</f>
        <v>1106</v>
      </c>
      <c r="CF13" s="65">
        <f t="shared" ref="CE13:CF15" si="0">+V13+AA13+AF13+AK13+AP13+AU13+AZ13+BE13+BJ13+BO13+BT13+BY13</f>
        <v>1255</v>
      </c>
      <c r="CG13" s="48">
        <f>+CE13/CF13</f>
        <v>0.88127490039840639</v>
      </c>
      <c r="CH13" s="48">
        <f>+CG13</f>
        <v>0.88127490039840639</v>
      </c>
      <c r="CI13" s="48">
        <f>+T13</f>
        <v>0.8</v>
      </c>
      <c r="CJ13" s="48">
        <f>+CH13/CI13</f>
        <v>1.1015936254980079</v>
      </c>
      <c r="CK13" s="47"/>
    </row>
    <row r="14" spans="2:89" s="5" customFormat="1" ht="234.75" customHeight="1" x14ac:dyDescent="0.25">
      <c r="B14" s="22" t="s">
        <v>57</v>
      </c>
      <c r="C14" s="22" t="s">
        <v>0</v>
      </c>
      <c r="D14" s="22" t="s">
        <v>103</v>
      </c>
      <c r="E14" s="23" t="s">
        <v>147</v>
      </c>
      <c r="F14" s="49" t="s">
        <v>118</v>
      </c>
      <c r="G14" s="50" t="s">
        <v>149</v>
      </c>
      <c r="H14" s="51" t="s">
        <v>151</v>
      </c>
      <c r="I14" s="51" t="s">
        <v>152</v>
      </c>
      <c r="J14" s="22" t="s">
        <v>42</v>
      </c>
      <c r="K14" s="51" t="s">
        <v>153</v>
      </c>
      <c r="L14" s="51" t="s">
        <v>157</v>
      </c>
      <c r="M14" s="51" t="s">
        <v>158</v>
      </c>
      <c r="N14" s="22" t="s">
        <v>125</v>
      </c>
      <c r="O14" s="51" t="s">
        <v>161</v>
      </c>
      <c r="P14" s="25" t="s">
        <v>46</v>
      </c>
      <c r="Q14" s="45"/>
      <c r="R14" s="52">
        <v>0.95</v>
      </c>
      <c r="S14" s="50" t="s">
        <v>125</v>
      </c>
      <c r="T14" s="53">
        <v>0.95</v>
      </c>
      <c r="U14" s="36">
        <v>189</v>
      </c>
      <c r="V14" s="36">
        <v>200</v>
      </c>
      <c r="W14" s="54">
        <f>U14/V14</f>
        <v>0.94499999999999995</v>
      </c>
      <c r="X14" s="55" t="s">
        <v>163</v>
      </c>
      <c r="Y14" s="56" t="s">
        <v>128</v>
      </c>
      <c r="Z14" s="36">
        <v>99</v>
      </c>
      <c r="AA14" s="36">
        <v>105</v>
      </c>
      <c r="AB14" s="54">
        <f>Z14/AA14</f>
        <v>0.94285714285714284</v>
      </c>
      <c r="AC14" s="55" t="s">
        <v>164</v>
      </c>
      <c r="AD14" s="56" t="s">
        <v>165</v>
      </c>
      <c r="AE14" s="41">
        <v>207</v>
      </c>
      <c r="AF14" s="36">
        <v>234</v>
      </c>
      <c r="AG14" s="54">
        <f>AE14/AF14</f>
        <v>0.88461538461538458</v>
      </c>
      <c r="AH14" s="55" t="s">
        <v>166</v>
      </c>
      <c r="AI14" s="56" t="s">
        <v>167</v>
      </c>
      <c r="AJ14" s="36">
        <v>117</v>
      </c>
      <c r="AK14" s="36">
        <v>121</v>
      </c>
      <c r="AL14" s="54">
        <f>AJ14/AK14</f>
        <v>0.96694214876033058</v>
      </c>
      <c r="AM14" s="55" t="s">
        <v>168</v>
      </c>
      <c r="AN14" s="56" t="s">
        <v>169</v>
      </c>
      <c r="AO14" s="36">
        <v>180</v>
      </c>
      <c r="AP14" s="36">
        <v>199</v>
      </c>
      <c r="AQ14" s="54">
        <f>AO14/AP14</f>
        <v>0.90452261306532666</v>
      </c>
      <c r="AR14" s="55" t="s">
        <v>170</v>
      </c>
      <c r="AS14" s="56" t="s">
        <v>171</v>
      </c>
      <c r="AT14" s="36">
        <v>135</v>
      </c>
      <c r="AU14" s="36">
        <v>142</v>
      </c>
      <c r="AV14" s="54">
        <f>AT14/AU14</f>
        <v>0.95070422535211263</v>
      </c>
      <c r="AW14" s="55" t="s">
        <v>172</v>
      </c>
      <c r="AX14" s="56" t="s">
        <v>173</v>
      </c>
      <c r="AY14" s="36">
        <v>167</v>
      </c>
      <c r="AZ14" s="36">
        <v>175</v>
      </c>
      <c r="BA14" s="54">
        <f>AY14/AZ14</f>
        <v>0.95428571428571429</v>
      </c>
      <c r="BB14" s="55" t="s">
        <v>174</v>
      </c>
      <c r="BC14" s="56" t="s">
        <v>175</v>
      </c>
      <c r="BD14" s="36">
        <v>211</v>
      </c>
      <c r="BE14" s="36">
        <v>231</v>
      </c>
      <c r="BF14" s="54">
        <f>BD14/BE14</f>
        <v>0.91341991341991347</v>
      </c>
      <c r="BG14" s="55" t="s">
        <v>176</v>
      </c>
      <c r="BH14" s="56" t="s">
        <v>177</v>
      </c>
      <c r="BI14" s="57">
        <v>234</v>
      </c>
      <c r="BJ14" s="57">
        <v>242</v>
      </c>
      <c r="BK14" s="54">
        <f>BI14/BJ14</f>
        <v>0.96694214876033058</v>
      </c>
      <c r="BL14" s="55" t="s">
        <v>178</v>
      </c>
      <c r="BM14" s="56" t="s">
        <v>179</v>
      </c>
      <c r="BN14" s="36">
        <v>206</v>
      </c>
      <c r="BO14" s="36">
        <v>217</v>
      </c>
      <c r="BP14" s="54">
        <f>BN14/BO14</f>
        <v>0.94930875576036866</v>
      </c>
      <c r="BQ14" s="55" t="s">
        <v>180</v>
      </c>
      <c r="BR14" s="56" t="s">
        <v>181</v>
      </c>
      <c r="BS14" s="41">
        <v>153</v>
      </c>
      <c r="BT14" s="36">
        <v>159</v>
      </c>
      <c r="BU14" s="54">
        <f>BS14/BT14</f>
        <v>0.96226415094339623</v>
      </c>
      <c r="BV14" s="55" t="s">
        <v>182</v>
      </c>
      <c r="BW14" s="40" t="s">
        <v>206</v>
      </c>
      <c r="BX14" s="36">
        <v>357</v>
      </c>
      <c r="BY14" s="36">
        <v>372</v>
      </c>
      <c r="BZ14" s="54">
        <f>BX14/BY14</f>
        <v>0.95967741935483875</v>
      </c>
      <c r="CA14" s="55" t="s">
        <v>207</v>
      </c>
      <c r="CB14" s="40" t="s">
        <v>214</v>
      </c>
      <c r="CC14" s="55" t="s">
        <v>210</v>
      </c>
      <c r="CE14" s="65">
        <f t="shared" si="0"/>
        <v>2255</v>
      </c>
      <c r="CF14" s="65">
        <f t="shared" si="0"/>
        <v>2397</v>
      </c>
      <c r="CG14" s="48">
        <f>+CE14/CF14</f>
        <v>0.94075928243637885</v>
      </c>
      <c r="CH14" s="48">
        <f>+CG14</f>
        <v>0.94075928243637885</v>
      </c>
      <c r="CI14" s="48">
        <f>+T14</f>
        <v>0.95</v>
      </c>
      <c r="CJ14" s="48">
        <f>+CH14/CI14</f>
        <v>0.99027292888039886</v>
      </c>
      <c r="CK14" s="47"/>
    </row>
    <row r="15" spans="2:89" s="5" customFormat="1" ht="269.25" customHeight="1" x14ac:dyDescent="0.25">
      <c r="B15" s="22" t="s">
        <v>57</v>
      </c>
      <c r="C15" s="22" t="s">
        <v>0</v>
      </c>
      <c r="D15" s="22" t="s">
        <v>103</v>
      </c>
      <c r="E15" s="23" t="s">
        <v>148</v>
      </c>
      <c r="F15" s="49" t="s">
        <v>118</v>
      </c>
      <c r="G15" s="50" t="s">
        <v>150</v>
      </c>
      <c r="H15" s="51" t="s">
        <v>154</v>
      </c>
      <c r="I15" s="51" t="s">
        <v>155</v>
      </c>
      <c r="J15" s="25" t="s">
        <v>42</v>
      </c>
      <c r="K15" s="51" t="s">
        <v>156</v>
      </c>
      <c r="L15" s="51" t="s">
        <v>159</v>
      </c>
      <c r="M15" s="51" t="s">
        <v>160</v>
      </c>
      <c r="N15" s="22" t="s">
        <v>125</v>
      </c>
      <c r="O15" s="51" t="s">
        <v>162</v>
      </c>
      <c r="P15" s="25" t="s">
        <v>46</v>
      </c>
      <c r="Q15" s="45"/>
      <c r="R15" s="52">
        <v>0.7</v>
      </c>
      <c r="S15" s="50" t="s">
        <v>125</v>
      </c>
      <c r="T15" s="53">
        <v>0.7</v>
      </c>
      <c r="U15" s="36">
        <v>1</v>
      </c>
      <c r="V15" s="36">
        <v>607</v>
      </c>
      <c r="W15" s="54">
        <f>U15/V15</f>
        <v>1.6474464579901153E-3</v>
      </c>
      <c r="X15" s="40" t="s">
        <v>183</v>
      </c>
      <c r="Y15" s="58" t="s">
        <v>184</v>
      </c>
      <c r="Z15" s="36">
        <v>399</v>
      </c>
      <c r="AA15" s="36">
        <v>1670</v>
      </c>
      <c r="AB15" s="54">
        <f>Z15/AA15</f>
        <v>0.23892215568862277</v>
      </c>
      <c r="AC15" s="59" t="s">
        <v>185</v>
      </c>
      <c r="AD15" s="60" t="s">
        <v>186</v>
      </c>
      <c r="AE15" s="41">
        <v>2440</v>
      </c>
      <c r="AF15" s="36">
        <v>2370</v>
      </c>
      <c r="AG15" s="54">
        <f>AE15/AF15</f>
        <v>1.029535864978903</v>
      </c>
      <c r="AH15" s="59" t="s">
        <v>187</v>
      </c>
      <c r="AI15" s="56" t="s">
        <v>167</v>
      </c>
      <c r="AJ15" s="36">
        <v>2526</v>
      </c>
      <c r="AK15" s="36">
        <v>1924</v>
      </c>
      <c r="AL15" s="54">
        <f>AJ15/AK15</f>
        <v>1.312889812889813</v>
      </c>
      <c r="AM15" s="59" t="s">
        <v>188</v>
      </c>
      <c r="AN15" s="56" t="s">
        <v>169</v>
      </c>
      <c r="AO15" s="36">
        <v>1399</v>
      </c>
      <c r="AP15" s="36">
        <v>1678</v>
      </c>
      <c r="AQ15" s="54">
        <f>AO15/AP15</f>
        <v>0.83373063170440997</v>
      </c>
      <c r="AR15" s="59" t="s">
        <v>189</v>
      </c>
      <c r="AS15" s="56" t="s">
        <v>190</v>
      </c>
      <c r="AT15" s="36">
        <v>971</v>
      </c>
      <c r="AU15" s="36">
        <v>786</v>
      </c>
      <c r="AV15" s="54">
        <f>AT15/AU15</f>
        <v>1.2353689567430026</v>
      </c>
      <c r="AW15" s="59" t="s">
        <v>191</v>
      </c>
      <c r="AX15" s="56" t="s">
        <v>137</v>
      </c>
      <c r="AY15" s="36">
        <v>1310</v>
      </c>
      <c r="AZ15" s="36">
        <v>1039</v>
      </c>
      <c r="BA15" s="54">
        <f>AY15/AZ15</f>
        <v>1.260827718960539</v>
      </c>
      <c r="BB15" s="59" t="s">
        <v>192</v>
      </c>
      <c r="BC15" s="56" t="s">
        <v>193</v>
      </c>
      <c r="BD15" s="36">
        <v>491</v>
      </c>
      <c r="BE15" s="36">
        <v>342</v>
      </c>
      <c r="BF15" s="54">
        <f>BD15/BE15</f>
        <v>1.435672514619883</v>
      </c>
      <c r="BG15" s="59" t="s">
        <v>194</v>
      </c>
      <c r="BH15" s="56" t="s">
        <v>195</v>
      </c>
      <c r="BI15" s="57">
        <v>382</v>
      </c>
      <c r="BJ15" s="61">
        <v>398</v>
      </c>
      <c r="BK15" s="54">
        <f>BI15/BJ15</f>
        <v>0.95979899497487442</v>
      </c>
      <c r="BL15" s="59" t="s">
        <v>196</v>
      </c>
      <c r="BM15" s="56" t="s">
        <v>197</v>
      </c>
      <c r="BN15" s="36">
        <v>219</v>
      </c>
      <c r="BO15" s="36">
        <v>237</v>
      </c>
      <c r="BP15" s="54">
        <f>BN15/BO15</f>
        <v>0.92405063291139244</v>
      </c>
      <c r="BQ15" s="59" t="s">
        <v>198</v>
      </c>
      <c r="BR15" s="56" t="s">
        <v>199</v>
      </c>
      <c r="BS15" s="41">
        <v>482</v>
      </c>
      <c r="BT15" s="36">
        <v>1006</v>
      </c>
      <c r="BU15" s="54">
        <f>BS15/BT15</f>
        <v>0.47912524850894633</v>
      </c>
      <c r="BV15" s="59" t="s">
        <v>200</v>
      </c>
      <c r="BW15" s="40" t="s">
        <v>206</v>
      </c>
      <c r="BX15" s="36">
        <v>608</v>
      </c>
      <c r="BY15" s="36">
        <v>1122</v>
      </c>
      <c r="BZ15" s="54">
        <f>BX15/BY15</f>
        <v>0.54188948306595364</v>
      </c>
      <c r="CA15" s="59" t="s">
        <v>212</v>
      </c>
      <c r="CB15" s="40" t="s">
        <v>215</v>
      </c>
      <c r="CC15" s="40" t="s">
        <v>211</v>
      </c>
      <c r="CE15" s="65">
        <f t="shared" si="0"/>
        <v>11228</v>
      </c>
      <c r="CF15" s="65">
        <f t="shared" si="0"/>
        <v>13179</v>
      </c>
      <c r="CG15" s="48">
        <f>+CE15/CF15</f>
        <v>0.85196145382805977</v>
      </c>
      <c r="CH15" s="48">
        <f>+CG15</f>
        <v>0.85196145382805977</v>
      </c>
      <c r="CI15" s="48">
        <f>+T15</f>
        <v>0.7</v>
      </c>
      <c r="CJ15" s="48">
        <f>+CH15/CI15</f>
        <v>1.2170877911829425</v>
      </c>
      <c r="CK15" s="47"/>
    </row>
    <row r="16" spans="2:89" s="5" customFormat="1" ht="12" x14ac:dyDescent="0.25">
      <c r="B16" s="22"/>
      <c r="C16" s="22"/>
      <c r="D16" s="22"/>
      <c r="E16" s="23"/>
      <c r="F16" s="24"/>
      <c r="G16" s="43"/>
      <c r="H16" s="43"/>
      <c r="I16" s="43"/>
      <c r="J16" s="25"/>
      <c r="K16" s="27"/>
      <c r="L16" s="27"/>
      <c r="M16" s="27"/>
      <c r="N16" s="22"/>
      <c r="O16" s="27"/>
      <c r="P16" s="44"/>
      <c r="Q16" s="45"/>
      <c r="R16" s="46"/>
      <c r="S16" s="43"/>
      <c r="T16" s="46"/>
      <c r="U16" s="36"/>
      <c r="V16" s="36"/>
      <c r="W16" s="37"/>
      <c r="X16" s="38"/>
      <c r="Y16" s="39"/>
      <c r="Z16" s="36"/>
      <c r="AA16" s="36"/>
      <c r="AB16" s="37"/>
      <c r="AC16" s="37"/>
      <c r="AD16" s="40"/>
      <c r="AE16" s="41"/>
      <c r="AF16" s="36"/>
      <c r="AG16" s="37"/>
      <c r="AH16" s="38"/>
      <c r="AI16" s="39"/>
      <c r="AJ16" s="36"/>
      <c r="AK16" s="36"/>
      <c r="AL16" s="37"/>
      <c r="AM16" s="37"/>
      <c r="AN16" s="40"/>
      <c r="AO16" s="41"/>
      <c r="AP16" s="36"/>
      <c r="AQ16" s="37"/>
      <c r="AR16" s="38"/>
      <c r="AS16" s="39"/>
      <c r="AT16" s="36"/>
      <c r="AU16" s="36"/>
      <c r="AV16" s="37"/>
      <c r="AW16" s="37"/>
      <c r="AX16" s="40"/>
      <c r="AY16" s="41"/>
      <c r="AZ16" s="36"/>
      <c r="BA16" s="37"/>
      <c r="BB16" s="38"/>
      <c r="BC16" s="39"/>
      <c r="BD16" s="36"/>
      <c r="BE16" s="36"/>
      <c r="BF16" s="37"/>
      <c r="BG16" s="37"/>
      <c r="BH16" s="40"/>
      <c r="BI16" s="41"/>
      <c r="BJ16" s="36"/>
      <c r="BK16" s="37"/>
      <c r="BL16" s="38"/>
      <c r="BM16" s="39"/>
      <c r="BN16" s="36"/>
      <c r="BO16" s="36"/>
      <c r="BP16" s="37"/>
      <c r="BQ16" s="37"/>
      <c r="BR16" s="40"/>
      <c r="BS16" s="41"/>
      <c r="BT16" s="36"/>
      <c r="BU16" s="37"/>
      <c r="BV16" s="37"/>
      <c r="BW16" s="40"/>
      <c r="BX16" s="36"/>
      <c r="BY16" s="36"/>
      <c r="BZ16" s="37"/>
      <c r="CA16" s="37"/>
      <c r="CB16" s="40"/>
      <c r="CC16" s="42"/>
      <c r="CE16" s="47"/>
      <c r="CF16" s="47"/>
      <c r="CG16" s="48"/>
      <c r="CH16" s="48"/>
      <c r="CI16" s="48"/>
      <c r="CJ16" s="48"/>
      <c r="CK16" s="47"/>
    </row>
    <row r="17" spans="5:79" ht="15" customHeight="1" x14ac:dyDescent="0.25">
      <c r="E17" s="5"/>
      <c r="G17" s="9"/>
      <c r="R17" s="9"/>
      <c r="S17" s="5"/>
      <c r="W17" s="4"/>
      <c r="X17" s="4"/>
      <c r="Y17" s="5"/>
      <c r="AB17" s="4"/>
      <c r="AC17" s="4"/>
      <c r="AG17" s="4"/>
      <c r="AH17" s="4"/>
      <c r="AL17" s="4"/>
      <c r="AM17" s="4"/>
      <c r="AN17" s="5"/>
      <c r="AQ17" s="4"/>
      <c r="AR17" s="4"/>
      <c r="AV17" s="4"/>
      <c r="AW17" s="4"/>
      <c r="BA17" s="4"/>
      <c r="BB17" s="4"/>
      <c r="BF17" s="4"/>
      <c r="BG17" s="4"/>
      <c r="BK17" s="4"/>
      <c r="BL17" s="4"/>
      <c r="BP17" s="4"/>
      <c r="BQ17" s="4"/>
      <c r="BU17" s="4"/>
      <c r="BV17" s="4"/>
      <c r="BZ17" s="4"/>
      <c r="CA17" s="4"/>
    </row>
  </sheetData>
  <sheetProtection formatCells="0" formatColumns="0" formatRows="0" sort="0" autoFilter="0" pivotTables="0"/>
  <dataConsolidate/>
  <mergeCells count="30">
    <mergeCell ref="B2:C5"/>
    <mergeCell ref="Z11:AD11"/>
    <mergeCell ref="AE11:AI11"/>
    <mergeCell ref="B7:C8"/>
    <mergeCell ref="E7:F7"/>
    <mergeCell ref="E8:F8"/>
    <mergeCell ref="G7:G8"/>
    <mergeCell ref="B11:D11"/>
    <mergeCell ref="B10:T10"/>
    <mergeCell ref="AJ11:AN11"/>
    <mergeCell ref="E11:I11"/>
    <mergeCell ref="J11:Q11"/>
    <mergeCell ref="R11:T11"/>
    <mergeCell ref="U11:Y11"/>
    <mergeCell ref="CH10:CK11"/>
    <mergeCell ref="CE10:CG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s>
  <dataValidations xWindow="604" yWindow="314" count="41">
    <dataValidation type="list" allowBlank="1" showInputMessage="1" showErrorMessage="1" sqref="T17 Q17:Q104857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dataValidation allowBlank="1" showInputMessage="1" showErrorMessage="1" prompt="Relacionar la medida en la cual se obtiene el resultado del indicador, la cual para el presente formato se estandariza en &quot;Porcentaje&quot;."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O12"/>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dataValidation allowBlank="1" showInputMessage="1" showErrorMessage="1" prompt="Debe coincidir con la unidad de medida del indicador para poder ser comparables." sqref="S12"/>
    <dataValidation allowBlank="1" showInputMessage="1" showErrorMessage="1" prompt="Es el resultado del indicador que se pretende alcanzar durante la vigencia, se debe tener como referencia la unidad de medida formulada para el indicador." sqref="T12"/>
    <dataValidation allowBlank="1" showInputMessage="1" showErrorMessage="1" prompt="Corresponde a los resultados obtenidos en el periodo de medición." sqref="U12 AE12 Z12 AJ12 AT12 AO12 AY12 BD12 BI12 BN12 BS12 BX12"/>
    <dataValidation allowBlank="1" showInputMessage="1" showErrorMessage="1" prompt="Corresponde a los resultados planificados para el periodo de medición. Todos los indicadores de gestión deben incluir programación." sqref="AF12 AA12 V12 AU12 AP12 AK12 AZ12 BE12 BJ12 BO12 BT12 BY12"/>
    <dataValidation allowBlank="1" showInputMessage="1" showErrorMessage="1" prompt="Corresponde a la operación matemática de la fórmula del indicador y que reflejará el resultado del indicador para el periodo de medición." sqref="AB12 W12 BU12 AQ12 AL12 AG12 AV12 BA12 BF12 BK12 BP12 BZ12"/>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dataValidation type="list" allowBlank="1" showInputMessage="1" showErrorMessage="1" sqref="E7:E8">
      <formula1>Meses</formula1>
    </dataValidation>
    <dataValidation type="list" allowBlank="1" showInputMessage="1" showErrorMessage="1" sqref="P17 M18:N1048576">
      <formula1>periodicidad</formula1>
    </dataValidation>
    <dataValidation type="list" allowBlank="1" showInputMessage="1" showErrorMessage="1" sqref="C17 D18:D1048576">
      <formula1>ProyectoInv</formula1>
    </dataValidation>
    <dataValidation type="list" allowBlank="1" showInputMessage="1" showErrorMessage="1" sqref="D17 E18:E1048576">
      <formula1>ObjEstratégico</formula1>
    </dataValidation>
    <dataValidation allowBlank="1" showInputMessage="1" showErrorMessage="1" prompt="Formúlese según las características y programación del indicador." sqref="CE10 CH10"/>
    <dataValidation type="list" allowBlank="1" showInputMessage="1" showErrorMessage="1" sqref="C18:C1048576">
      <formula1>Subsistema</formula1>
    </dataValidation>
    <dataValidation type="list" allowBlank="1" showInputMessage="1" showErrorMessage="1" sqref="P18:P1048576">
      <formula1>TipoInd</formula1>
    </dataValidation>
    <dataValidation type="list" allowBlank="1" showInputMessage="1" showErrorMessage="1" sqref="B17:B1048576">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dataValidation allowBlank="1" showInputMessage="1" showErrorMessage="1" prompt="Corresponde al avance ejecutado acumulado (constante; suma o promedio) o al último reporte de ejecución (creciente o decreciente) del indicador, según corresponda y de acuerdo a su periodicidad." sqref="CE12"/>
    <dataValidation allowBlank="1" showInputMessage="1" showErrorMessage="1" prompt="Corresponde al avance programado acumulado (constante; suma o promedio) o al último reporte de programación (creciente o decreciente) del indicador, según corresponda y de acuerdo a su periodicidad." sqref="CF12"/>
    <dataValidation allowBlank="1" showInputMessage="1" showErrorMessage="1" prompt="Es el producto de dividir el resultado del indicador acumulado (columna BS) entre lo programado del indicador acumulado (columna BT)._x000a_" sqref="CG12"/>
    <dataValidation allowBlank="1" showInputMessage="1" showErrorMessage="1" prompt="Corresponde al porcentaje de avance acumulado, es decir, es el mismo valor calculado en la columna anterior (BU)._x000a_" sqref="CH12"/>
    <dataValidation allowBlank="1" showInputMessage="1" showErrorMessage="1" prompt="Registrar la meta anual formulada para el indicador, es decir, el valor de la columna S." sqref="CI12"/>
    <dataValidation allowBlank="1" showInputMessage="1" showErrorMessage="1" prompt="Es el producto de dividir el resultado del indicador para la vigencia (columna BV) entre la meta anual del indicador para la vigencia (columna BW)." sqref="CJ12"/>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604" yWindow="314" count="7">
        <x14:dataValidation type="list" allowBlank="1" showInputMessage="1" showErrorMessage="1">
          <x14:formula1>
            <xm:f>'Listas desplegables'!$B$2:$B$13</xm:f>
          </x14:formula1>
          <xm:sqref>G7:G8</xm:sqref>
        </x14:dataValidation>
        <x14:dataValidation type="list" allowBlank="1" showInputMessage="1" showErrorMessage="1">
          <x14:formula1>
            <xm:f>'Listas desplegables'!$F$2:$F$4</xm:f>
          </x14:formula1>
          <xm:sqref>J13:J16</xm:sqref>
        </x14:dataValidation>
        <x14:dataValidation type="list" allowBlank="1" showInputMessage="1" showErrorMessage="1">
          <x14:formula1>
            <xm:f>'Listas desplegables'!$G$2:$G$6</xm:f>
          </x14:formula1>
          <xm:sqref>P16</xm:sqref>
        </x14:dataValidation>
        <x14:dataValidation type="list" allowBlank="1" showInputMessage="1" showErrorMessage="1" errorTitle="Error" error="Seleccione un valor de la lista desplegable">
          <x14:formula1>
            <xm:f>'Listas desplegables'!$H$2:$H$5</xm:f>
          </x14:formula1>
          <xm:sqref>Q13:Q16</xm:sqref>
        </x14:dataValidation>
        <x14:dataValidation type="list" allowBlank="1" showInputMessage="1" showErrorMessage="1">
          <x14:formula1>
            <xm:f>'Listas desplegables'!$D$2:$D$20</xm:f>
          </x14:formula1>
          <xm:sqref>C13:C16</xm:sqref>
        </x14:dataValidation>
        <x14:dataValidation type="list" allowBlank="1" showInputMessage="1" showErrorMessage="1">
          <x14:formula1>
            <xm:f>'Listas desplegables'!$E$2:$E$7</xm:f>
          </x14:formula1>
          <xm:sqref>D13:D16</xm:sqref>
        </x14:dataValidation>
        <x14:dataValidation type="list" allowBlank="1" showInputMessage="1" showErrorMessage="1">
          <x14:formula1>
            <xm:f>'Listas desplegables'!$C$2:$C$21</xm:f>
          </x14:formula1>
          <xm:sqref>B13:B16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76"/>
  <sheetViews>
    <sheetView zoomScale="80" zoomScaleNormal="80" workbookViewId="0">
      <selection activeCell="E3" sqref="E3"/>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50</v>
      </c>
      <c r="B1" s="19" t="s">
        <v>44</v>
      </c>
      <c r="C1" s="17" t="s">
        <v>52</v>
      </c>
      <c r="D1" s="20" t="s">
        <v>45</v>
      </c>
      <c r="E1" s="17" t="s">
        <v>66</v>
      </c>
      <c r="F1" s="20" t="s">
        <v>29</v>
      </c>
      <c r="G1" s="18" t="s">
        <v>30</v>
      </c>
      <c r="H1" s="20" t="s">
        <v>36</v>
      </c>
    </row>
    <row r="2" spans="1:8" s="13" customFormat="1" ht="85.5" x14ac:dyDescent="0.25">
      <c r="A2" s="12" t="s">
        <v>10</v>
      </c>
      <c r="B2" s="12">
        <v>2019</v>
      </c>
      <c r="C2" s="13" t="s">
        <v>53</v>
      </c>
      <c r="D2" s="21" t="s">
        <v>71</v>
      </c>
      <c r="E2" s="21" t="s">
        <v>104</v>
      </c>
      <c r="F2" s="13" t="s">
        <v>42</v>
      </c>
      <c r="G2" s="21" t="s">
        <v>46</v>
      </c>
      <c r="H2" s="21" t="s">
        <v>69</v>
      </c>
    </row>
    <row r="3" spans="1:8" s="13" customFormat="1" ht="62.25" customHeight="1" x14ac:dyDescent="0.25">
      <c r="A3" s="12" t="s">
        <v>11</v>
      </c>
      <c r="B3" s="12">
        <v>2020</v>
      </c>
      <c r="C3" s="13" t="s">
        <v>54</v>
      </c>
      <c r="D3" s="21" t="s">
        <v>72</v>
      </c>
      <c r="E3" s="21" t="s">
        <v>101</v>
      </c>
      <c r="F3" s="13" t="s">
        <v>38</v>
      </c>
      <c r="G3" s="13" t="s">
        <v>67</v>
      </c>
      <c r="H3" s="21" t="s">
        <v>41</v>
      </c>
    </row>
    <row r="4" spans="1:8" s="13" customFormat="1" ht="51" customHeight="1" x14ac:dyDescent="0.25">
      <c r="A4" s="12" t="s">
        <v>4</v>
      </c>
      <c r="B4" s="12">
        <v>2021</v>
      </c>
      <c r="C4" s="13" t="s">
        <v>55</v>
      </c>
      <c r="D4" s="21" t="s">
        <v>73</v>
      </c>
      <c r="E4" s="21" t="s">
        <v>102</v>
      </c>
      <c r="F4" s="13" t="s">
        <v>40</v>
      </c>
      <c r="G4" s="21" t="s">
        <v>39</v>
      </c>
      <c r="H4" s="21" t="s">
        <v>70</v>
      </c>
    </row>
    <row r="5" spans="1:8" s="13" customFormat="1" ht="73.5" customHeight="1" x14ac:dyDescent="0.25">
      <c r="A5" s="12" t="s">
        <v>12</v>
      </c>
      <c r="B5" s="12">
        <v>2022</v>
      </c>
      <c r="C5" s="35" t="s">
        <v>56</v>
      </c>
      <c r="D5" s="21" t="s">
        <v>74</v>
      </c>
      <c r="E5" s="21" t="s">
        <v>103</v>
      </c>
      <c r="G5" s="21" t="s">
        <v>43</v>
      </c>
      <c r="H5" s="21"/>
    </row>
    <row r="6" spans="1:8" s="13" customFormat="1" ht="57" x14ac:dyDescent="0.25">
      <c r="A6" s="12" t="s">
        <v>13</v>
      </c>
      <c r="B6" s="12">
        <v>2023</v>
      </c>
      <c r="C6" s="35" t="s">
        <v>108</v>
      </c>
      <c r="D6" s="21" t="s">
        <v>75</v>
      </c>
      <c r="E6" s="21" t="s">
        <v>105</v>
      </c>
      <c r="G6" s="21" t="s">
        <v>47</v>
      </c>
      <c r="H6" s="14"/>
    </row>
    <row r="7" spans="1:8" s="13" customFormat="1" ht="57" x14ac:dyDescent="0.25">
      <c r="A7" s="12" t="s">
        <v>14</v>
      </c>
      <c r="B7" s="12">
        <v>2024</v>
      </c>
      <c r="C7" s="35" t="s">
        <v>89</v>
      </c>
      <c r="D7" s="21" t="s">
        <v>76</v>
      </c>
      <c r="E7" s="21" t="s">
        <v>106</v>
      </c>
      <c r="G7" s="14"/>
    </row>
    <row r="8" spans="1:8" s="13" customFormat="1" ht="28.5" x14ac:dyDescent="0.25">
      <c r="A8" s="12" t="s">
        <v>15</v>
      </c>
      <c r="B8" s="12">
        <v>2025</v>
      </c>
      <c r="C8" s="35" t="s">
        <v>57</v>
      </c>
      <c r="D8" s="21" t="s">
        <v>77</v>
      </c>
      <c r="G8" s="14"/>
    </row>
    <row r="9" spans="1:8" s="13" customFormat="1" ht="28.5" x14ac:dyDescent="0.25">
      <c r="A9" s="12" t="s">
        <v>16</v>
      </c>
      <c r="B9" s="12">
        <v>2026</v>
      </c>
      <c r="C9" s="35" t="s">
        <v>58</v>
      </c>
      <c r="D9" s="21" t="s">
        <v>78</v>
      </c>
      <c r="G9" s="14"/>
    </row>
    <row r="10" spans="1:8" s="13" customFormat="1" ht="15" x14ac:dyDescent="0.25">
      <c r="A10" s="12" t="s">
        <v>17</v>
      </c>
      <c r="B10" s="12">
        <v>2027</v>
      </c>
      <c r="C10" s="35" t="s">
        <v>59</v>
      </c>
      <c r="D10" s="21" t="s">
        <v>79</v>
      </c>
      <c r="G10" s="14"/>
    </row>
    <row r="11" spans="1:8" s="13" customFormat="1" ht="28.5" x14ac:dyDescent="0.25">
      <c r="A11" s="12" t="s">
        <v>18</v>
      </c>
      <c r="B11" s="12">
        <v>2028</v>
      </c>
      <c r="C11" s="35" t="s">
        <v>60</v>
      </c>
      <c r="D11" s="21" t="s">
        <v>80</v>
      </c>
    </row>
    <row r="12" spans="1:8" s="13" customFormat="1" ht="28.5" x14ac:dyDescent="0.25">
      <c r="A12" s="12" t="s">
        <v>19</v>
      </c>
      <c r="B12" s="12">
        <v>2029</v>
      </c>
      <c r="C12" s="35" t="s">
        <v>49</v>
      </c>
      <c r="D12" s="21" t="s">
        <v>81</v>
      </c>
    </row>
    <row r="13" spans="1:8" s="13" customFormat="1" ht="42.75" x14ac:dyDescent="0.25">
      <c r="A13" s="12" t="s">
        <v>20</v>
      </c>
      <c r="B13" s="12">
        <v>2030</v>
      </c>
      <c r="C13" s="13" t="s">
        <v>90</v>
      </c>
      <c r="D13" s="21" t="s">
        <v>82</v>
      </c>
      <c r="E13" s="21"/>
    </row>
    <row r="14" spans="1:8" s="13" customFormat="1" ht="28.5" x14ac:dyDescent="0.25">
      <c r="A14" s="12"/>
      <c r="B14" s="12">
        <v>2031</v>
      </c>
      <c r="C14" s="13" t="s">
        <v>61</v>
      </c>
      <c r="D14" s="21" t="s">
        <v>83</v>
      </c>
    </row>
    <row r="15" spans="1:8" s="13" customFormat="1" x14ac:dyDescent="0.25">
      <c r="A15" s="12"/>
      <c r="B15" s="12">
        <v>2032</v>
      </c>
      <c r="C15" s="13" t="s">
        <v>48</v>
      </c>
      <c r="D15" s="21" t="s">
        <v>84</v>
      </c>
    </row>
    <row r="16" spans="1:8" s="13" customFormat="1" ht="42.75" x14ac:dyDescent="0.25">
      <c r="A16" s="12"/>
      <c r="B16" s="12">
        <v>2033</v>
      </c>
      <c r="C16" s="13" t="s">
        <v>62</v>
      </c>
      <c r="D16" s="21" t="s">
        <v>85</v>
      </c>
    </row>
    <row r="17" spans="1:4" s="13" customFormat="1" ht="28.5" x14ac:dyDescent="0.25">
      <c r="A17" s="12"/>
      <c r="B17" s="12">
        <v>2034</v>
      </c>
      <c r="C17" s="13" t="s">
        <v>63</v>
      </c>
      <c r="D17" s="21" t="s">
        <v>86</v>
      </c>
    </row>
    <row r="18" spans="1:4" s="13" customFormat="1" ht="28.5" x14ac:dyDescent="0.25">
      <c r="A18" s="12"/>
      <c r="B18" s="12">
        <v>2035</v>
      </c>
      <c r="C18" s="13" t="s">
        <v>64</v>
      </c>
      <c r="D18" s="21" t="s">
        <v>87</v>
      </c>
    </row>
    <row r="19" spans="1:4" s="13" customFormat="1" ht="42.75" x14ac:dyDescent="0.25">
      <c r="A19" s="12"/>
      <c r="C19" s="13" t="s">
        <v>91</v>
      </c>
      <c r="D19" s="21" t="s">
        <v>88</v>
      </c>
    </row>
    <row r="20" spans="1:4" s="13" customFormat="1" ht="18" customHeight="1" x14ac:dyDescent="0.25">
      <c r="C20" s="35" t="s">
        <v>107</v>
      </c>
      <c r="D20" s="13" t="s">
        <v>0</v>
      </c>
    </row>
    <row r="21" spans="1:4" s="13" customFormat="1" ht="18" customHeight="1" x14ac:dyDescent="0.25">
      <c r="C21" s="13" t="s">
        <v>65</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ref="C2:C21">
    <sortCondition ref="C2:C21"/>
  </sortState>
  <pageMargins left="0.7" right="0.7" top="0.75" bottom="0.75" header="0.3" footer="0.3"/>
  <pageSetup orientation="portrait" horizontalDpi="4294967293"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O45"/>
  <sheetViews>
    <sheetView topLeftCell="A28" zoomScaleNormal="100" workbookViewId="0">
      <selection activeCell="K46" sqref="K46"/>
    </sheetView>
  </sheetViews>
  <sheetFormatPr baseColWidth="10" defaultRowHeight="15" x14ac:dyDescent="0.25"/>
  <cols>
    <col min="1" max="1" width="4.28515625" customWidth="1"/>
    <col min="8" max="8" width="5.7109375" customWidth="1"/>
    <col min="12" max="12" width="4.7109375" customWidth="1"/>
    <col min="14" max="14" width="13.7109375" bestFit="1" customWidth="1"/>
  </cols>
  <sheetData>
    <row r="2" spans="9:14" x14ac:dyDescent="0.25">
      <c r="I2" s="62" t="s">
        <v>117</v>
      </c>
      <c r="J2" s="62" t="s">
        <v>201</v>
      </c>
      <c r="K2" s="62" t="s">
        <v>202</v>
      </c>
      <c r="M2" s="62" t="s">
        <v>148</v>
      </c>
      <c r="N2" s="62" t="s">
        <v>204</v>
      </c>
    </row>
    <row r="3" spans="9:14" x14ac:dyDescent="0.25">
      <c r="I3" s="62" t="s">
        <v>10</v>
      </c>
      <c r="J3" s="63">
        <f>+'INDICADORES GESTION'!W13</f>
        <v>0.92</v>
      </c>
      <c r="K3" s="63">
        <f>+'INDICADORES GESTION'!$CI$13</f>
        <v>0.8</v>
      </c>
      <c r="M3" s="62" t="s">
        <v>10</v>
      </c>
      <c r="N3" s="64">
        <f t="shared" ref="N3:N13" si="0">+J3/K3</f>
        <v>1.1499999999999999</v>
      </c>
    </row>
    <row r="4" spans="9:14" x14ac:dyDescent="0.25">
      <c r="I4" s="62" t="s">
        <v>11</v>
      </c>
      <c r="J4" s="63">
        <f>+'INDICADORES GESTION'!AB13</f>
        <v>0.89655172413793105</v>
      </c>
      <c r="K4" s="63">
        <f>+'INDICADORES GESTION'!$CI$13</f>
        <v>0.8</v>
      </c>
      <c r="M4" s="62" t="s">
        <v>11</v>
      </c>
      <c r="N4" s="64">
        <f t="shared" si="0"/>
        <v>1.1206896551724137</v>
      </c>
    </row>
    <row r="5" spans="9:14" x14ac:dyDescent="0.25">
      <c r="I5" s="62" t="s">
        <v>4</v>
      </c>
      <c r="J5" s="63">
        <f>+'INDICADORES GESTION'!AG13</f>
        <v>0.96</v>
      </c>
      <c r="K5" s="63">
        <f>+'INDICADORES GESTION'!$CI$13</f>
        <v>0.8</v>
      </c>
      <c r="M5" s="62" t="s">
        <v>4</v>
      </c>
      <c r="N5" s="64">
        <f t="shared" si="0"/>
        <v>1.2</v>
      </c>
    </row>
    <row r="6" spans="9:14" x14ac:dyDescent="0.25">
      <c r="I6" s="62" t="s">
        <v>12</v>
      </c>
      <c r="J6" s="63">
        <f>+'INDICADORES GESTION'!AL13</f>
        <v>0.90322580645161288</v>
      </c>
      <c r="K6" s="63">
        <f>+'INDICADORES GESTION'!$CI$13</f>
        <v>0.8</v>
      </c>
      <c r="M6" s="62" t="s">
        <v>12</v>
      </c>
      <c r="N6" s="64">
        <f t="shared" si="0"/>
        <v>1.129032258064516</v>
      </c>
    </row>
    <row r="7" spans="9:14" x14ac:dyDescent="0.25">
      <c r="I7" s="62" t="s">
        <v>13</v>
      </c>
      <c r="J7" s="63">
        <f>+'INDICADORES GESTION'!AQ13</f>
        <v>0.94505494505494503</v>
      </c>
      <c r="K7" s="63">
        <f>+'INDICADORES GESTION'!$CI$13</f>
        <v>0.8</v>
      </c>
      <c r="M7" s="62" t="s">
        <v>13</v>
      </c>
      <c r="N7" s="64">
        <f t="shared" si="0"/>
        <v>1.1813186813186811</v>
      </c>
    </row>
    <row r="8" spans="9:14" x14ac:dyDescent="0.25">
      <c r="I8" s="62" t="s">
        <v>14</v>
      </c>
      <c r="J8" s="63">
        <f>+'INDICADORES GESTION'!AV13</f>
        <v>0.9538461538461539</v>
      </c>
      <c r="K8" s="63">
        <f>+'INDICADORES GESTION'!$CI$13</f>
        <v>0.8</v>
      </c>
      <c r="M8" s="62" t="s">
        <v>14</v>
      </c>
      <c r="N8" s="64">
        <f t="shared" si="0"/>
        <v>1.1923076923076923</v>
      </c>
    </row>
    <row r="9" spans="9:14" x14ac:dyDescent="0.25">
      <c r="I9" s="62" t="s">
        <v>15</v>
      </c>
      <c r="J9" s="63">
        <f>+'INDICADORES GESTION'!BA13</f>
        <v>0.96402877697841727</v>
      </c>
      <c r="K9" s="63">
        <f>+'INDICADORES GESTION'!$CI$13</f>
        <v>0.8</v>
      </c>
      <c r="M9" s="62" t="s">
        <v>15</v>
      </c>
      <c r="N9" s="64">
        <f t="shared" si="0"/>
        <v>1.2050359712230214</v>
      </c>
    </row>
    <row r="10" spans="9:14" x14ac:dyDescent="0.25">
      <c r="I10" s="62" t="s">
        <v>16</v>
      </c>
      <c r="J10" s="63">
        <f>+'INDICADORES GESTION'!BF13</f>
        <v>0.81407035175879394</v>
      </c>
      <c r="K10" s="63">
        <f>+'INDICADORES GESTION'!$CI$13</f>
        <v>0.8</v>
      </c>
      <c r="M10" s="62" t="s">
        <v>16</v>
      </c>
      <c r="N10" s="64">
        <f t="shared" si="0"/>
        <v>1.0175879396984924</v>
      </c>
    </row>
    <row r="11" spans="9:14" x14ac:dyDescent="0.25">
      <c r="I11" s="62" t="s">
        <v>17</v>
      </c>
      <c r="J11" s="63">
        <f>+'INDICADORES GESTION'!BK13</f>
        <v>0.83486238532110091</v>
      </c>
      <c r="K11" s="63">
        <f>+'INDICADORES GESTION'!$CI$13</f>
        <v>0.8</v>
      </c>
      <c r="M11" s="62" t="s">
        <v>17</v>
      </c>
      <c r="N11" s="64">
        <f t="shared" si="0"/>
        <v>1.0435779816513762</v>
      </c>
    </row>
    <row r="12" spans="9:14" x14ac:dyDescent="0.25">
      <c r="I12" s="62" t="s">
        <v>18</v>
      </c>
      <c r="J12" s="63">
        <f>+'INDICADORES GESTION'!BP13</f>
        <v>0.82781456953642385</v>
      </c>
      <c r="K12" s="63">
        <f>+'INDICADORES GESTION'!$CI$13</f>
        <v>0.8</v>
      </c>
      <c r="M12" s="62" t="s">
        <v>18</v>
      </c>
      <c r="N12" s="64">
        <f t="shared" si="0"/>
        <v>1.0347682119205297</v>
      </c>
    </row>
    <row r="13" spans="9:14" x14ac:dyDescent="0.25">
      <c r="I13" s="62" t="s">
        <v>19</v>
      </c>
      <c r="J13" s="63">
        <f>+'INDICADORES GESTION'!BU13</f>
        <v>0.88721804511278191</v>
      </c>
      <c r="K13" s="63">
        <f>+'INDICADORES GESTION'!$CI$13</f>
        <v>0.8</v>
      </c>
      <c r="M13" s="62" t="s">
        <v>19</v>
      </c>
      <c r="N13" s="64">
        <f t="shared" si="0"/>
        <v>1.1090225563909772</v>
      </c>
    </row>
    <row r="14" spans="9:14" x14ac:dyDescent="0.25">
      <c r="I14" s="62" t="s">
        <v>20</v>
      </c>
      <c r="J14" s="63">
        <f>+'INDICADORES GESTION'!BZ13</f>
        <v>0.91578947368421049</v>
      </c>
      <c r="K14" s="63">
        <f>+'INDICADORES GESTION'!$CI$13</f>
        <v>0.8</v>
      </c>
      <c r="M14" s="62" t="s">
        <v>20</v>
      </c>
      <c r="N14" s="64"/>
    </row>
    <row r="15" spans="9:14" x14ac:dyDescent="0.25">
      <c r="I15" s="62" t="s">
        <v>203</v>
      </c>
      <c r="J15" s="63">
        <f>+'INDICADORES GESTION'!CJ13</f>
        <v>1.1015936254980079</v>
      </c>
      <c r="K15" s="63">
        <f>+'INDICADORES GESTION'!$CI$13</f>
        <v>0.8</v>
      </c>
      <c r="M15" s="62" t="s">
        <v>203</v>
      </c>
      <c r="N15" s="64">
        <f>+J15/K15</f>
        <v>1.3769920318725097</v>
      </c>
    </row>
    <row r="17" spans="9:15" x14ac:dyDescent="0.25">
      <c r="I17" s="62" t="s">
        <v>147</v>
      </c>
      <c r="J17" s="62" t="s">
        <v>201</v>
      </c>
      <c r="K17" s="62" t="s">
        <v>202</v>
      </c>
      <c r="M17" s="62" t="s">
        <v>147</v>
      </c>
      <c r="N17" s="62" t="s">
        <v>204</v>
      </c>
    </row>
    <row r="18" spans="9:15" x14ac:dyDescent="0.25">
      <c r="I18" s="62" t="s">
        <v>10</v>
      </c>
      <c r="J18" s="63">
        <f>+'INDICADORES GESTION'!W14</f>
        <v>0.94499999999999995</v>
      </c>
      <c r="K18" s="63">
        <f>+'INDICADORES GESTION'!$CI$14</f>
        <v>0.95</v>
      </c>
      <c r="M18" s="62" t="s">
        <v>10</v>
      </c>
      <c r="N18" s="64">
        <f t="shared" ref="N18:N28" si="1">+J18/K18</f>
        <v>0.99473684210526314</v>
      </c>
    </row>
    <row r="19" spans="9:15" x14ac:dyDescent="0.25">
      <c r="I19" s="62" t="s">
        <v>11</v>
      </c>
      <c r="J19" s="63">
        <f>+'INDICADORES GESTION'!AB14</f>
        <v>0.94285714285714284</v>
      </c>
      <c r="K19" s="63">
        <f>+'INDICADORES GESTION'!$CI$14</f>
        <v>0.95</v>
      </c>
      <c r="M19" s="62" t="s">
        <v>11</v>
      </c>
      <c r="N19" s="64">
        <f t="shared" si="1"/>
        <v>0.99248120300751885</v>
      </c>
    </row>
    <row r="20" spans="9:15" x14ac:dyDescent="0.25">
      <c r="I20" s="62" t="s">
        <v>4</v>
      </c>
      <c r="J20" s="63">
        <f>+'INDICADORES GESTION'!AG14</f>
        <v>0.88461538461538458</v>
      </c>
      <c r="K20" s="63">
        <f>+'INDICADORES GESTION'!$CI$14</f>
        <v>0.95</v>
      </c>
      <c r="M20" s="62" t="s">
        <v>4</v>
      </c>
      <c r="N20" s="64">
        <f t="shared" si="1"/>
        <v>0.93117408906882593</v>
      </c>
    </row>
    <row r="21" spans="9:15" x14ac:dyDescent="0.25">
      <c r="I21" s="62" t="s">
        <v>12</v>
      </c>
      <c r="J21" s="63">
        <f>+'INDICADORES GESTION'!AL14</f>
        <v>0.96694214876033058</v>
      </c>
      <c r="K21" s="63">
        <f>+'INDICADORES GESTION'!$CI$14</f>
        <v>0.95</v>
      </c>
      <c r="M21" s="62" t="s">
        <v>12</v>
      </c>
      <c r="N21" s="64">
        <f t="shared" si="1"/>
        <v>1.017833840800348</v>
      </c>
    </row>
    <row r="22" spans="9:15" x14ac:dyDescent="0.25">
      <c r="I22" s="62" t="s">
        <v>13</v>
      </c>
      <c r="J22" s="63">
        <f>+'INDICADORES GESTION'!AQ14</f>
        <v>0.90452261306532666</v>
      </c>
      <c r="K22" s="63">
        <f>+'INDICADORES GESTION'!$CI$14</f>
        <v>0.95</v>
      </c>
      <c r="M22" s="62" t="s">
        <v>13</v>
      </c>
      <c r="N22" s="64">
        <f t="shared" si="1"/>
        <v>0.95212906638455441</v>
      </c>
    </row>
    <row r="23" spans="9:15" x14ac:dyDescent="0.25">
      <c r="I23" s="62" t="s">
        <v>14</v>
      </c>
      <c r="J23" s="63">
        <f>+'INDICADORES GESTION'!AV14</f>
        <v>0.95070422535211263</v>
      </c>
      <c r="K23" s="63">
        <f>+'INDICADORES GESTION'!$CI$14</f>
        <v>0.95</v>
      </c>
      <c r="M23" s="62" t="s">
        <v>14</v>
      </c>
      <c r="N23" s="64">
        <f t="shared" si="1"/>
        <v>1.0007412898443291</v>
      </c>
    </row>
    <row r="24" spans="9:15" x14ac:dyDescent="0.25">
      <c r="I24" s="62" t="s">
        <v>15</v>
      </c>
      <c r="J24" s="63">
        <f>+'INDICADORES GESTION'!BA14</f>
        <v>0.95428571428571429</v>
      </c>
      <c r="K24" s="63">
        <f>+'INDICADORES GESTION'!$CI$14</f>
        <v>0.95</v>
      </c>
      <c r="M24" s="62" t="s">
        <v>15</v>
      </c>
      <c r="N24" s="64">
        <f t="shared" si="1"/>
        <v>1.0045112781954888</v>
      </c>
    </row>
    <row r="25" spans="9:15" x14ac:dyDescent="0.25">
      <c r="I25" s="62" t="s">
        <v>16</v>
      </c>
      <c r="J25" s="63">
        <f>+'INDICADORES GESTION'!BF14</f>
        <v>0.91341991341991347</v>
      </c>
      <c r="K25" s="63">
        <f>+'INDICADORES GESTION'!$CI$14</f>
        <v>0.95</v>
      </c>
      <c r="M25" s="62" t="s">
        <v>16</v>
      </c>
      <c r="N25" s="64">
        <f t="shared" si="1"/>
        <v>0.96149464570517207</v>
      </c>
    </row>
    <row r="26" spans="9:15" x14ac:dyDescent="0.25">
      <c r="I26" s="62" t="s">
        <v>17</v>
      </c>
      <c r="J26" s="63">
        <f>+'INDICADORES GESTION'!BK14</f>
        <v>0.96694214876033058</v>
      </c>
      <c r="K26" s="63">
        <f>+'INDICADORES GESTION'!$CI$14</f>
        <v>0.95</v>
      </c>
      <c r="M26" s="62" t="s">
        <v>17</v>
      </c>
      <c r="N26" s="64">
        <f t="shared" si="1"/>
        <v>1.017833840800348</v>
      </c>
    </row>
    <row r="27" spans="9:15" x14ac:dyDescent="0.25">
      <c r="I27" s="62" t="s">
        <v>18</v>
      </c>
      <c r="J27" s="63">
        <f>+'INDICADORES GESTION'!BP14</f>
        <v>0.94930875576036866</v>
      </c>
      <c r="K27" s="63">
        <f>+'INDICADORES GESTION'!$CI$14</f>
        <v>0.95</v>
      </c>
      <c r="M27" s="62" t="s">
        <v>18</v>
      </c>
      <c r="N27" s="64">
        <f t="shared" si="1"/>
        <v>0.9992723744845986</v>
      </c>
    </row>
    <row r="28" spans="9:15" x14ac:dyDescent="0.25">
      <c r="I28" s="62" t="s">
        <v>19</v>
      </c>
      <c r="J28" s="63">
        <f>+'INDICADORES GESTION'!BU14</f>
        <v>0.96226415094339623</v>
      </c>
      <c r="K28" s="63">
        <f>+'INDICADORES GESTION'!$CI$14</f>
        <v>0.95</v>
      </c>
      <c r="M28" s="62" t="s">
        <v>19</v>
      </c>
      <c r="N28" s="64">
        <f t="shared" si="1"/>
        <v>1.0129096325719962</v>
      </c>
    </row>
    <row r="29" spans="9:15" x14ac:dyDescent="0.25">
      <c r="I29" s="62" t="s">
        <v>20</v>
      </c>
      <c r="J29" s="63">
        <f>+'INDICADORES GESTION'!BZ14</f>
        <v>0.95967741935483875</v>
      </c>
      <c r="K29" s="63">
        <f>+'INDICADORES GESTION'!$CI$14</f>
        <v>0.95</v>
      </c>
      <c r="M29" s="62" t="s">
        <v>20</v>
      </c>
      <c r="N29" s="64"/>
    </row>
    <row r="30" spans="9:15" x14ac:dyDescent="0.25">
      <c r="I30" s="62" t="s">
        <v>203</v>
      </c>
      <c r="J30" s="63">
        <f>+'INDICADORES GESTION'!CJ14</f>
        <v>0.99027292888039886</v>
      </c>
      <c r="K30" s="63">
        <v>1</v>
      </c>
      <c r="M30" s="62" t="s">
        <v>203</v>
      </c>
      <c r="N30" s="64">
        <f>+J30/K30</f>
        <v>0.99027292888039886</v>
      </c>
    </row>
    <row r="32" spans="9:15" x14ac:dyDescent="0.25">
      <c r="I32" s="62" t="s">
        <v>148</v>
      </c>
      <c r="J32" s="62" t="s">
        <v>201</v>
      </c>
      <c r="K32" s="62" t="s">
        <v>202</v>
      </c>
      <c r="M32" s="62" t="s">
        <v>148</v>
      </c>
      <c r="N32" s="62" t="s">
        <v>204</v>
      </c>
      <c r="O32" s="62" t="s">
        <v>202</v>
      </c>
    </row>
    <row r="33" spans="9:15" x14ac:dyDescent="0.25">
      <c r="I33" s="62" t="s">
        <v>10</v>
      </c>
      <c r="J33" s="63">
        <f>+'INDICADORES GESTION'!W15</f>
        <v>1.6474464579901153E-3</v>
      </c>
      <c r="K33" s="63">
        <f>+'INDICADORES GESTION'!$CI$15</f>
        <v>0.7</v>
      </c>
      <c r="M33" s="62" t="s">
        <v>10</v>
      </c>
      <c r="N33" s="64">
        <f t="shared" ref="N33:N43" si="2">+J33/K33</f>
        <v>2.3534949399858793E-3</v>
      </c>
      <c r="O33" s="63">
        <f>+'INDICADORES GESTION'!$CI$15</f>
        <v>0.7</v>
      </c>
    </row>
    <row r="34" spans="9:15" x14ac:dyDescent="0.25">
      <c r="I34" s="62" t="s">
        <v>11</v>
      </c>
      <c r="J34" s="63">
        <f>+'INDICADORES GESTION'!AB15</f>
        <v>0.23892215568862277</v>
      </c>
      <c r="K34" s="63">
        <f>+'INDICADORES GESTION'!$CI$15</f>
        <v>0.7</v>
      </c>
      <c r="M34" s="62" t="s">
        <v>11</v>
      </c>
      <c r="N34" s="64">
        <f t="shared" si="2"/>
        <v>0.3413173652694611</v>
      </c>
    </row>
    <row r="35" spans="9:15" x14ac:dyDescent="0.25">
      <c r="I35" s="62" t="s">
        <v>4</v>
      </c>
      <c r="J35" s="63">
        <f>+'INDICADORES GESTION'!AG15</f>
        <v>1.029535864978903</v>
      </c>
      <c r="K35" s="63">
        <f>+'INDICADORES GESTION'!$CI$15</f>
        <v>0.7</v>
      </c>
      <c r="M35" s="62" t="s">
        <v>4</v>
      </c>
      <c r="N35" s="64">
        <f t="shared" si="2"/>
        <v>1.470765521398433</v>
      </c>
    </row>
    <row r="36" spans="9:15" x14ac:dyDescent="0.25">
      <c r="I36" s="62" t="s">
        <v>12</v>
      </c>
      <c r="J36" s="63">
        <f>+'INDICADORES GESTION'!AL15</f>
        <v>1.312889812889813</v>
      </c>
      <c r="K36" s="63">
        <f>+'INDICADORES GESTION'!$CI$15</f>
        <v>0.7</v>
      </c>
      <c r="M36" s="62" t="s">
        <v>12</v>
      </c>
      <c r="N36" s="64">
        <f t="shared" si="2"/>
        <v>1.8755568755568759</v>
      </c>
    </row>
    <row r="37" spans="9:15" x14ac:dyDescent="0.25">
      <c r="I37" s="62" t="s">
        <v>13</v>
      </c>
      <c r="J37" s="63">
        <f>+'INDICADORES GESTION'!AQ15</f>
        <v>0.83373063170440997</v>
      </c>
      <c r="K37" s="63">
        <f>+'INDICADORES GESTION'!$CI$15</f>
        <v>0.7</v>
      </c>
      <c r="M37" s="62" t="s">
        <v>13</v>
      </c>
      <c r="N37" s="64">
        <f t="shared" si="2"/>
        <v>1.1910437595777286</v>
      </c>
    </row>
    <row r="38" spans="9:15" x14ac:dyDescent="0.25">
      <c r="I38" s="62" t="s">
        <v>14</v>
      </c>
      <c r="J38" s="63">
        <f>+'INDICADORES GESTION'!AV15</f>
        <v>1.2353689567430026</v>
      </c>
      <c r="K38" s="63">
        <f>+'INDICADORES GESTION'!$CI$15</f>
        <v>0.7</v>
      </c>
      <c r="M38" s="62" t="s">
        <v>14</v>
      </c>
      <c r="N38" s="64">
        <f t="shared" si="2"/>
        <v>1.7648127953471466</v>
      </c>
    </row>
    <row r="39" spans="9:15" x14ac:dyDescent="0.25">
      <c r="I39" s="62" t="s">
        <v>15</v>
      </c>
      <c r="J39" s="63">
        <f>+'INDICADORES GESTION'!BA15</f>
        <v>1.260827718960539</v>
      </c>
      <c r="K39" s="63">
        <f>+'INDICADORES GESTION'!$CI$15</f>
        <v>0.7</v>
      </c>
      <c r="M39" s="62" t="s">
        <v>15</v>
      </c>
      <c r="N39" s="64">
        <f t="shared" si="2"/>
        <v>1.801182455657913</v>
      </c>
    </row>
    <row r="40" spans="9:15" x14ac:dyDescent="0.25">
      <c r="I40" s="62" t="s">
        <v>16</v>
      </c>
      <c r="J40" s="63">
        <f>+'INDICADORES GESTION'!BF15</f>
        <v>1.435672514619883</v>
      </c>
      <c r="K40" s="63">
        <f>+'INDICADORES GESTION'!$CI$15</f>
        <v>0.7</v>
      </c>
      <c r="M40" s="62" t="s">
        <v>16</v>
      </c>
      <c r="N40" s="64">
        <f t="shared" si="2"/>
        <v>2.0509607351712615</v>
      </c>
    </row>
    <row r="41" spans="9:15" x14ac:dyDescent="0.25">
      <c r="I41" s="62" t="s">
        <v>17</v>
      </c>
      <c r="J41" s="63">
        <f>+'INDICADORES GESTION'!BK15</f>
        <v>0.95979899497487442</v>
      </c>
      <c r="K41" s="63">
        <f>+'INDICADORES GESTION'!$CI$15</f>
        <v>0.7</v>
      </c>
      <c r="M41" s="62" t="s">
        <v>17</v>
      </c>
      <c r="N41" s="64">
        <f t="shared" si="2"/>
        <v>1.3711414213926778</v>
      </c>
    </row>
    <row r="42" spans="9:15" x14ac:dyDescent="0.25">
      <c r="I42" s="62" t="s">
        <v>18</v>
      </c>
      <c r="J42" s="63">
        <f>+'INDICADORES GESTION'!BP15</f>
        <v>0.92405063291139244</v>
      </c>
      <c r="K42" s="63">
        <f>+'INDICADORES GESTION'!$CI$15</f>
        <v>0.7</v>
      </c>
      <c r="M42" s="62" t="s">
        <v>18</v>
      </c>
      <c r="N42" s="64">
        <f t="shared" si="2"/>
        <v>1.3200723327305608</v>
      </c>
    </row>
    <row r="43" spans="9:15" x14ac:dyDescent="0.25">
      <c r="I43" s="62" t="s">
        <v>19</v>
      </c>
      <c r="J43" s="63">
        <f>+'INDICADORES GESTION'!BU15</f>
        <v>0.47912524850894633</v>
      </c>
      <c r="K43" s="63">
        <f>+'INDICADORES GESTION'!$CI$15</f>
        <v>0.7</v>
      </c>
      <c r="M43" s="62" t="s">
        <v>19</v>
      </c>
      <c r="N43" s="64">
        <f t="shared" si="2"/>
        <v>0.68446464072706625</v>
      </c>
    </row>
    <row r="44" spans="9:15" x14ac:dyDescent="0.25">
      <c r="I44" s="62" t="s">
        <v>20</v>
      </c>
      <c r="J44" s="63">
        <f>+'INDICADORES GESTION'!BZ15</f>
        <v>0.54188948306595364</v>
      </c>
      <c r="K44" s="63">
        <f>+'INDICADORES GESTION'!$CI$15</f>
        <v>0.7</v>
      </c>
      <c r="M44" s="62" t="s">
        <v>20</v>
      </c>
      <c r="N44" s="64"/>
    </row>
    <row r="45" spans="9:15" x14ac:dyDescent="0.25">
      <c r="I45" s="62" t="s">
        <v>203</v>
      </c>
      <c r="J45" s="63">
        <f>+'INDICADORES GESTION'!CJ15</f>
        <v>1.2170877911829425</v>
      </c>
      <c r="K45" s="63">
        <v>1</v>
      </c>
      <c r="M45" s="62" t="s">
        <v>203</v>
      </c>
      <c r="N45" s="64">
        <f>+J45/K45</f>
        <v>1.2170877911829425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INDICADORES GESTION</vt:lpstr>
      <vt:lpstr>Listas desplegables</vt:lpstr>
      <vt:lpstr>Graficas</vt:lpstr>
      <vt:lpstr>Años</vt:lpstr>
      <vt:lpstr>Meses</vt:lpstr>
      <vt:lpstr>'Listas desplegables'!Proy_Estrat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Rocky</cp:lastModifiedBy>
  <cp:revision/>
  <dcterms:created xsi:type="dcterms:W3CDTF">2018-02-23T18:02:25Z</dcterms:created>
  <dcterms:modified xsi:type="dcterms:W3CDTF">2022-02-14T14:52:02Z</dcterms:modified>
</cp:coreProperties>
</file>