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C:\Users\David Moncayo\Downloads\"/>
    </mc:Choice>
  </mc:AlternateContent>
  <xr:revisionPtr revIDLastSave="0" documentId="13_ncr:1_{60081895-D60E-48C9-954D-22CAD68DE218}" xr6:coauthVersionLast="36" xr6:coauthVersionMax="36" xr10:uidLastSave="{00000000-0000-0000-0000-000000000000}"/>
  <bookViews>
    <workbookView xWindow="0" yWindow="0" windowWidth="16410" windowHeight="6645"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Eval_controles!$A$32:$T$73</definedName>
    <definedName name="_xlnm.Print_Titles" localSheetId="0">Eval_controles!$2:$5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8" i="20" l="1"/>
  <c r="H98" i="20"/>
  <c r="J97" i="20"/>
  <c r="H97" i="20"/>
  <c r="J96" i="20"/>
  <c r="H96" i="20"/>
  <c r="J95" i="20"/>
  <c r="H95" i="20"/>
  <c r="D95" i="20"/>
  <c r="J94" i="20"/>
  <c r="H94" i="20"/>
  <c r="J93" i="20"/>
  <c r="H93" i="20"/>
  <c r="J92" i="20"/>
  <c r="H92" i="20"/>
  <c r="J91" i="20"/>
  <c r="H91" i="20"/>
  <c r="D91" i="20"/>
  <c r="J90" i="20"/>
  <c r="H90" i="20"/>
  <c r="J89" i="20"/>
  <c r="H89" i="20"/>
  <c r="J88" i="20"/>
  <c r="H88" i="20"/>
  <c r="J87" i="20"/>
  <c r="H87" i="20"/>
  <c r="D87" i="20"/>
  <c r="J55" i="20"/>
  <c r="H55" i="20"/>
  <c r="J54" i="20"/>
  <c r="H54" i="20"/>
  <c r="J53" i="20"/>
  <c r="H53" i="20"/>
  <c r="J52" i="20"/>
  <c r="H52" i="20"/>
  <c r="D52" i="20"/>
  <c r="J51" i="20"/>
  <c r="H51" i="20"/>
  <c r="J50" i="20"/>
  <c r="H50" i="20"/>
  <c r="J49" i="20"/>
  <c r="H49" i="20"/>
  <c r="J48" i="20"/>
  <c r="H48" i="20"/>
  <c r="D48" i="20"/>
  <c r="J47" i="20"/>
  <c r="H47" i="20"/>
  <c r="J46" i="20"/>
  <c r="H46" i="20"/>
  <c r="J45" i="20"/>
  <c r="H45" i="20"/>
  <c r="J44" i="20"/>
  <c r="H44" i="20"/>
  <c r="D44" i="20"/>
  <c r="J29" i="20"/>
  <c r="H29" i="20"/>
  <c r="J28" i="20"/>
  <c r="H28" i="20"/>
  <c r="J27" i="20"/>
  <c r="H27" i="20"/>
  <c r="J26" i="20"/>
  <c r="H26" i="20"/>
  <c r="D26" i="20"/>
  <c r="J25" i="20"/>
  <c r="H25" i="20"/>
  <c r="J24" i="20"/>
  <c r="H24" i="20"/>
  <c r="J23" i="20"/>
  <c r="H23" i="20"/>
  <c r="J22" i="20"/>
  <c r="H22" i="20"/>
  <c r="D22" i="20"/>
  <c r="J21" i="20"/>
  <c r="H21" i="20"/>
  <c r="J20" i="20"/>
  <c r="H20" i="20"/>
  <c r="J19" i="20"/>
  <c r="H19" i="20"/>
  <c r="J18" i="20"/>
  <c r="H18" i="20"/>
  <c r="D18" i="20"/>
  <c r="J114" i="20"/>
  <c r="H114" i="20"/>
  <c r="J113" i="20"/>
  <c r="H113" i="20"/>
  <c r="J112" i="20"/>
  <c r="H112" i="20"/>
  <c r="J111" i="20"/>
  <c r="H111" i="20"/>
  <c r="D111" i="20"/>
  <c r="J110" i="20"/>
  <c r="H110" i="20"/>
  <c r="J109" i="20"/>
  <c r="H109" i="20"/>
  <c r="J108" i="20"/>
  <c r="H108" i="20"/>
  <c r="J107" i="20"/>
  <c r="H107" i="20"/>
  <c r="D107" i="20"/>
  <c r="J106" i="20"/>
  <c r="H106" i="20"/>
  <c r="J105" i="20"/>
  <c r="H105" i="20"/>
  <c r="J104" i="20"/>
  <c r="H104" i="20"/>
  <c r="J103" i="20"/>
  <c r="H103" i="20"/>
  <c r="D103" i="20"/>
  <c r="J102" i="20"/>
  <c r="H102" i="20"/>
  <c r="J101" i="20"/>
  <c r="H101" i="20"/>
  <c r="J100" i="20"/>
  <c r="H100" i="20"/>
  <c r="J99" i="20"/>
  <c r="H99" i="20"/>
  <c r="D99" i="20"/>
  <c r="J86" i="20"/>
  <c r="H86" i="20"/>
  <c r="J85" i="20"/>
  <c r="H85" i="20"/>
  <c r="J84" i="20"/>
  <c r="H84" i="20"/>
  <c r="J83" i="20"/>
  <c r="H83" i="20"/>
  <c r="D83" i="20"/>
  <c r="J71" i="20"/>
  <c r="H71" i="20"/>
  <c r="J70" i="20"/>
  <c r="H70" i="20"/>
  <c r="J69" i="20"/>
  <c r="H69" i="20"/>
  <c r="J68" i="20"/>
  <c r="H68" i="20"/>
  <c r="D68" i="20"/>
  <c r="J67" i="20"/>
  <c r="H67" i="20"/>
  <c r="J66" i="20"/>
  <c r="H66" i="20"/>
  <c r="J65" i="20"/>
  <c r="H65" i="20"/>
  <c r="J64" i="20"/>
  <c r="H64" i="20"/>
  <c r="D64" i="20"/>
  <c r="J63" i="20"/>
  <c r="H63" i="20"/>
  <c r="J62" i="20"/>
  <c r="H62" i="20"/>
  <c r="J61" i="20"/>
  <c r="H61" i="20"/>
  <c r="J60" i="20"/>
  <c r="H60" i="20"/>
  <c r="D60" i="20"/>
  <c r="J59" i="20"/>
  <c r="H59" i="20"/>
  <c r="J58" i="20"/>
  <c r="H58" i="20"/>
  <c r="J57" i="20"/>
  <c r="H57" i="20"/>
  <c r="J56" i="20"/>
  <c r="H56" i="20"/>
  <c r="D56" i="20"/>
  <c r="J43" i="20"/>
  <c r="H43" i="20"/>
  <c r="J42" i="20"/>
  <c r="H42" i="20"/>
  <c r="J41" i="20"/>
  <c r="H41" i="20"/>
  <c r="J40" i="20"/>
  <c r="H40" i="20"/>
  <c r="D40" i="20"/>
  <c r="J17" i="20"/>
  <c r="H17" i="20"/>
  <c r="J16" i="20"/>
  <c r="H16" i="20"/>
  <c r="J15" i="20"/>
  <c r="J14" i="20"/>
  <c r="H15" i="20"/>
  <c r="H14" i="20"/>
  <c r="N92" i="20" l="1"/>
  <c r="N50" i="20"/>
  <c r="O50" i="20" s="1"/>
  <c r="N88" i="20"/>
  <c r="N47" i="20"/>
  <c r="O47" i="20" s="1"/>
  <c r="P46" i="20" s="1"/>
  <c r="Q44" i="20" s="1"/>
  <c r="R44" i="20" s="1"/>
  <c r="N95" i="20"/>
  <c r="N68" i="20"/>
  <c r="N26" i="20"/>
  <c r="N49" i="20"/>
  <c r="N89" i="20"/>
  <c r="O89" i="20" s="1"/>
  <c r="N111" i="20"/>
  <c r="O111" i="20" s="1"/>
  <c r="N46" i="20"/>
  <c r="O46" i="20" s="1"/>
  <c r="N53" i="20"/>
  <c r="N96" i="20"/>
  <c r="N87" i="20"/>
  <c r="O87" i="20" s="1"/>
  <c r="N93" i="20"/>
  <c r="O93" i="20" s="1"/>
  <c r="N48" i="20"/>
  <c r="O48" i="20" s="1"/>
  <c r="N52" i="20"/>
  <c r="O52" i="20" s="1"/>
  <c r="N90" i="20"/>
  <c r="O90" i="20" s="1"/>
  <c r="P89" i="20" s="1"/>
  <c r="Q87" i="20" s="1"/>
  <c r="R87" i="20" s="1"/>
  <c r="N97" i="20"/>
  <c r="O97" i="20" s="1"/>
  <c r="N22" i="20"/>
  <c r="O22" i="20" s="1"/>
  <c r="N94" i="20"/>
  <c r="O94" i="20" s="1"/>
  <c r="P93" i="20" s="1"/>
  <c r="Q91" i="20" s="1"/>
  <c r="R91" i="20" s="1"/>
  <c r="N98" i="20"/>
  <c r="O98" i="20" s="1"/>
  <c r="P97" i="20" s="1"/>
  <c r="Q95" i="20" s="1"/>
  <c r="R95" i="20" s="1"/>
  <c r="N58" i="20"/>
  <c r="O58" i="20" s="1"/>
  <c r="N83" i="20"/>
  <c r="O83" i="20" s="1"/>
  <c r="N113" i="20"/>
  <c r="O113" i="20" s="1"/>
  <c r="N23" i="20"/>
  <c r="N44" i="20"/>
  <c r="O44" i="20" s="1"/>
  <c r="N51" i="20"/>
  <c r="O51" i="20" s="1"/>
  <c r="P50" i="20" s="1"/>
  <c r="Q48" i="20" s="1"/>
  <c r="R48" i="20" s="1"/>
  <c r="N91" i="20"/>
  <c r="O91" i="20" s="1"/>
  <c r="O92" i="20" s="1"/>
  <c r="P91" i="20" s="1"/>
  <c r="O95" i="20"/>
  <c r="O96" i="20" s="1"/>
  <c r="P95" i="20" s="1"/>
  <c r="N25" i="20"/>
  <c r="O25" i="20" s="1"/>
  <c r="N62" i="20"/>
  <c r="O62" i="20" s="1"/>
  <c r="N27" i="20"/>
  <c r="N84" i="20"/>
  <c r="N103" i="20"/>
  <c r="O103" i="20" s="1"/>
  <c r="N24" i="20"/>
  <c r="O24" i="20" s="1"/>
  <c r="N45" i="20"/>
  <c r="N54" i="20"/>
  <c r="N40" i="20"/>
  <c r="O40" i="20" s="1"/>
  <c r="N55" i="20"/>
  <c r="O55" i="20" s="1"/>
  <c r="N104" i="20"/>
  <c r="N108" i="20"/>
  <c r="N28" i="20"/>
  <c r="O28" i="20" s="1"/>
  <c r="N86" i="20"/>
  <c r="O86" i="20" s="1"/>
  <c r="P85" i="20" s="1"/>
  <c r="Q83" i="20" s="1"/>
  <c r="R83" i="20" s="1"/>
  <c r="N112" i="20"/>
  <c r="N29" i="20"/>
  <c r="O29" i="20" s="1"/>
  <c r="P28" i="20" s="1"/>
  <c r="Q26" i="20" s="1"/>
  <c r="R26" i="20" s="1"/>
  <c r="N21" i="20"/>
  <c r="O21" i="20" s="1"/>
  <c r="N19" i="20"/>
  <c r="N20" i="20"/>
  <c r="N18" i="20"/>
  <c r="O18" i="20" s="1"/>
  <c r="O26" i="20"/>
  <c r="N109" i="20"/>
  <c r="O109" i="20" s="1"/>
  <c r="N67" i="20"/>
  <c r="O67" i="20" s="1"/>
  <c r="P66" i="20" s="1"/>
  <c r="Q64" i="20" s="1"/>
  <c r="R64" i="20" s="1"/>
  <c r="N70" i="20"/>
  <c r="O70" i="20" s="1"/>
  <c r="N106" i="20"/>
  <c r="O106" i="20" s="1"/>
  <c r="P105" i="20" s="1"/>
  <c r="Q103" i="20" s="1"/>
  <c r="R103" i="20" s="1"/>
  <c r="N85" i="20"/>
  <c r="O85" i="20" s="1"/>
  <c r="N107" i="20"/>
  <c r="O107" i="20" s="1"/>
  <c r="N114" i="20"/>
  <c r="O114" i="20" s="1"/>
  <c r="P113" i="20" s="1"/>
  <c r="Q111" i="20" s="1"/>
  <c r="R111" i="20" s="1"/>
  <c r="N43" i="20"/>
  <c r="O43" i="20" s="1"/>
  <c r="P42" i="20" s="1"/>
  <c r="Q40" i="20" s="1"/>
  <c r="R40" i="20" s="1"/>
  <c r="N102" i="20"/>
  <c r="O102" i="20" s="1"/>
  <c r="P101" i="20" s="1"/>
  <c r="Q99" i="20" s="1"/>
  <c r="R99" i="20" s="1"/>
  <c r="N105" i="20"/>
  <c r="O105" i="20" s="1"/>
  <c r="N99" i="20"/>
  <c r="O99" i="20" s="1"/>
  <c r="N63" i="20"/>
  <c r="O63" i="20" s="1"/>
  <c r="P62" i="20" s="1"/>
  <c r="Q60" i="20" s="1"/>
  <c r="R60" i="20" s="1"/>
  <c r="N110" i="20"/>
  <c r="O110" i="20" s="1"/>
  <c r="P109" i="20" s="1"/>
  <c r="Q107" i="20" s="1"/>
  <c r="R107" i="20" s="1"/>
  <c r="N57" i="20"/>
  <c r="N100" i="20"/>
  <c r="N42" i="20"/>
  <c r="O42" i="20" s="1"/>
  <c r="N64" i="20"/>
  <c r="O64" i="20" s="1"/>
  <c r="N71" i="20"/>
  <c r="O71" i="20" s="1"/>
  <c r="P70" i="20" s="1"/>
  <c r="Q68" i="20" s="1"/>
  <c r="R68" i="20" s="1"/>
  <c r="N101" i="20"/>
  <c r="O101" i="20" s="1"/>
  <c r="N41" i="20"/>
  <c r="N56" i="20"/>
  <c r="O56" i="20" s="1"/>
  <c r="N59" i="20"/>
  <c r="O59" i="20" s="1"/>
  <c r="P58" i="20" s="1"/>
  <c r="Q56" i="20" s="1"/>
  <c r="R56" i="20" s="1"/>
  <c r="N66" i="20"/>
  <c r="O66" i="20" s="1"/>
  <c r="N69" i="20"/>
  <c r="N60" i="20"/>
  <c r="O60" i="20" s="1"/>
  <c r="O68" i="20"/>
  <c r="N61" i="20"/>
  <c r="N65" i="20"/>
  <c r="N17" i="20"/>
  <c r="N16" i="20"/>
  <c r="O16" i="20" s="1"/>
  <c r="O49" i="20" l="1"/>
  <c r="P48" i="20" s="1"/>
  <c r="O108" i="20"/>
  <c r="P107" i="20" s="1"/>
  <c r="O88" i="20"/>
  <c r="P87" i="20" s="1"/>
  <c r="P24" i="20"/>
  <c r="O104" i="20"/>
  <c r="P103" i="20" s="1"/>
  <c r="O53" i="20"/>
  <c r="P52" i="20" s="1"/>
  <c r="O84" i="20"/>
  <c r="P83" i="20" s="1"/>
  <c r="O45" i="20"/>
  <c r="P44" i="20" s="1"/>
  <c r="O23" i="20"/>
  <c r="P22" i="20" s="1"/>
  <c r="Q22" i="20" s="1"/>
  <c r="R22" i="20" s="1"/>
  <c r="O19" i="20"/>
  <c r="P18" i="20" s="1"/>
  <c r="O41" i="20"/>
  <c r="P40" i="20" s="1"/>
  <c r="O27" i="20"/>
  <c r="P26" i="20" s="1"/>
  <c r="O112" i="20"/>
  <c r="P111" i="20" s="1"/>
  <c r="O57" i="20"/>
  <c r="P56" i="20" s="1"/>
  <c r="O20" i="20"/>
  <c r="P20" i="20" s="1"/>
  <c r="O100" i="20"/>
  <c r="P99" i="20" s="1"/>
  <c r="O65" i="20"/>
  <c r="P64" i="20" s="1"/>
  <c r="O69" i="20"/>
  <c r="P68" i="20" s="1"/>
  <c r="O61" i="20"/>
  <c r="P60" i="20" s="1"/>
  <c r="O17" i="20"/>
  <c r="P16" i="20" s="1"/>
  <c r="O54" i="20" l="1"/>
  <c r="P54" i="20" s="1"/>
  <c r="Q52" i="20" s="1"/>
  <c r="R52" i="20" s="1"/>
  <c r="Q18" i="20"/>
  <c r="R18" i="20" s="1"/>
  <c r="D14" i="20"/>
  <c r="N15" i="20" l="1"/>
  <c r="N14" i="20"/>
  <c r="O14" i="20" s="1"/>
  <c r="O15" i="20" l="1"/>
  <c r="P14" i="20" s="1"/>
  <c r="Q14" i="20" s="1"/>
  <c r="R14" i="20" s="1"/>
</calcChain>
</file>

<file path=xl/sharedStrings.xml><?xml version="1.0" encoding="utf-8"?>
<sst xmlns="http://schemas.openxmlformats.org/spreadsheetml/2006/main" count="358" uniqueCount="89">
  <si>
    <t>Código:</t>
  </si>
  <si>
    <t>Fecha:</t>
  </si>
  <si>
    <t>RIESGO</t>
  </si>
  <si>
    <t>CONTROL</t>
  </si>
  <si>
    <t>Versión:</t>
  </si>
  <si>
    <t>Página:</t>
  </si>
  <si>
    <t>Fecha de elaboración:</t>
  </si>
  <si>
    <t>Nombres y apellidos del gestor de proceso</t>
  </si>
  <si>
    <t>CRITERIOS DE EVALUACIÓN DEL DISEÑO DEL CONTROL</t>
  </si>
  <si>
    <t>CAUSA</t>
  </si>
  <si>
    <t>Rango de califiación de la ejecución</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</si>
  <si>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</si>
  <si>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</si>
  <si>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OBSERVACIONES AL DISEÑO DEL CONTROL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</si>
  <si>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</si>
  <si>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PROCESO SISTEMA DE GESTIÓN
FORMATO EVALUACIÓN DE ACTIVIDADES DE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</si>
  <si>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</si>
  <si>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FOR-SG-014</t>
  </si>
  <si>
    <t>Memo I2021039704 – 24/12/2021</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</si>
  <si>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</si>
  <si>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</si>
  <si>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</si>
  <si>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</si>
  <si>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</si>
  <si>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</si>
  <si>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</si>
  <si>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</si>
  <si>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</si>
  <si>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</si>
  <si>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</si>
  <si>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</si>
  <si>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</si>
  <si>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</si>
  <si>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</si>
  <si>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</si>
  <si>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</si>
  <si>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</si>
  <si>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</si>
  <si>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</si>
  <si>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</si>
  <si>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</si>
  <si>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</si>
  <si>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</si>
  <si>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</si>
  <si>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</si>
  <si>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</si>
  <si>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</si>
  <si>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</si>
  <si>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</si>
  <si>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</si>
  <si>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Posibilidad de…</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</si>
  <si>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</si>
  <si>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</si>
  <si>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</si>
  <si>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</si>
  <si>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</si>
  <si>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</si>
  <si>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</si>
  <si>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</si>
  <si>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</si>
  <si>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</si>
  <si>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</si>
  <si>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</si>
  <si>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</si>
  <si>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</si>
  <si>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</si>
  <si>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</si>
  <si>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GESTIÓN CONTRACTUAL</t>
  </si>
  <si>
    <t>YOHAN CAROLINA LEÓN ECHEVERRY</t>
  </si>
  <si>
    <t>Posibilidad de incumplimiento de los términos legales o pactados para la liquidación de los contratos o convenios de la entidad, debido a que las dependencias no inician a tiempo la gestión para liquidar los contrato y/o convenios en los tiempos estipulados o establecidos en cada uno de ellos</t>
  </si>
  <si>
    <t>Posibilidad de no incluir los riesgos de los procesos contractuales en la matriz de riesgos previsibles inherentes a la compra o contratación de bienes y/o servicios de supervisión, ya que estos pueden generar efectos adversos y de distinta magnitud en el logro de los objetivos del proceso contractual</t>
  </si>
  <si>
    <t xml:space="preserve">1. Demoras por parte de las dependencias de la entidad para iniciar el trámite a la liquidación de contratos o convenios </t>
  </si>
  <si>
    <t>1.El líder del equipo de liquidaciones de la Subdirección de Contratación, remite al inicio de cada mes alertas a los supervisores de contratos a través de correo electrónico, con el fin de recordar la obligación de tramitar la liquidación dentro de los términos establecidos. 
En caso que se identifique alguna demora de los supervisores se envían memorandos a los ordenadores de gasto. 
Como evidencia de esta actividad queda los correos remitidos.</t>
  </si>
  <si>
    <t xml:space="preserve">1. El líder del proceso de Gestión Contractual socializa semestralmente con los diferentes supervisores o apoyos a la supervisiones,  las directrices y lineamientos oficiales y vigentes referente a la contratación institucional, documentación de los expedientes, así como los posibles incumplimientos cuando a ello hubiere lugar, según lo evidenciado en la supervisión, con el propósito de se realice un adecuado cargue de información contractual.
En caso de no poder hacer la socialización se enviará memorando con los documentos a cargar en la supervisión contractual.
Como evidencia se cuenta con registro de las socializaciones realizadas (presentaciones, actas, listados de asistencias, entre otras) o memorando remitidos. </t>
  </si>
  <si>
    <t>1. Cada vez que las dependencias inician un proceso de contratación, remiten la solicitud del aval de la respectiva matriz de riesgos previsibles inherentes a la compra o contratación de bienes y/o servicios, a los profesionales designados en la Subdirección de Contratación de acuerdo con lo definido en el "Procedimiento Administración de riesgos previsibles inherentes a la compra o contratación de bienes o servicios (PCD-GEC-007)", quienes revisan y avalan que los ordenadores de gasto hayan realizado un análisis de los posibles eventos que se puedan presentar en desarrollo de las actividades contratadas, con el propósito de identificar riesgos inherentes a la contratación y realizar el buen ejercicio de la supervisión.
En caso que las áreas radiquen un proceso sin la matriz de riesgos avalada, se procede con la devolución de la misma para que se surta con este trámite.
Como evidencia se cuenta con los correos electrónicos de aval y una matriz de consolidado trimestral con la relación de solicitudes y avales generados.</t>
  </si>
  <si>
    <t>1. Desconocimiento por parte de las dependencias de los procedimientos establecidos para el control de riesgos asociados a la contratación</t>
  </si>
  <si>
    <t xml:space="preserve">1. Deficiencia en el cargue de la información derivada de la ejecución del proceso contractual, durante el ejercicio de la supervisión y/o interventoría </t>
  </si>
  <si>
    <t>Posibilidad de ejercer una indebida supervisión en los contratos o convenios, debido a que las áreas técnicas no realizan el cargue de la información contractual en cada uno de los expedientes que soportan la ejecución de los procesos de la entidad</t>
  </si>
  <si>
    <t>Gestión contractual</t>
  </si>
  <si>
    <t>David Andres Moncayo Nastar</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</si>
  <si>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</si>
  <si>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 Solo se tiene la siguiente recomendación con respecto al atributo informativo (documentación) y es documentar y oficializar las acciones que conllevan la ejecución de la actividad de control.</t>
  </si>
  <si>
    <t>1. El (los) profesional (es) designado por el (la)  Subdirector (a) de Contratación, cada vez que se actualiza algún procedimiento socializa las directrices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t>
  </si>
  <si>
    <t>1. El profesional designado por el (la) Subdirector (a) de Contratación, cada vez que un procedimiento cumple un año de vigencia realiza la autoevaluación, para identificar si es necesario mantener, actualizar o derogar. Si no realiza la autoevaluación, se estructura un plan de acción como resultado de la carta de alerta generada por el equipo del SG-SDES. Como evidencia queda el registro de las autoevaluaciones o el plan de acción resultado de la carta de alerta.</t>
  </si>
  <si>
    <t>1. Insuficiente apropiación de las directrices del proceso de gestión contractual por parte de los  equipos que apoyan la gestión contractual en cada dependencia</t>
  </si>
  <si>
    <t>2. Debilidades en la oportuna actualización de los documentación del proceso Gestión Contractual.</t>
  </si>
  <si>
    <t>Posibilidad de no adquirir los bienes y servicios requeridos por la entidad por errores (fallas o deficiencias) en los tramites contractuales requeridos para la suscripción de los contratos por retrasos, inconsistencias u omisiones</t>
  </si>
  <si>
    <t xml:space="preserve">Posibilidad de no adquirir los bienes y servicios requeridos por la entidad por errores (fallas o deficiencias) en los tramites contractuales requeridos para la suscripción de los contratos por retrasos, inconsistencias u omisiones </t>
  </si>
  <si>
    <t xml:space="preserve">1. El (los) profesional (es) designado por el (la)  Subdirector (a) de Contratación, cada vez que se actualiza algún procedimiento socializa las directrices con los enlaces de contratación mediante comunicación oficial o jornadas de socialización con el propósito de divulgar los cambios realizados. Si no se realiza la socialización oportuna, se realizará una socialización masiva cada 3 meses. Como evidencia se deja registro de las comunicaciones o jornadas de sensibilización.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</si>
</sst>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24">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right" vertical="center" wrapText="1"/>
      <protection locked="0"/>
    </xf>
    <xf numFmtId="0" fontId="1" fillId="0" borderId="0" xfId="0" applyFont="1" applyFill="1" applyBorder="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0" fontId="15" fillId="2" borderId="0" xfId="0" applyFont="1" applyFill="1" applyBorder="1" applyAlignment="1" applyProtection="1">
      <alignment horizontal="center" vertical="center" wrapText="1"/>
      <protection locked="0"/>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Border="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 fillId="2" borderId="0"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Border="1" applyAlignment="1" applyProtection="1">
      <alignment vertical="center" wrapText="1"/>
      <protection locked="0"/>
    </xf>
    <xf numFmtId="0" fontId="1" fillId="2" borderId="0" xfId="0" applyFont="1" applyFill="1" applyBorder="1" applyAlignment="1" applyProtection="1">
      <alignment horizontal="left" wrapText="1"/>
      <protection locked="0"/>
    </xf>
    <xf numFmtId="0" fontId="3" fillId="2" borderId="0" xfId="0" applyFont="1" applyFill="1" applyBorder="1" applyAlignment="1" applyProtection="1">
      <alignment horizontal="left" wrapText="1"/>
      <protection locked="0"/>
    </xf>
    <xf numFmtId="0" fontId="7"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center" wrapText="1"/>
      <protection locked="0"/>
    </xf>
    <xf numFmtId="0" fontId="6" fillId="2" borderId="0" xfId="0" applyFont="1" applyFill="1" applyBorder="1" applyAlignment="1" applyProtection="1">
      <alignment horizontal="center" wrapText="1"/>
      <protection locked="0"/>
    </xf>
    <xf numFmtId="0" fontId="11" fillId="2" borderId="0" xfId="0"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vertical="center" wrapText="1"/>
      <protection locked="0"/>
    </xf>
    <xf numFmtId="0" fontId="5" fillId="2" borderId="0" xfId="0"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right"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0" borderId="14" xfId="0" applyFont="1" applyFill="1" applyBorder="1" applyAlignment="1" applyProtection="1">
      <alignment vertical="center" wrapText="1"/>
      <protection locked="0"/>
    </xf>
    <xf numFmtId="0" fontId="1" fillId="0" borderId="17" xfId="0" applyFont="1" applyFill="1" applyBorder="1" applyAlignment="1" applyProtection="1">
      <alignment vertical="center" wrapText="1"/>
      <protection locked="0"/>
    </xf>
    <xf numFmtId="0" fontId="1" fillId="0" borderId="20"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6"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9" fontId="1" fillId="2" borderId="18"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9" fontId="1" fillId="2" borderId="15" xfId="0" applyNumberFormat="1" applyFont="1" applyFill="1" applyBorder="1" applyAlignment="1" applyProtection="1">
      <alignment horizontal="center" vertical="center" wrapText="1"/>
      <protection hidden="1"/>
    </xf>
    <xf numFmtId="0" fontId="15" fillId="2" borderId="3"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right" vertical="center" wrapText="1"/>
      <protection locked="0"/>
    </xf>
    <xf numFmtId="0" fontId="1" fillId="2" borderId="12" xfId="0" applyNumberFormat="1"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13"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1" fillId="2" borderId="8" xfId="0" applyNumberFormat="1" applyFont="1" applyFill="1" applyBorder="1" applyAlignment="1" applyProtection="1">
      <alignment horizontal="right" vertical="center" wrapText="1"/>
      <protection locked="0"/>
    </xf>
    <xf numFmtId="0" fontId="1" fillId="2" borderId="11" xfId="0"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3"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1" fillId="0" borderId="19" xfId="0" applyFont="1" applyFill="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Border="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cellXfs>
  <cellStyles count="5">
    <cellStyle name="Hipervínculo 2" xfId="3" xr:uid="{00000000-0005-0000-0000-000000000000}"/>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396044</xdr:colOff>
      <xdr:row>1</xdr:row>
      <xdr:rowOff>81040</xdr:rowOff>
    </xdr:from>
    <xdr:to>
      <xdr:col>1</xdr:col>
      <xdr:colOff>1848971</xdr:colOff>
      <xdr:row>4</xdr:row>
      <xdr:rowOff>205826</xdr:rowOff>
    </xdr:to>
    <xdr:pic>
      <xdr:nvPicPr>
        <xdr:cNvPr id="3" name="Imagen 2" descr="escudo-alc">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485"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15"/>
  <sheetViews>
    <sheetView tabSelected="1" zoomScaleNormal="100" zoomScaleSheetLayoutView="70" zoomScalePageLayoutView="25" workbookViewId="0">
      <selection activeCell="B2" sqref="B2:B5"/>
    </sheetView>
  </sheetViews>
  <sheetFormatPr baseColWidth="10" defaultColWidth="2.85546875" defaultRowHeight="12.75" x14ac:dyDescent="0.2"/>
  <cols>
    <col min="1" max="1" width="1.140625" style="16" customWidth="1"/>
    <col min="2" max="2" width="36" style="17" customWidth="1"/>
    <col min="3" max="3" width="13.28515625" style="18" bestFit="1" customWidth="1"/>
    <col min="4" max="4" width="12.85546875" style="18" customWidth="1"/>
    <col min="5" max="5" width="44.28515625" style="18" customWidth="1"/>
    <col min="6" max="6" width="70.42578125" style="19" customWidth="1"/>
    <col min="7" max="7" width="10" style="20" customWidth="1"/>
    <col min="8" max="8" width="5.85546875" style="20" bestFit="1" customWidth="1"/>
    <col min="9" max="9" width="15.5703125" style="19" customWidth="1"/>
    <col min="10" max="10" width="5.85546875" style="19" bestFit="1" customWidth="1"/>
    <col min="11" max="11" width="15.140625" style="19" customWidth="1"/>
    <col min="12" max="12" width="11.28515625" style="18" customWidth="1"/>
    <col min="13" max="14" width="11" style="16" customWidth="1"/>
    <col min="15" max="15" width="11.5703125" style="16" customWidth="1"/>
    <col min="16" max="16" width="12.42578125" style="16" customWidth="1"/>
    <col min="17" max="17" width="12.85546875" style="16" customWidth="1"/>
    <col min="18" max="18" width="14.7109375" style="16" customWidth="1"/>
    <col min="19" max="19" width="27.7109375" style="16" customWidth="1"/>
    <col min="20" max="20" width="33.28515625" style="16" customWidth="1"/>
    <col min="21" max="16384" width="2.85546875" style="16"/>
  </cols>
  <sheetData>
    <row r="1" spans="1:20" ht="5.25" customHeight="1" x14ac:dyDescent="0.2"/>
    <row r="2" spans="1:20" ht="19.5" customHeight="1" x14ac:dyDescent="0.2">
      <c r="B2" s="99"/>
      <c r="C2" s="108" t="s">
        <v>15</v>
      </c>
      <c r="D2" s="109"/>
      <c r="E2" s="109"/>
      <c r="F2" s="109"/>
      <c r="G2" s="109"/>
      <c r="H2" s="109"/>
      <c r="I2" s="109"/>
      <c r="J2" s="109"/>
      <c r="K2" s="109"/>
      <c r="L2" s="109"/>
      <c r="M2" s="109"/>
      <c r="N2" s="109"/>
      <c r="O2" s="109"/>
      <c r="P2" s="109"/>
      <c r="Q2" s="109"/>
      <c r="R2" s="110"/>
      <c r="S2" s="21" t="s">
        <v>0</v>
      </c>
      <c r="T2" s="21" t="s">
        <v>17</v>
      </c>
    </row>
    <row r="3" spans="1:20" ht="19.5" customHeight="1" x14ac:dyDescent="0.2">
      <c r="B3" s="100"/>
      <c r="C3" s="111"/>
      <c r="D3" s="112"/>
      <c r="E3" s="112"/>
      <c r="F3" s="112"/>
      <c r="G3" s="112"/>
      <c r="H3" s="112"/>
      <c r="I3" s="112"/>
      <c r="J3" s="112"/>
      <c r="K3" s="112"/>
      <c r="L3" s="112"/>
      <c r="M3" s="112"/>
      <c r="N3" s="112"/>
      <c r="O3" s="112"/>
      <c r="P3" s="112"/>
      <c r="Q3" s="112"/>
      <c r="R3" s="113"/>
      <c r="S3" s="21" t="s">
        <v>4</v>
      </c>
      <c r="T3" s="21">
        <v>2</v>
      </c>
    </row>
    <row r="4" spans="1:20" ht="19.5" customHeight="1" x14ac:dyDescent="0.2">
      <c r="B4" s="100"/>
      <c r="C4" s="111"/>
      <c r="D4" s="112"/>
      <c r="E4" s="112"/>
      <c r="F4" s="112"/>
      <c r="G4" s="112"/>
      <c r="H4" s="112"/>
      <c r="I4" s="112"/>
      <c r="J4" s="112"/>
      <c r="K4" s="112"/>
      <c r="L4" s="112"/>
      <c r="M4" s="112"/>
      <c r="N4" s="112"/>
      <c r="O4" s="112"/>
      <c r="P4" s="112"/>
      <c r="Q4" s="112"/>
      <c r="R4" s="113"/>
      <c r="S4" s="21" t="s">
        <v>1</v>
      </c>
      <c r="T4" s="21" t="s">
        <v>18</v>
      </c>
    </row>
    <row r="5" spans="1:20" ht="19.5" customHeight="1" x14ac:dyDescent="0.2">
      <c r="B5" s="101"/>
      <c r="C5" s="114"/>
      <c r="D5" s="115"/>
      <c r="E5" s="115"/>
      <c r="F5" s="115"/>
      <c r="G5" s="115"/>
      <c r="H5" s="115"/>
      <c r="I5" s="115"/>
      <c r="J5" s="115"/>
      <c r="K5" s="115"/>
      <c r="L5" s="115"/>
      <c r="M5" s="115"/>
      <c r="N5" s="115"/>
      <c r="O5" s="115"/>
      <c r="P5" s="115"/>
      <c r="Q5" s="115"/>
      <c r="R5" s="116"/>
      <c r="S5" s="21" t="s">
        <v>5</v>
      </c>
      <c r="T5" s="21" t="s">
        <v>66</v>
      </c>
    </row>
    <row r="6" spans="1:20" ht="12" customHeight="1" x14ac:dyDescent="0.2">
      <c r="B6" s="16"/>
      <c r="C6" s="22"/>
      <c r="D6" s="22"/>
      <c r="E6" s="22"/>
      <c r="F6" s="22"/>
      <c r="G6" s="22"/>
      <c r="H6" s="22"/>
      <c r="I6" s="22"/>
      <c r="J6" s="22"/>
      <c r="K6" s="22"/>
      <c r="L6" s="23"/>
    </row>
    <row r="7" spans="1:20" ht="15" customHeight="1" x14ac:dyDescent="0.2">
      <c r="B7" s="117" t="s">
        <v>16</v>
      </c>
      <c r="C7" s="117"/>
      <c r="D7" s="117"/>
      <c r="E7" s="117"/>
      <c r="F7" s="117"/>
      <c r="G7" s="117"/>
      <c r="H7" s="117"/>
      <c r="I7" s="117"/>
      <c r="J7" s="117"/>
      <c r="K7" s="117"/>
      <c r="L7" s="117"/>
      <c r="M7" s="117"/>
      <c r="N7" s="117"/>
      <c r="O7" s="117"/>
      <c r="P7" s="117"/>
      <c r="Q7" s="117"/>
      <c r="R7" s="117"/>
      <c r="S7" s="117"/>
      <c r="T7" s="117"/>
    </row>
    <row r="8" spans="1:20" x14ac:dyDescent="0.2">
      <c r="B8" s="24"/>
      <c r="C8" s="25"/>
      <c r="D8" s="25"/>
      <c r="E8" s="25"/>
      <c r="F8" s="26"/>
      <c r="I8" s="26"/>
      <c r="J8" s="26"/>
      <c r="K8" s="27"/>
      <c r="L8" s="23"/>
    </row>
    <row r="9" spans="1:20" ht="15" customHeight="1" x14ac:dyDescent="0.2">
      <c r="A9" s="28"/>
      <c r="B9" s="4" t="s">
        <v>6</v>
      </c>
      <c r="C9" s="46">
        <v>44596</v>
      </c>
      <c r="D9" s="8"/>
      <c r="E9" s="4" t="s">
        <v>45</v>
      </c>
      <c r="F9" s="87" t="s">
        <v>67</v>
      </c>
      <c r="G9" s="88"/>
      <c r="H9" s="29"/>
      <c r="I9" s="85" t="s">
        <v>7</v>
      </c>
      <c r="J9" s="85"/>
      <c r="K9" s="86"/>
      <c r="L9" s="103" t="s">
        <v>68</v>
      </c>
      <c r="M9" s="103"/>
      <c r="N9" s="103"/>
      <c r="Q9" s="3"/>
      <c r="R9" s="3"/>
    </row>
    <row r="10" spans="1:20" x14ac:dyDescent="0.2">
      <c r="B10" s="24"/>
      <c r="C10" s="25"/>
      <c r="D10" s="25"/>
      <c r="E10" s="25"/>
      <c r="F10" s="26"/>
      <c r="I10" s="26"/>
      <c r="J10" s="26"/>
      <c r="K10" s="27"/>
      <c r="L10" s="23"/>
    </row>
    <row r="11" spans="1:20" s="30" customFormat="1" ht="28.5" customHeight="1" x14ac:dyDescent="0.25">
      <c r="B11" s="96" t="s">
        <v>2</v>
      </c>
      <c r="C11" s="75" t="s">
        <v>48</v>
      </c>
      <c r="D11" s="75"/>
      <c r="E11" s="118" t="s">
        <v>9</v>
      </c>
      <c r="F11" s="75" t="s">
        <v>3</v>
      </c>
      <c r="G11" s="76" t="s">
        <v>8</v>
      </c>
      <c r="H11" s="77"/>
      <c r="I11" s="77"/>
      <c r="J11" s="77"/>
      <c r="K11" s="77"/>
      <c r="L11" s="77"/>
      <c r="M11" s="78"/>
      <c r="N11" s="79" t="s">
        <v>60</v>
      </c>
      <c r="O11" s="79"/>
      <c r="P11" s="79"/>
      <c r="Q11" s="79"/>
      <c r="R11" s="104" t="s">
        <v>61</v>
      </c>
    </row>
    <row r="12" spans="1:20" s="30" customFormat="1" ht="21.75" customHeight="1" x14ac:dyDescent="0.25">
      <c r="B12" s="97"/>
      <c r="C12" s="75"/>
      <c r="D12" s="75"/>
      <c r="E12" s="119"/>
      <c r="F12" s="75"/>
      <c r="G12" s="80" t="s">
        <v>37</v>
      </c>
      <c r="H12" s="81"/>
      <c r="I12" s="81"/>
      <c r="J12" s="82"/>
      <c r="K12" s="80" t="s">
        <v>40</v>
      </c>
      <c r="L12" s="81"/>
      <c r="M12" s="82"/>
      <c r="N12" s="83" t="s">
        <v>42</v>
      </c>
      <c r="O12" s="83" t="s">
        <v>57</v>
      </c>
      <c r="P12" s="83" t="s">
        <v>46</v>
      </c>
      <c r="Q12" s="106" t="s">
        <v>59</v>
      </c>
      <c r="R12" s="104" t="s">
        <v>10</v>
      </c>
    </row>
    <row r="13" spans="1:20" s="30" customFormat="1" ht="25.5" x14ac:dyDescent="0.25">
      <c r="B13" s="98"/>
      <c r="C13" s="1" t="s">
        <v>49</v>
      </c>
      <c r="D13" s="1" t="s">
        <v>47</v>
      </c>
      <c r="E13" s="120"/>
      <c r="F13" s="75"/>
      <c r="G13" s="1" t="s">
        <v>38</v>
      </c>
      <c r="H13" s="1" t="s">
        <v>41</v>
      </c>
      <c r="I13" s="1" t="s">
        <v>39</v>
      </c>
      <c r="J13" s="1" t="s">
        <v>41</v>
      </c>
      <c r="K13" s="1" t="s">
        <v>28</v>
      </c>
      <c r="L13" s="31" t="s">
        <v>29</v>
      </c>
      <c r="M13" s="1" t="s">
        <v>34</v>
      </c>
      <c r="N13" s="84"/>
      <c r="O13" s="84"/>
      <c r="P13" s="84"/>
      <c r="Q13" s="107"/>
      <c r="R13" s="104"/>
    </row>
    <row r="14" spans="1:20" s="32" customFormat="1" ht="114.75" x14ac:dyDescent="0.25">
      <c r="B14" s="89" t="s">
        <v>69</v>
      </c>
      <c r="C14" s="64" t="s">
        <v>54</v>
      </c>
      <c r="D14" s="67">
        <f>VLOOKUP(C14,Criterios!$A$20:$B$24,2,FALSE)</f>
        <v>0.6</v>
      </c>
      <c r="E14" s="92" t="s">
        <v>71</v>
      </c>
      <c r="F14" s="47" t="s">
        <v>72</v>
      </c>
      <c r="G14" s="11" t="s">
        <v>20</v>
      </c>
      <c r="H14" s="39">
        <f>VLOOKUP(G14,Criterios!$B$3:$C$6,2,FALSE)</f>
        <v>0.25</v>
      </c>
      <c r="I14" s="11" t="s">
        <v>24</v>
      </c>
      <c r="J14" s="39">
        <f>VLOOKUP(I14,Criterios!$B$7:$C$9,2,FALSE)</f>
        <v>0.15</v>
      </c>
      <c r="K14" s="11" t="s">
        <v>31</v>
      </c>
      <c r="L14" s="11" t="s">
        <v>32</v>
      </c>
      <c r="M14" s="11" t="s">
        <v>35</v>
      </c>
      <c r="N14" s="42">
        <f>+H14+J14</f>
        <v>0.4</v>
      </c>
      <c r="O14" s="42">
        <f>(D14-(D14*N14))</f>
        <v>0.36</v>
      </c>
      <c r="P14" s="71">
        <f>IF(O15&gt;1%,O15,O14)</f>
        <v>0.36</v>
      </c>
      <c r="Q14" s="51">
        <f>IF(P16&gt;1%,P16,P14)</f>
        <v>0.36</v>
      </c>
      <c r="R14" s="54" t="str">
        <f>IF(Q14&lt;=20%,Criterios!$A$20,IF(Q14&lt;=40%,Criterios!$A$21,IF(Q14&lt;=60%,Criterios!$A$22,IF(Q14&lt;=80,Criterios!$A$23,Criterios!$A$24))))</f>
        <v>Baja</v>
      </c>
    </row>
    <row r="15" spans="1:20" s="32" customFormat="1" ht="14.25" x14ac:dyDescent="0.25">
      <c r="B15" s="90"/>
      <c r="C15" s="65"/>
      <c r="D15" s="68"/>
      <c r="E15" s="93"/>
      <c r="F15" s="48" t="s">
        <v>44</v>
      </c>
      <c r="G15" s="13" t="s">
        <v>58</v>
      </c>
      <c r="H15" s="40">
        <f>VLOOKUP(G15,Criterios!$B$3:$C$6,2,FALSE)</f>
        <v>0</v>
      </c>
      <c r="I15" s="13" t="s">
        <v>58</v>
      </c>
      <c r="J15" s="40">
        <f>VLOOKUP(I15,Criterios!$B$7:$C$9,2,FALSE)</f>
        <v>0</v>
      </c>
      <c r="K15" s="13"/>
      <c r="L15" s="13"/>
      <c r="M15" s="13"/>
      <c r="N15" s="43">
        <f t="shared" ref="N15" si="0">+H15+J15</f>
        <v>0</v>
      </c>
      <c r="O15" s="43">
        <f>(O14-(O14*N15))</f>
        <v>0.36</v>
      </c>
      <c r="P15" s="59"/>
      <c r="Q15" s="52"/>
      <c r="R15" s="55"/>
    </row>
    <row r="16" spans="1:20" s="32" customFormat="1" ht="14.25" x14ac:dyDescent="0.25">
      <c r="B16" s="90"/>
      <c r="C16" s="65"/>
      <c r="D16" s="68"/>
      <c r="E16" s="93" t="s">
        <v>63</v>
      </c>
      <c r="F16" s="48" t="s">
        <v>43</v>
      </c>
      <c r="G16" s="13" t="s">
        <v>58</v>
      </c>
      <c r="H16" s="40">
        <f>VLOOKUP(G16,Criterios!$B$3:$C$6,2,FALSE)</f>
        <v>0</v>
      </c>
      <c r="I16" s="13" t="s">
        <v>58</v>
      </c>
      <c r="J16" s="40">
        <f>VLOOKUP(I16,Criterios!$B$7:$C$9,2,FALSE)</f>
        <v>0</v>
      </c>
      <c r="K16" s="13"/>
      <c r="L16" s="13"/>
      <c r="M16" s="13"/>
      <c r="N16" s="43">
        <f>+H16+J16</f>
        <v>0</v>
      </c>
      <c r="O16" s="43">
        <f>IF(N16&gt;1%,(O15-(O15*N16)),N16)</f>
        <v>0</v>
      </c>
      <c r="P16" s="59">
        <f>IF(O17&gt;1%,O17,O16)</f>
        <v>0</v>
      </c>
      <c r="Q16" s="52"/>
      <c r="R16" s="55"/>
    </row>
    <row r="17" spans="1:18" s="32" customFormat="1" ht="14.25" x14ac:dyDescent="0.25">
      <c r="B17" s="91"/>
      <c r="C17" s="66"/>
      <c r="D17" s="69"/>
      <c r="E17" s="105"/>
      <c r="F17" s="49" t="s">
        <v>44</v>
      </c>
      <c r="G17" s="15" t="s">
        <v>58</v>
      </c>
      <c r="H17" s="41">
        <f>VLOOKUP(G17,Criterios!$B$3:$C$6,2,FALSE)</f>
        <v>0</v>
      </c>
      <c r="I17" s="15" t="s">
        <v>58</v>
      </c>
      <c r="J17" s="41">
        <f>VLOOKUP(I17,Criterios!$B$7:$C$9,2,FALSE)</f>
        <v>0</v>
      </c>
      <c r="K17" s="15"/>
      <c r="L17" s="15"/>
      <c r="M17" s="15"/>
      <c r="N17" s="44">
        <f t="shared" ref="N17" si="1">+H17+J17</f>
        <v>0</v>
      </c>
      <c r="O17" s="44">
        <f>IF(N17&gt;1%,(O16-(O16*N17)),N17)</f>
        <v>0</v>
      </c>
      <c r="P17" s="60"/>
      <c r="Q17" s="53"/>
      <c r="R17" s="56"/>
    </row>
    <row r="18" spans="1:18" s="32" customFormat="1" ht="165.75" x14ac:dyDescent="0.25">
      <c r="B18" s="89" t="s">
        <v>77</v>
      </c>
      <c r="C18" s="64" t="s">
        <v>55</v>
      </c>
      <c r="D18" s="67">
        <f>VLOOKUP(C18,Criterios!$A$20:$B$24,2,FALSE)</f>
        <v>0.8</v>
      </c>
      <c r="E18" s="92" t="s">
        <v>76</v>
      </c>
      <c r="F18" s="47" t="s">
        <v>73</v>
      </c>
      <c r="G18" s="11" t="s">
        <v>20</v>
      </c>
      <c r="H18" s="39">
        <f>VLOOKUP(G18,Criterios!$B$3:$C$6,2,FALSE)</f>
        <v>0.25</v>
      </c>
      <c r="I18" s="11" t="s">
        <v>24</v>
      </c>
      <c r="J18" s="39">
        <f>VLOOKUP(I18,Criterios!$B$7:$C$9,2,FALSE)</f>
        <v>0.15</v>
      </c>
      <c r="K18" s="11" t="s">
        <v>30</v>
      </c>
      <c r="L18" s="11" t="s">
        <v>32</v>
      </c>
      <c r="M18" s="11" t="s">
        <v>35</v>
      </c>
      <c r="N18" s="42">
        <f>+H18+J18</f>
        <v>0.4</v>
      </c>
      <c r="O18" s="42">
        <f>(D18-(D18*N18))</f>
        <v>0.48</v>
      </c>
      <c r="P18" s="71">
        <f>IF(O19&gt;1%,O19,O18)</f>
        <v>0.48</v>
      </c>
      <c r="Q18" s="51">
        <f>IF(P20&gt;1%,P20,P18)</f>
        <v>0.48</v>
      </c>
      <c r="R18" s="54" t="str">
        <f>IF(Q18&lt;=20%,Criterios!$A$20,IF(Q18&lt;=40%,Criterios!$A$21,IF(Q18&lt;=60%,Criterios!$A$22,IF(Q18&lt;=80,Criterios!$A$23,Criterios!$A$24))))</f>
        <v>Media</v>
      </c>
    </row>
    <row r="19" spans="1:18" s="28" customFormat="1" ht="15" x14ac:dyDescent="0.25">
      <c r="B19" s="90"/>
      <c r="C19" s="65"/>
      <c r="D19" s="68"/>
      <c r="E19" s="93"/>
      <c r="F19" s="48" t="s">
        <v>44</v>
      </c>
      <c r="G19" s="13" t="s">
        <v>58</v>
      </c>
      <c r="H19" s="40">
        <f>VLOOKUP(G19,Criterios!$B$3:$C$6,2,FALSE)</f>
        <v>0</v>
      </c>
      <c r="I19" s="13" t="s">
        <v>58</v>
      </c>
      <c r="J19" s="40">
        <f>VLOOKUP(I19,Criterios!$B$7:$C$9,2,FALSE)</f>
        <v>0</v>
      </c>
      <c r="K19" s="13"/>
      <c r="L19" s="13"/>
      <c r="M19" s="13"/>
      <c r="N19" s="43">
        <f t="shared" ref="N19" si="2">+H19+J19</f>
        <v>0</v>
      </c>
      <c r="O19" s="43">
        <f>(O18-(O18*N19))</f>
        <v>0.48</v>
      </c>
      <c r="P19" s="59"/>
      <c r="Q19" s="52"/>
      <c r="R19" s="55"/>
    </row>
    <row r="20" spans="1:18" s="28" customFormat="1" ht="15" x14ac:dyDescent="0.25">
      <c r="B20" s="90"/>
      <c r="C20" s="65"/>
      <c r="D20" s="68"/>
      <c r="E20" s="93" t="s">
        <v>63</v>
      </c>
      <c r="F20" s="48" t="s">
        <v>43</v>
      </c>
      <c r="G20" s="13" t="s">
        <v>58</v>
      </c>
      <c r="H20" s="40">
        <f>VLOOKUP(G20,Criterios!$B$3:$C$6,2,FALSE)</f>
        <v>0</v>
      </c>
      <c r="I20" s="13" t="s">
        <v>58</v>
      </c>
      <c r="J20" s="40">
        <f>VLOOKUP(I20,Criterios!$B$7:$C$9,2,FALSE)</f>
        <v>0</v>
      </c>
      <c r="K20" s="13"/>
      <c r="L20" s="13"/>
      <c r="M20" s="13"/>
      <c r="N20" s="43">
        <f>+H20+J20</f>
        <v>0</v>
      </c>
      <c r="O20" s="43">
        <f>IF(N20&gt;1%,(O19-(O19*N20)),N20)</f>
        <v>0</v>
      </c>
      <c r="P20" s="59">
        <f>IF(O21&gt;1%,O21,O20)</f>
        <v>0</v>
      </c>
      <c r="Q20" s="52"/>
      <c r="R20" s="55"/>
    </row>
    <row r="21" spans="1:18" s="28" customFormat="1" ht="15" x14ac:dyDescent="0.25">
      <c r="B21" s="91"/>
      <c r="C21" s="66"/>
      <c r="D21" s="69"/>
      <c r="E21" s="105"/>
      <c r="F21" s="49" t="s">
        <v>44</v>
      </c>
      <c r="G21" s="15" t="s">
        <v>58</v>
      </c>
      <c r="H21" s="41">
        <f>VLOOKUP(G21,Criterios!$B$3:$C$6,2,FALSE)</f>
        <v>0</v>
      </c>
      <c r="I21" s="15" t="s">
        <v>58</v>
      </c>
      <c r="J21" s="41">
        <f>VLOOKUP(I21,Criterios!$B$7:$C$9,2,FALSE)</f>
        <v>0</v>
      </c>
      <c r="K21" s="15"/>
      <c r="L21" s="15"/>
      <c r="M21" s="15"/>
      <c r="N21" s="44">
        <f t="shared" ref="N21" si="3">+H21+J21</f>
        <v>0</v>
      </c>
      <c r="O21" s="44">
        <f>IF(N21&gt;1%,(O20-(O20*N21)),N21)</f>
        <v>0</v>
      </c>
      <c r="P21" s="60"/>
      <c r="Q21" s="53"/>
      <c r="R21" s="56"/>
    </row>
    <row r="22" spans="1:18" s="30" customFormat="1" ht="204" x14ac:dyDescent="0.25">
      <c r="B22" s="89" t="s">
        <v>70</v>
      </c>
      <c r="C22" s="64" t="s">
        <v>54</v>
      </c>
      <c r="D22" s="67">
        <f>VLOOKUP(C22,Criterios!$A$20:$B$24,2,FALSE)</f>
        <v>0.6</v>
      </c>
      <c r="E22" s="92" t="s">
        <v>75</v>
      </c>
      <c r="F22" s="47" t="s">
        <v>74</v>
      </c>
      <c r="G22" s="11" t="s">
        <v>20</v>
      </c>
      <c r="H22" s="39">
        <f>VLOOKUP(G22,Criterios!$B$3:$C$6,2,FALSE)</f>
        <v>0.25</v>
      </c>
      <c r="I22" s="11" t="s">
        <v>24</v>
      </c>
      <c r="J22" s="39">
        <f>VLOOKUP(I22,Criterios!$B$7:$C$9,2,FALSE)</f>
        <v>0.15</v>
      </c>
      <c r="K22" s="11" t="s">
        <v>30</v>
      </c>
      <c r="L22" s="11" t="s">
        <v>32</v>
      </c>
      <c r="M22" s="11" t="s">
        <v>35</v>
      </c>
      <c r="N22" s="42">
        <f>+H22+J22</f>
        <v>0.4</v>
      </c>
      <c r="O22" s="42">
        <f>(D22-(D22*N22))</f>
        <v>0.36</v>
      </c>
      <c r="P22" s="71">
        <f>IF(O23&gt;1%,O23,O22)</f>
        <v>0.36</v>
      </c>
      <c r="Q22" s="51">
        <f>IF(P24&gt;1%,P24,P22)</f>
        <v>0.36</v>
      </c>
      <c r="R22" s="54" t="str">
        <f>IF(Q22&lt;=20%,Criterios!$A$20,IF(Q22&lt;=40%,Criterios!$A$21,IF(Q22&lt;=60%,Criterios!$A$22,IF(Q22&lt;=80,Criterios!$A$23,Criterios!$A$24))))</f>
        <v>Baja</v>
      </c>
    </row>
    <row r="23" spans="1:18" s="30" customFormat="1" ht="15" x14ac:dyDescent="0.25">
      <c r="B23" s="90"/>
      <c r="C23" s="65"/>
      <c r="D23" s="68"/>
      <c r="E23" s="93"/>
      <c r="F23" s="48" t="s">
        <v>44</v>
      </c>
      <c r="G23" s="13" t="s">
        <v>58</v>
      </c>
      <c r="H23" s="40">
        <f>VLOOKUP(G23,Criterios!$B$3:$C$6,2,FALSE)</f>
        <v>0</v>
      </c>
      <c r="I23" s="13" t="s">
        <v>58</v>
      </c>
      <c r="J23" s="40">
        <f>VLOOKUP(I23,Criterios!$B$7:$C$9,2,FALSE)</f>
        <v>0</v>
      </c>
      <c r="K23" s="13"/>
      <c r="L23" s="13"/>
      <c r="M23" s="13"/>
      <c r="N23" s="43">
        <f t="shared" ref="N23" si="4">+H23+J23</f>
        <v>0</v>
      </c>
      <c r="O23" s="43">
        <f>(O22-(O22*N23))</f>
        <v>0.36</v>
      </c>
      <c r="P23" s="59"/>
      <c r="Q23" s="52"/>
      <c r="R23" s="55"/>
    </row>
    <row r="24" spans="1:18" s="30" customFormat="1" ht="15" x14ac:dyDescent="0.25">
      <c r="B24" s="90"/>
      <c r="C24" s="65"/>
      <c r="D24" s="68"/>
      <c r="E24" s="57" t="s">
        <v>63</v>
      </c>
      <c r="F24" s="12" t="s">
        <v>43</v>
      </c>
      <c r="G24" s="13" t="s">
        <v>58</v>
      </c>
      <c r="H24" s="40">
        <f>VLOOKUP(G24,Criterios!$B$3:$C$6,2,FALSE)</f>
        <v>0</v>
      </c>
      <c r="I24" s="13" t="s">
        <v>58</v>
      </c>
      <c r="J24" s="40">
        <f>VLOOKUP(I24,Criterios!$B$7:$C$9,2,FALSE)</f>
        <v>0</v>
      </c>
      <c r="K24" s="13"/>
      <c r="L24" s="13"/>
      <c r="M24" s="13"/>
      <c r="N24" s="43">
        <f>+H24+J24</f>
        <v>0</v>
      </c>
      <c r="O24" s="43">
        <f>IF(N24&gt;1%,(O23-(O23*N24)),N24)</f>
        <v>0</v>
      </c>
      <c r="P24" s="59">
        <f>IF(O25&gt;1%,O25,O24)</f>
        <v>0</v>
      </c>
      <c r="Q24" s="52"/>
      <c r="R24" s="55"/>
    </row>
    <row r="25" spans="1:18" x14ac:dyDescent="0.2">
      <c r="B25" s="91"/>
      <c r="C25" s="66"/>
      <c r="D25" s="69"/>
      <c r="E25" s="58"/>
      <c r="F25" s="14" t="s">
        <v>44</v>
      </c>
      <c r="G25" s="15" t="s">
        <v>58</v>
      </c>
      <c r="H25" s="41">
        <f>VLOOKUP(G25,Criterios!$B$3:$C$6,2,FALSE)</f>
        <v>0</v>
      </c>
      <c r="I25" s="15" t="s">
        <v>58</v>
      </c>
      <c r="J25" s="41">
        <f>VLOOKUP(I25,Criterios!$B$7:$C$9,2,FALSE)</f>
        <v>0</v>
      </c>
      <c r="K25" s="15"/>
      <c r="L25" s="15"/>
      <c r="M25" s="15"/>
      <c r="N25" s="44">
        <f t="shared" ref="N25" si="5">+H25+J25</f>
        <v>0</v>
      </c>
      <c r="O25" s="44">
        <f>IF(N25&gt;1%,(O24-(O24*N25)),N25)</f>
        <v>0</v>
      </c>
      <c r="P25" s="60"/>
      <c r="Q25" s="53"/>
      <c r="R25" s="56"/>
    </row>
    <row r="26" spans="1:18" ht="81.75" customHeight="1" x14ac:dyDescent="0.2">
      <c r="A26" s="32"/>
      <c r="B26" s="61" t="s">
        <v>86</v>
      </c>
      <c r="C26" s="64" t="s">
        <v>54</v>
      </c>
      <c r="D26" s="67">
        <f>VLOOKUP(C26,Criterios!$A$20:$B$24,2,FALSE)</f>
        <v>0.6</v>
      </c>
      <c r="E26" s="70" t="s">
        <v>84</v>
      </c>
      <c r="F26" s="10" t="s">
        <v>82</v>
      </c>
      <c r="G26" s="11" t="s">
        <v>20</v>
      </c>
      <c r="H26" s="39">
        <f>VLOOKUP(G26,Criterios!$B$3:$C$6,2,FALSE)</f>
        <v>0.25</v>
      </c>
      <c r="I26" s="11" t="s">
        <v>24</v>
      </c>
      <c r="J26" s="39">
        <f>VLOOKUP(I26,Criterios!$B$7:$C$9,2,FALSE)</f>
        <v>0.15</v>
      </c>
      <c r="K26" s="11" t="s">
        <v>30</v>
      </c>
      <c r="L26" s="11" t="s">
        <v>32</v>
      </c>
      <c r="M26" s="11" t="s">
        <v>35</v>
      </c>
      <c r="N26" s="42">
        <f>+H26+J26</f>
        <v>0.4</v>
      </c>
      <c r="O26" s="42">
        <f>(D26-(D26*N26))</f>
        <v>0.36</v>
      </c>
      <c r="P26" s="71">
        <f>IF(O27&gt;1%,O27,O26)</f>
        <v>0.36</v>
      </c>
      <c r="Q26" s="51">
        <f>IF(P28&gt;1%,P28,P26)</f>
        <v>0.216</v>
      </c>
      <c r="R26" s="54" t="str">
        <f>IF(Q26&lt;=20%,Criterios!$A$20,IF(Q26&lt;=40%,Criterios!$A$21,IF(Q26&lt;=60%,Criterios!$A$22,IF(Q26&lt;=80,Criterios!$A$23,Criterios!$A$24))))</f>
        <v>Baja</v>
      </c>
    </row>
    <row r="27" spans="1:18" ht="31.5" customHeight="1" x14ac:dyDescent="0.2">
      <c r="A27" s="32"/>
      <c r="B27" s="62"/>
      <c r="C27" s="65"/>
      <c r="D27" s="68"/>
      <c r="E27" s="57"/>
      <c r="F27" s="12" t="s">
        <v>44</v>
      </c>
      <c r="G27" s="13" t="s">
        <v>58</v>
      </c>
      <c r="H27" s="40">
        <f>VLOOKUP(G27,Criterios!$B$3:$C$6,2,FALSE)</f>
        <v>0</v>
      </c>
      <c r="I27" s="13" t="s">
        <v>58</v>
      </c>
      <c r="J27" s="40">
        <f>VLOOKUP(I27,Criterios!$B$7:$C$9,2,FALSE)</f>
        <v>0</v>
      </c>
      <c r="K27" s="13"/>
      <c r="L27" s="13"/>
      <c r="M27" s="13"/>
      <c r="N27" s="43">
        <f t="shared" ref="N27" si="6">+H27+J27</f>
        <v>0</v>
      </c>
      <c r="O27" s="43">
        <f>(O26-(O26*N27))</f>
        <v>0.36</v>
      </c>
      <c r="P27" s="59"/>
      <c r="Q27" s="52"/>
      <c r="R27" s="55"/>
    </row>
    <row r="28" spans="1:18" ht="80.25" customHeight="1" x14ac:dyDescent="0.2">
      <c r="A28" s="32"/>
      <c r="B28" s="62"/>
      <c r="C28" s="65"/>
      <c r="D28" s="68"/>
      <c r="E28" s="57" t="s">
        <v>85</v>
      </c>
      <c r="F28" s="12" t="s">
        <v>83</v>
      </c>
      <c r="G28" s="13" t="s">
        <v>20</v>
      </c>
      <c r="H28" s="40">
        <f>VLOOKUP(G28,Criterios!$B$3:$C$6,2,FALSE)</f>
        <v>0.25</v>
      </c>
      <c r="I28" s="13" t="s">
        <v>24</v>
      </c>
      <c r="J28" s="40">
        <f>VLOOKUP(I28,Criterios!$B$7:$C$9,2,FALSE)</f>
        <v>0.15</v>
      </c>
      <c r="K28" s="13" t="s">
        <v>30</v>
      </c>
      <c r="L28" s="13" t="s">
        <v>32</v>
      </c>
      <c r="M28" s="13" t="s">
        <v>35</v>
      </c>
      <c r="N28" s="43">
        <f>+H28+J28</f>
        <v>0.4</v>
      </c>
      <c r="O28" s="43">
        <f>IF(N28&gt;1%,(O27-(O27*N28)),N28)</f>
        <v>0.216</v>
      </c>
      <c r="P28" s="59">
        <f>IF(O29&gt;1%,O29,O28)</f>
        <v>0.216</v>
      </c>
      <c r="Q28" s="52"/>
      <c r="R28" s="55"/>
    </row>
    <row r="29" spans="1:18" ht="27.75" customHeight="1" x14ac:dyDescent="0.2">
      <c r="A29" s="32"/>
      <c r="B29" s="63"/>
      <c r="C29" s="66"/>
      <c r="D29" s="69"/>
      <c r="E29" s="58"/>
      <c r="F29" s="14" t="s">
        <v>44</v>
      </c>
      <c r="G29" s="15" t="s">
        <v>58</v>
      </c>
      <c r="H29" s="41">
        <f>VLOOKUP(G29,Criterios!$B$3:$C$6,2,FALSE)</f>
        <v>0</v>
      </c>
      <c r="I29" s="15" t="s">
        <v>58</v>
      </c>
      <c r="J29" s="41">
        <f>VLOOKUP(I29,Criterios!$B$7:$C$9,2,FALSE)</f>
        <v>0</v>
      </c>
      <c r="K29" s="15"/>
      <c r="L29" s="15"/>
      <c r="M29" s="15"/>
      <c r="N29" s="44">
        <f t="shared" ref="N29" si="7">+H29+J29</f>
        <v>0</v>
      </c>
      <c r="O29" s="44">
        <f>IF(N29&gt;1%,(O28-(O28*N29)),N29)</f>
        <v>0</v>
      </c>
      <c r="P29" s="60"/>
      <c r="Q29" s="53"/>
      <c r="R29" s="56"/>
    </row>
    <row r="30" spans="1:18" ht="15" x14ac:dyDescent="0.2">
      <c r="A30" s="28"/>
      <c r="B30" s="2"/>
      <c r="C30" s="2"/>
      <c r="D30" s="2"/>
      <c r="E30" s="2"/>
      <c r="F30" s="2"/>
      <c r="G30" s="3"/>
      <c r="H30" s="3"/>
      <c r="I30" s="3"/>
      <c r="J30" s="3"/>
      <c r="K30" s="3"/>
      <c r="L30" s="3"/>
      <c r="M30" s="3"/>
      <c r="N30" s="3"/>
      <c r="O30" s="3"/>
      <c r="P30" s="3"/>
      <c r="Q30" s="3"/>
      <c r="R30" s="3"/>
    </row>
    <row r="31" spans="1:18" ht="4.5" customHeight="1" x14ac:dyDescent="0.2">
      <c r="A31" s="28"/>
      <c r="B31" s="4"/>
      <c r="C31" s="3"/>
      <c r="D31" s="3"/>
      <c r="E31" s="3"/>
      <c r="F31" s="2"/>
      <c r="G31" s="33"/>
      <c r="H31" s="33"/>
      <c r="I31" s="33"/>
      <c r="J31" s="33"/>
      <c r="K31" s="33"/>
      <c r="L31" s="3"/>
      <c r="M31" s="3"/>
      <c r="N31" s="3"/>
      <c r="O31" s="3"/>
      <c r="P31" s="3"/>
      <c r="Q31" s="3"/>
      <c r="R31" s="3"/>
    </row>
    <row r="32" spans="1:18" ht="6.75" customHeight="1" x14ac:dyDescent="0.2">
      <c r="A32" s="28"/>
      <c r="B32" s="2"/>
      <c r="C32" s="2"/>
      <c r="D32" s="2"/>
      <c r="E32" s="2"/>
      <c r="F32" s="2"/>
      <c r="G32" s="3"/>
      <c r="H32" s="3"/>
      <c r="I32" s="3"/>
      <c r="J32" s="3"/>
      <c r="K32" s="3"/>
      <c r="L32" s="3"/>
      <c r="M32" s="3"/>
      <c r="N32" s="3"/>
      <c r="O32" s="3"/>
      <c r="P32" s="3"/>
      <c r="Q32" s="3"/>
      <c r="R32" s="3"/>
    </row>
    <row r="33" spans="1:20" ht="16.5" customHeight="1" x14ac:dyDescent="0.2">
      <c r="A33" s="28"/>
      <c r="B33" s="117" t="s">
        <v>14</v>
      </c>
      <c r="C33" s="117"/>
      <c r="D33" s="117"/>
      <c r="E33" s="117"/>
      <c r="F33" s="117"/>
      <c r="G33" s="117"/>
      <c r="H33" s="117"/>
      <c r="I33" s="117"/>
      <c r="J33" s="117"/>
      <c r="K33" s="117"/>
      <c r="L33" s="117"/>
      <c r="M33" s="117"/>
      <c r="N33" s="117"/>
      <c r="O33" s="117"/>
      <c r="P33" s="117"/>
      <c r="Q33" s="117"/>
      <c r="R33" s="117"/>
      <c r="S33" s="117"/>
      <c r="T33" s="117"/>
    </row>
    <row r="34" spans="1:20" ht="15" x14ac:dyDescent="0.2">
      <c r="A34" s="28"/>
      <c r="B34" s="24"/>
      <c r="C34" s="25"/>
      <c r="D34" s="25"/>
      <c r="E34" s="25"/>
      <c r="F34" s="26"/>
      <c r="G34" s="33"/>
      <c r="H34" s="33"/>
      <c r="I34" s="33"/>
      <c r="J34" s="33"/>
      <c r="K34" s="33"/>
      <c r="L34" s="23"/>
    </row>
    <row r="35" spans="1:20" ht="15" customHeight="1" x14ac:dyDescent="0.2">
      <c r="A35" s="28"/>
      <c r="B35" s="4" t="s">
        <v>6</v>
      </c>
      <c r="C35" s="46">
        <v>44672</v>
      </c>
      <c r="D35" s="3"/>
      <c r="E35" s="4" t="s">
        <v>45</v>
      </c>
      <c r="F35" s="87" t="s">
        <v>78</v>
      </c>
      <c r="G35" s="88"/>
      <c r="H35" s="94" t="s">
        <v>64</v>
      </c>
      <c r="I35" s="85"/>
      <c r="J35" s="85"/>
      <c r="K35" s="86"/>
      <c r="L35" s="103" t="s">
        <v>79</v>
      </c>
      <c r="M35" s="103"/>
      <c r="N35" s="103"/>
      <c r="Q35" s="3"/>
      <c r="R35" s="3"/>
    </row>
    <row r="36" spans="1:20" ht="15" x14ac:dyDescent="0.2">
      <c r="A36" s="28"/>
      <c r="B36" s="24"/>
      <c r="C36" s="25"/>
      <c r="D36" s="25"/>
      <c r="E36" s="25"/>
      <c r="F36" s="26"/>
      <c r="G36" s="95"/>
      <c r="H36" s="95"/>
      <c r="I36" s="95"/>
      <c r="J36" s="95"/>
      <c r="K36" s="95"/>
      <c r="L36" s="23"/>
    </row>
    <row r="37" spans="1:20" s="30" customFormat="1" ht="28.5" customHeight="1" x14ac:dyDescent="0.25">
      <c r="B37" s="75" t="s">
        <v>2</v>
      </c>
      <c r="C37" s="75" t="s">
        <v>48</v>
      </c>
      <c r="D37" s="75"/>
      <c r="E37" s="96" t="s">
        <v>9</v>
      </c>
      <c r="F37" s="75" t="s">
        <v>3</v>
      </c>
      <c r="G37" s="76" t="s">
        <v>8</v>
      </c>
      <c r="H37" s="77"/>
      <c r="I37" s="77"/>
      <c r="J37" s="77"/>
      <c r="K37" s="77"/>
      <c r="L37" s="77"/>
      <c r="M37" s="78"/>
      <c r="N37" s="79" t="s">
        <v>60</v>
      </c>
      <c r="O37" s="79"/>
      <c r="P37" s="79"/>
      <c r="Q37" s="79"/>
      <c r="R37" s="104" t="s">
        <v>61</v>
      </c>
      <c r="S37" s="102" t="s">
        <v>13</v>
      </c>
      <c r="T37" s="34"/>
    </row>
    <row r="38" spans="1:20" s="30" customFormat="1" ht="21.75" customHeight="1" x14ac:dyDescent="0.25">
      <c r="B38" s="75"/>
      <c r="C38" s="75"/>
      <c r="D38" s="75"/>
      <c r="E38" s="97"/>
      <c r="F38" s="75"/>
      <c r="G38" s="80" t="s">
        <v>37</v>
      </c>
      <c r="H38" s="81"/>
      <c r="I38" s="81"/>
      <c r="J38" s="82"/>
      <c r="K38" s="80" t="s">
        <v>40</v>
      </c>
      <c r="L38" s="81"/>
      <c r="M38" s="82"/>
      <c r="N38" s="83" t="s">
        <v>42</v>
      </c>
      <c r="O38" s="83" t="s">
        <v>57</v>
      </c>
      <c r="P38" s="83" t="s">
        <v>46</v>
      </c>
      <c r="Q38" s="106" t="s">
        <v>59</v>
      </c>
      <c r="R38" s="104" t="s">
        <v>10</v>
      </c>
      <c r="S38" s="102"/>
      <c r="T38" s="34"/>
    </row>
    <row r="39" spans="1:20" s="30" customFormat="1" ht="25.5" x14ac:dyDescent="0.25">
      <c r="B39" s="75"/>
      <c r="C39" s="1" t="s">
        <v>49</v>
      </c>
      <c r="D39" s="1" t="s">
        <v>47</v>
      </c>
      <c r="E39" s="98"/>
      <c r="F39" s="75"/>
      <c r="G39" s="1" t="s">
        <v>38</v>
      </c>
      <c r="H39" s="1" t="s">
        <v>41</v>
      </c>
      <c r="I39" s="1" t="s">
        <v>39</v>
      </c>
      <c r="J39" s="1" t="s">
        <v>41</v>
      </c>
      <c r="K39" s="1" t="s">
        <v>28</v>
      </c>
      <c r="L39" s="31" t="s">
        <v>29</v>
      </c>
      <c r="M39" s="1" t="s">
        <v>34</v>
      </c>
      <c r="N39" s="84"/>
      <c r="O39" s="84"/>
      <c r="P39" s="84"/>
      <c r="Q39" s="107"/>
      <c r="R39" s="104"/>
      <c r="S39" s="102"/>
      <c r="T39" s="34"/>
    </row>
    <row r="40" spans="1:20" s="32" customFormat="1" ht="242.25" x14ac:dyDescent="0.25">
      <c r="B40" s="89" t="s">
        <v>69</v>
      </c>
      <c r="C40" s="64" t="s">
        <v>54</v>
      </c>
      <c r="D40" s="67">
        <f>VLOOKUP(C40,Criterios!$A$20:$B$24,2,FALSE)</f>
        <v>0.6</v>
      </c>
      <c r="E40" s="92" t="s">
        <v>71</v>
      </c>
      <c r="F40" s="47" t="s">
        <v>72</v>
      </c>
      <c r="G40" s="11" t="s">
        <v>20</v>
      </c>
      <c r="H40" s="39">
        <f>VLOOKUP(G40,Criterios!$B$3:$C$6,2,FALSE)</f>
        <v>0.25</v>
      </c>
      <c r="I40" s="11" t="s">
        <v>24</v>
      </c>
      <c r="J40" s="39">
        <f>VLOOKUP(I40,Criterios!$B$7:$C$9,2,FALSE)</f>
        <v>0.15</v>
      </c>
      <c r="K40" s="11" t="s">
        <v>31</v>
      </c>
      <c r="L40" s="11" t="s">
        <v>32</v>
      </c>
      <c r="M40" s="11" t="s">
        <v>35</v>
      </c>
      <c r="N40" s="42">
        <f>+H40+J40</f>
        <v>0.4</v>
      </c>
      <c r="O40" s="42">
        <f>(D40-(D40*N40))</f>
        <v>0.36</v>
      </c>
      <c r="P40" s="71">
        <f>IF(O41&gt;1%,O41,O40)</f>
        <v>0.36</v>
      </c>
      <c r="Q40" s="51">
        <f>IF(P42&gt;1%,P42,P40)</f>
        <v>0.36</v>
      </c>
      <c r="R40" s="54" t="str">
        <f>IF(Q40&lt;=20%,Criterios!$A$20,IF(Q40&lt;=40%,Criterios!$A$21,IF(Q40&lt;=60%,Criterios!$A$22,IF(Q40&lt;=80,Criterios!$A$23,Criterios!$A$24))))</f>
        <v>Baja</v>
      </c>
      <c r="S40" s="50" t="s">
        <v>81</v>
      </c>
    </row>
    <row r="41" spans="1:20" s="32" customFormat="1" ht="14.25" x14ac:dyDescent="0.25">
      <c r="B41" s="90"/>
      <c r="C41" s="65"/>
      <c r="D41" s="68"/>
      <c r="E41" s="93"/>
      <c r="F41" s="12" t="s">
        <v>44</v>
      </c>
      <c r="G41" s="13" t="s">
        <v>58</v>
      </c>
      <c r="H41" s="40">
        <f>VLOOKUP(G41,Criterios!$B$3:$C$6,2,FALSE)</f>
        <v>0</v>
      </c>
      <c r="I41" s="13" t="s">
        <v>58</v>
      </c>
      <c r="J41" s="40">
        <f>VLOOKUP(I41,Criterios!$B$7:$C$9,2,FALSE)</f>
        <v>0</v>
      </c>
      <c r="K41" s="13"/>
      <c r="L41" s="13"/>
      <c r="M41" s="13"/>
      <c r="N41" s="43">
        <f t="shared" ref="N41" si="8">+H41+J41</f>
        <v>0</v>
      </c>
      <c r="O41" s="43">
        <f>(O40-(O40*N41))</f>
        <v>0.36</v>
      </c>
      <c r="P41" s="59"/>
      <c r="Q41" s="52"/>
      <c r="R41" s="55"/>
      <c r="S41" s="35"/>
    </row>
    <row r="42" spans="1:20" s="32" customFormat="1" ht="14.25" x14ac:dyDescent="0.25">
      <c r="B42" s="90"/>
      <c r="C42" s="65"/>
      <c r="D42" s="68"/>
      <c r="E42" s="57" t="s">
        <v>63</v>
      </c>
      <c r="F42" s="12" t="s">
        <v>43</v>
      </c>
      <c r="G42" s="13" t="s">
        <v>58</v>
      </c>
      <c r="H42" s="40">
        <f>VLOOKUP(G42,Criterios!$B$3:$C$6,2,FALSE)</f>
        <v>0</v>
      </c>
      <c r="I42" s="13" t="s">
        <v>58</v>
      </c>
      <c r="J42" s="40">
        <f>VLOOKUP(I42,Criterios!$B$7:$C$9,2,FALSE)</f>
        <v>0</v>
      </c>
      <c r="K42" s="13"/>
      <c r="L42" s="13"/>
      <c r="M42" s="13"/>
      <c r="N42" s="43">
        <f>+H42+J42</f>
        <v>0</v>
      </c>
      <c r="O42" s="43">
        <f>IF(N42&gt;1%,(O41-(O41*N42)),N42)</f>
        <v>0</v>
      </c>
      <c r="P42" s="59">
        <f>IF(O43&gt;1%,O43,O42)</f>
        <v>0</v>
      </c>
      <c r="Q42" s="52"/>
      <c r="R42" s="55"/>
      <c r="S42" s="35"/>
    </row>
    <row r="43" spans="1:20" s="32" customFormat="1" ht="14.25" x14ac:dyDescent="0.25">
      <c r="B43" s="91"/>
      <c r="C43" s="66"/>
      <c r="D43" s="69"/>
      <c r="E43" s="58"/>
      <c r="F43" s="14" t="s">
        <v>44</v>
      </c>
      <c r="G43" s="15" t="s">
        <v>58</v>
      </c>
      <c r="H43" s="41">
        <f>VLOOKUP(G43,Criterios!$B$3:$C$6,2,FALSE)</f>
        <v>0</v>
      </c>
      <c r="I43" s="15" t="s">
        <v>58</v>
      </c>
      <c r="J43" s="41">
        <f>VLOOKUP(I43,Criterios!$B$7:$C$9,2,FALSE)</f>
        <v>0</v>
      </c>
      <c r="K43" s="15"/>
      <c r="L43" s="15"/>
      <c r="M43" s="15"/>
      <c r="N43" s="44">
        <f t="shared" ref="N43" si="9">+H43+J43</f>
        <v>0</v>
      </c>
      <c r="O43" s="44">
        <f>IF(N43&gt;1%,(O42-(O42*N43)),N43)</f>
        <v>0</v>
      </c>
      <c r="P43" s="60"/>
      <c r="Q43" s="53"/>
      <c r="R43" s="56"/>
      <c r="S43" s="35"/>
    </row>
    <row r="44" spans="1:20" s="32" customFormat="1" ht="165.75" x14ac:dyDescent="0.25">
      <c r="B44" s="89" t="s">
        <v>77</v>
      </c>
      <c r="C44" s="64" t="s">
        <v>55</v>
      </c>
      <c r="D44" s="67">
        <f>VLOOKUP(C44,Criterios!$A$20:$B$24,2,FALSE)</f>
        <v>0.8</v>
      </c>
      <c r="E44" s="92" t="s">
        <v>76</v>
      </c>
      <c r="F44" s="47" t="s">
        <v>73</v>
      </c>
      <c r="G44" s="11" t="s">
        <v>20</v>
      </c>
      <c r="H44" s="39">
        <f>VLOOKUP(G44,Criterios!$B$3:$C$6,2,FALSE)</f>
        <v>0.25</v>
      </c>
      <c r="I44" s="11" t="s">
        <v>24</v>
      </c>
      <c r="J44" s="39">
        <f>VLOOKUP(I44,Criterios!$B$7:$C$9,2,FALSE)</f>
        <v>0.15</v>
      </c>
      <c r="K44" s="11" t="s">
        <v>30</v>
      </c>
      <c r="L44" s="11" t="s">
        <v>32</v>
      </c>
      <c r="M44" s="11" t="s">
        <v>35</v>
      </c>
      <c r="N44" s="42">
        <f>+H44+J44</f>
        <v>0.4</v>
      </c>
      <c r="O44" s="42">
        <f>(D44-(D44*N44))</f>
        <v>0.48</v>
      </c>
      <c r="P44" s="71">
        <f>IF(O45&gt;1%,O45,O44)</f>
        <v>0.48</v>
      </c>
      <c r="Q44" s="51">
        <f>IF(P46&gt;1%,P46,P44)</f>
        <v>0.48</v>
      </c>
      <c r="R44" s="54" t="str">
        <f>IF(Q44&lt;=20%,Criterios!$A$20,IF(Q44&lt;=40%,Criterios!$A$21,IF(Q44&lt;=60%,Criterios!$A$22,IF(Q44&lt;=80,Criterios!$A$23,Criterios!$A$24))))</f>
        <v>Media</v>
      </c>
      <c r="S44" s="50" t="s">
        <v>80</v>
      </c>
    </row>
    <row r="45" spans="1:20" s="28" customFormat="1" ht="15" x14ac:dyDescent="0.25">
      <c r="B45" s="90"/>
      <c r="C45" s="65"/>
      <c r="D45" s="68"/>
      <c r="E45" s="93"/>
      <c r="F45" s="12" t="s">
        <v>44</v>
      </c>
      <c r="G45" s="13" t="s">
        <v>58</v>
      </c>
      <c r="H45" s="40">
        <f>VLOOKUP(G45,Criterios!$B$3:$C$6,2,FALSE)</f>
        <v>0</v>
      </c>
      <c r="I45" s="13" t="s">
        <v>58</v>
      </c>
      <c r="J45" s="40">
        <f>VLOOKUP(I45,Criterios!$B$7:$C$9,2,FALSE)</f>
        <v>0</v>
      </c>
      <c r="K45" s="13"/>
      <c r="L45" s="13"/>
      <c r="M45" s="13"/>
      <c r="N45" s="43">
        <f t="shared" ref="N45" si="10">+H45+J45</f>
        <v>0</v>
      </c>
      <c r="O45" s="43">
        <f>(O44-(O44*N45))</f>
        <v>0.48</v>
      </c>
      <c r="P45" s="59"/>
      <c r="Q45" s="52"/>
      <c r="R45" s="55"/>
      <c r="S45" s="36"/>
    </row>
    <row r="46" spans="1:20" s="28" customFormat="1" ht="15" x14ac:dyDescent="0.25">
      <c r="B46" s="90"/>
      <c r="C46" s="65"/>
      <c r="D46" s="68"/>
      <c r="E46" s="57" t="s">
        <v>63</v>
      </c>
      <c r="F46" s="12" t="s">
        <v>43</v>
      </c>
      <c r="G46" s="13" t="s">
        <v>58</v>
      </c>
      <c r="H46" s="40">
        <f>VLOOKUP(G46,Criterios!$B$3:$C$6,2,FALSE)</f>
        <v>0</v>
      </c>
      <c r="I46" s="13" t="s">
        <v>58</v>
      </c>
      <c r="J46" s="40">
        <f>VLOOKUP(I46,Criterios!$B$7:$C$9,2,FALSE)</f>
        <v>0</v>
      </c>
      <c r="K46" s="13"/>
      <c r="L46" s="13"/>
      <c r="M46" s="13"/>
      <c r="N46" s="43">
        <f>+H46+J46</f>
        <v>0</v>
      </c>
      <c r="O46" s="43">
        <f>IF(N46&gt;1%,(O45-(O45*N46)),N46)</f>
        <v>0</v>
      </c>
      <c r="P46" s="59">
        <f>IF(O47&gt;1%,O47,O46)</f>
        <v>0</v>
      </c>
      <c r="Q46" s="52"/>
      <c r="R46" s="55"/>
      <c r="S46" s="36"/>
    </row>
    <row r="47" spans="1:20" s="28" customFormat="1" ht="15" x14ac:dyDescent="0.25">
      <c r="B47" s="91"/>
      <c r="C47" s="66"/>
      <c r="D47" s="69"/>
      <c r="E47" s="58"/>
      <c r="F47" s="14" t="s">
        <v>44</v>
      </c>
      <c r="G47" s="15" t="s">
        <v>58</v>
      </c>
      <c r="H47" s="41">
        <f>VLOOKUP(G47,Criterios!$B$3:$C$6,2,FALSE)</f>
        <v>0</v>
      </c>
      <c r="I47" s="15" t="s">
        <v>58</v>
      </c>
      <c r="J47" s="41">
        <f>VLOOKUP(I47,Criterios!$B$7:$C$9,2,FALSE)</f>
        <v>0</v>
      </c>
      <c r="K47" s="15"/>
      <c r="L47" s="15"/>
      <c r="M47" s="15"/>
      <c r="N47" s="44">
        <f t="shared" ref="N47" si="11">+H47+J47</f>
        <v>0</v>
      </c>
      <c r="O47" s="44">
        <f>IF(N47&gt;1%,(O46-(O46*N47)),N47)</f>
        <v>0</v>
      </c>
      <c r="P47" s="60"/>
      <c r="Q47" s="53"/>
      <c r="R47" s="56"/>
      <c r="S47" s="36"/>
    </row>
    <row r="48" spans="1:20" s="30" customFormat="1" ht="204" x14ac:dyDescent="0.25">
      <c r="B48" s="89" t="s">
        <v>70</v>
      </c>
      <c r="C48" s="64" t="s">
        <v>54</v>
      </c>
      <c r="D48" s="67">
        <f>VLOOKUP(C48,Criterios!$A$20:$B$24,2,FALSE)</f>
        <v>0.6</v>
      </c>
      <c r="E48" s="92" t="s">
        <v>75</v>
      </c>
      <c r="F48" s="47" t="s">
        <v>74</v>
      </c>
      <c r="G48" s="11" t="s">
        <v>20</v>
      </c>
      <c r="H48" s="39">
        <f>VLOOKUP(G48,Criterios!$B$3:$C$6,2,FALSE)</f>
        <v>0.25</v>
      </c>
      <c r="I48" s="11" t="s">
        <v>24</v>
      </c>
      <c r="J48" s="39">
        <f>VLOOKUP(I48,Criterios!$B$7:$C$9,2,FALSE)</f>
        <v>0.15</v>
      </c>
      <c r="K48" s="11" t="s">
        <v>30</v>
      </c>
      <c r="L48" s="11" t="s">
        <v>32</v>
      </c>
      <c r="M48" s="11" t="s">
        <v>35</v>
      </c>
      <c r="N48" s="42">
        <f>+H48+J48</f>
        <v>0.4</v>
      </c>
      <c r="O48" s="42">
        <f>(D48-(D48*N48))</f>
        <v>0.36</v>
      </c>
      <c r="P48" s="71">
        <f>IF(O49&gt;1%,O49,O48)</f>
        <v>0.36</v>
      </c>
      <c r="Q48" s="51">
        <f>IF(P50&gt;1%,P50,P48)</f>
        <v>0.36</v>
      </c>
      <c r="R48" s="54" t="str">
        <f>IF(Q48&lt;=20%,Criterios!$A$20,IF(Q48&lt;=40%,Criterios!$A$21,IF(Q48&lt;=60%,Criterios!$A$22,IF(Q48&lt;=80,Criterios!$A$23,Criterios!$A$24))))</f>
        <v>Baja</v>
      </c>
      <c r="S48" s="50" t="s">
        <v>80</v>
      </c>
    </row>
    <row r="49" spans="1:19" s="30" customFormat="1" ht="15" x14ac:dyDescent="0.25">
      <c r="B49" s="90"/>
      <c r="C49" s="65"/>
      <c r="D49" s="68"/>
      <c r="E49" s="93"/>
      <c r="F49" s="12" t="s">
        <v>44</v>
      </c>
      <c r="G49" s="13" t="s">
        <v>58</v>
      </c>
      <c r="H49" s="40">
        <f>VLOOKUP(G49,Criterios!$B$3:$C$6,2,FALSE)</f>
        <v>0</v>
      </c>
      <c r="I49" s="13" t="s">
        <v>58</v>
      </c>
      <c r="J49" s="40">
        <f>VLOOKUP(I49,Criterios!$B$7:$C$9,2,FALSE)</f>
        <v>0</v>
      </c>
      <c r="K49" s="13"/>
      <c r="L49" s="13"/>
      <c r="M49" s="13"/>
      <c r="N49" s="43">
        <f t="shared" ref="N49" si="12">+H49+J49</f>
        <v>0</v>
      </c>
      <c r="O49" s="43">
        <f>(O48-(O48*N49))</f>
        <v>0.36</v>
      </c>
      <c r="P49" s="59"/>
      <c r="Q49" s="52"/>
      <c r="R49" s="55"/>
      <c r="S49" s="37"/>
    </row>
    <row r="50" spans="1:19" s="30" customFormat="1" ht="15" x14ac:dyDescent="0.25">
      <c r="B50" s="90"/>
      <c r="C50" s="65"/>
      <c r="D50" s="68"/>
      <c r="E50" s="57" t="s">
        <v>63</v>
      </c>
      <c r="F50" s="12" t="s">
        <v>43</v>
      </c>
      <c r="G50" s="13" t="s">
        <v>58</v>
      </c>
      <c r="H50" s="40">
        <f>VLOOKUP(G50,Criterios!$B$3:$C$6,2,FALSE)</f>
        <v>0</v>
      </c>
      <c r="I50" s="13" t="s">
        <v>58</v>
      </c>
      <c r="J50" s="40">
        <f>VLOOKUP(I50,Criterios!$B$7:$C$9,2,FALSE)</f>
        <v>0</v>
      </c>
      <c r="K50" s="13"/>
      <c r="L50" s="13"/>
      <c r="M50" s="13"/>
      <c r="N50" s="43">
        <f>+H50+J50</f>
        <v>0</v>
      </c>
      <c r="O50" s="43">
        <f>IF(N50&gt;1%,(O49-(O49*N50)),N50)</f>
        <v>0</v>
      </c>
      <c r="P50" s="59">
        <f>IF(O51&gt;1%,O51,O50)</f>
        <v>0</v>
      </c>
      <c r="Q50" s="52"/>
      <c r="R50" s="55"/>
      <c r="S50" s="37"/>
    </row>
    <row r="51" spans="1:19" x14ac:dyDescent="0.2">
      <c r="B51" s="91"/>
      <c r="C51" s="66"/>
      <c r="D51" s="69"/>
      <c r="E51" s="58"/>
      <c r="F51" s="14" t="s">
        <v>44</v>
      </c>
      <c r="G51" s="15" t="s">
        <v>58</v>
      </c>
      <c r="H51" s="41">
        <f>VLOOKUP(G51,Criterios!$B$3:$C$6,2,FALSE)</f>
        <v>0</v>
      </c>
      <c r="I51" s="15" t="s">
        <v>58</v>
      </c>
      <c r="J51" s="41">
        <f>VLOOKUP(I51,Criterios!$B$7:$C$9,2,FALSE)</f>
        <v>0</v>
      </c>
      <c r="K51" s="15"/>
      <c r="L51" s="15"/>
      <c r="M51" s="15"/>
      <c r="N51" s="44">
        <f t="shared" ref="N51" si="13">+H51+J51</f>
        <v>0</v>
      </c>
      <c r="O51" s="44">
        <f>IF(N51&gt;1%,(O50-(O50*N51)),N51)</f>
        <v>0</v>
      </c>
      <c r="P51" s="60"/>
      <c r="Q51" s="53"/>
      <c r="R51" s="56"/>
      <c r="S51" s="38"/>
    </row>
    <row r="52" spans="1:19" ht="140.25" x14ac:dyDescent="0.2">
      <c r="A52" s="32"/>
      <c r="B52" s="61" t="s">
        <v>87</v>
      </c>
      <c r="C52" s="64" t="s">
        <v>54</v>
      </c>
      <c r="D52" s="67">
        <f>VLOOKUP(C52,Criterios!$A$20:$B$24,2,FALSE)</f>
        <v>0.6</v>
      </c>
      <c r="E52" s="70" t="s">
        <v>84</v>
      </c>
      <c r="F52" s="10" t="s">
        <v>88</v>
      </c>
      <c r="G52" s="11" t="s">
        <v>20</v>
      </c>
      <c r="H52" s="39">
        <f>VLOOKUP(G52,Criterios!$B$3:$C$6,2,FALSE)</f>
        <v>0.25</v>
      </c>
      <c r="I52" s="11" t="s">
        <v>24</v>
      </c>
      <c r="J52" s="39">
        <f>VLOOKUP(I52,Criterios!$B$7:$C$9,2,FALSE)</f>
        <v>0.15</v>
      </c>
      <c r="K52" s="11" t="s">
        <v>30</v>
      </c>
      <c r="L52" s="11" t="s">
        <v>32</v>
      </c>
      <c r="M52" s="11" t="s">
        <v>35</v>
      </c>
      <c r="N52" s="42">
        <f>+H52+J52</f>
        <v>0.4</v>
      </c>
      <c r="O52" s="42">
        <f>(D52-(D52*N52))</f>
        <v>0.36</v>
      </c>
      <c r="P52" s="71">
        <f>IF(O53&gt;1%,O53,O52)</f>
        <v>0.36</v>
      </c>
      <c r="Q52" s="51">
        <f>IF(P54&gt;1%,P54,P52)</f>
        <v>0.216</v>
      </c>
      <c r="R52" s="54" t="str">
        <f>IF(Q52&lt;=20%,Criterios!$A$20,IF(Q52&lt;=40%,Criterios!$A$21,IF(Q52&lt;=60%,Criterios!$A$22,IF(Q52&lt;=80,Criterios!$A$23,Criterios!$A$24))))</f>
        <v>Baja</v>
      </c>
      <c r="S52" s="38" t="s">
        <v>80</v>
      </c>
    </row>
    <row r="53" spans="1:19" ht="14.25" x14ac:dyDescent="0.2">
      <c r="A53" s="32"/>
      <c r="B53" s="62"/>
      <c r="C53" s="65"/>
      <c r="D53" s="68"/>
      <c r="E53" s="57"/>
      <c r="F53" s="12" t="s">
        <v>44</v>
      </c>
      <c r="G53" s="13" t="s">
        <v>58</v>
      </c>
      <c r="H53" s="40">
        <f>VLOOKUP(G53,Criterios!$B$3:$C$6,2,FALSE)</f>
        <v>0</v>
      </c>
      <c r="I53" s="13" t="s">
        <v>58</v>
      </c>
      <c r="J53" s="40">
        <f>VLOOKUP(I53,Criterios!$B$7:$C$9,2,FALSE)</f>
        <v>0</v>
      </c>
      <c r="K53" s="13"/>
      <c r="L53" s="13"/>
      <c r="M53" s="13"/>
      <c r="N53" s="43">
        <f t="shared" ref="N53" si="14">+H53+J53</f>
        <v>0</v>
      </c>
      <c r="O53" s="43">
        <f>(O52-(O52*N53))</f>
        <v>0.36</v>
      </c>
      <c r="P53" s="59"/>
      <c r="Q53" s="52"/>
      <c r="R53" s="55"/>
      <c r="S53" s="38"/>
    </row>
    <row r="54" spans="1:19" ht="140.25" x14ac:dyDescent="0.2">
      <c r="A54" s="32"/>
      <c r="B54" s="62"/>
      <c r="C54" s="65"/>
      <c r="D54" s="68"/>
      <c r="E54" s="57" t="s">
        <v>85</v>
      </c>
      <c r="F54" s="12" t="s">
        <v>83</v>
      </c>
      <c r="G54" s="13" t="s">
        <v>20</v>
      </c>
      <c r="H54" s="40">
        <f>VLOOKUP(G54,Criterios!$B$3:$C$6,2,FALSE)</f>
        <v>0.25</v>
      </c>
      <c r="I54" s="13" t="s">
        <v>24</v>
      </c>
      <c r="J54" s="40">
        <f>VLOOKUP(I54,Criterios!$B$7:$C$9,2,FALSE)</f>
        <v>0.15</v>
      </c>
      <c r="K54" s="13" t="s">
        <v>30</v>
      </c>
      <c r="L54" s="13" t="s">
        <v>32</v>
      </c>
      <c r="M54" s="13" t="s">
        <v>35</v>
      </c>
      <c r="N54" s="43">
        <f>+H54+J54</f>
        <v>0.4</v>
      </c>
      <c r="O54" s="43">
        <f>IF(N54&gt;1%,(O53-(O53*N54)),N54)</f>
        <v>0.216</v>
      </c>
      <c r="P54" s="59">
        <f>IF(O55&gt;1%,O55,O54)</f>
        <v>0.216</v>
      </c>
      <c r="Q54" s="52"/>
      <c r="R54" s="55"/>
      <c r="S54" s="38" t="s">
        <v>80</v>
      </c>
    </row>
    <row r="55" spans="1:19" ht="14.25" x14ac:dyDescent="0.2">
      <c r="A55" s="32"/>
      <c r="B55" s="63"/>
      <c r="C55" s="66"/>
      <c r="D55" s="69"/>
      <c r="E55" s="58"/>
      <c r="F55" s="14" t="s">
        <v>44</v>
      </c>
      <c r="G55" s="15" t="s">
        <v>58</v>
      </c>
      <c r="H55" s="41">
        <f>VLOOKUP(G55,Criterios!$B$3:$C$6,2,FALSE)</f>
        <v>0</v>
      </c>
      <c r="I55" s="15" t="s">
        <v>58</v>
      </c>
      <c r="J55" s="41">
        <f>VLOOKUP(I55,Criterios!$B$7:$C$9,2,FALSE)</f>
        <v>0</v>
      </c>
      <c r="K55" s="15"/>
      <c r="L55" s="15"/>
      <c r="M55" s="15"/>
      <c r="N55" s="44">
        <f t="shared" ref="N55" si="15">+H55+J55</f>
        <v>0</v>
      </c>
      <c r="O55" s="44">
        <f>IF(N55&gt;1%,(O54-(O54*N55)),N55)</f>
        <v>0</v>
      </c>
      <c r="P55" s="60"/>
      <c r="Q55" s="53"/>
      <c r="R55" s="56"/>
      <c r="S55" s="38"/>
    </row>
    <row r="56" spans="1:19" s="32" customFormat="1" ht="14.25" x14ac:dyDescent="0.25">
      <c r="B56" s="61"/>
      <c r="C56" s="64"/>
      <c r="D56" s="67" t="e">
        <f>VLOOKUP(C56,Criterios!$A$20:$B$24,2,FALSE)</f>
        <v>#N/A</v>
      </c>
      <c r="E56" s="70" t="s">
        <v>62</v>
      </c>
      <c r="F56" s="10" t="s">
        <v>43</v>
      </c>
      <c r="G56" s="11"/>
      <c r="H56" s="39" t="e">
        <f>VLOOKUP(G56,Criterios!$B$3:$C$6,2,FALSE)</f>
        <v>#N/A</v>
      </c>
      <c r="I56" s="11"/>
      <c r="J56" s="39" t="e">
        <f>VLOOKUP(I56,Criterios!$B$7:$C$9,2,FALSE)</f>
        <v>#N/A</v>
      </c>
      <c r="K56" s="11"/>
      <c r="L56" s="11"/>
      <c r="M56" s="11"/>
      <c r="N56" s="42" t="e">
        <f>+H56+J56</f>
        <v>#N/A</v>
      </c>
      <c r="O56" s="42" t="e">
        <f>(D56-(D56*N56))</f>
        <v>#N/A</v>
      </c>
      <c r="P56" s="71" t="e">
        <f>IF(O57&gt;1%,O57,O56)</f>
        <v>#N/A</v>
      </c>
      <c r="Q56" s="51" t="e">
        <f>IF(P58&gt;1%,P58,P56)</f>
        <v>#N/A</v>
      </c>
      <c r="R56" s="54" t="e">
        <f>IF(Q56&lt;=20%,Criterios!$A$20,IF(Q56&lt;=40%,Criterios!$A$21,IF(Q56&lt;=60%,Criterios!$A$22,IF(Q56&lt;=80,Criterios!$A$23,Criterios!$A$24))))</f>
        <v>#N/A</v>
      </c>
      <c r="S56" s="35"/>
    </row>
    <row r="57" spans="1:19" s="28" customFormat="1" ht="15" x14ac:dyDescent="0.25">
      <c r="B57" s="62"/>
      <c r="C57" s="65"/>
      <c r="D57" s="68"/>
      <c r="E57" s="57"/>
      <c r="F57" s="12" t="s">
        <v>44</v>
      </c>
      <c r="G57" s="13"/>
      <c r="H57" s="40" t="e">
        <f>VLOOKUP(G57,Criterios!$B$3:$C$6,2,FALSE)</f>
        <v>#N/A</v>
      </c>
      <c r="I57" s="13"/>
      <c r="J57" s="40" t="e">
        <f>VLOOKUP(I57,Criterios!$B$7:$C$9,2,FALSE)</f>
        <v>#N/A</v>
      </c>
      <c r="K57" s="13"/>
      <c r="L57" s="13"/>
      <c r="M57" s="13"/>
      <c r="N57" s="43" t="e">
        <f t="shared" ref="N57" si="16">+H57+J57</f>
        <v>#N/A</v>
      </c>
      <c r="O57" s="43" t="e">
        <f>(O56-(O56*N57))</f>
        <v>#N/A</v>
      </c>
      <c r="P57" s="59"/>
      <c r="Q57" s="52"/>
      <c r="R57" s="55"/>
      <c r="S57" s="36"/>
    </row>
    <row r="58" spans="1:19" s="28" customFormat="1" ht="15" x14ac:dyDescent="0.25">
      <c r="B58" s="62"/>
      <c r="C58" s="65"/>
      <c r="D58" s="68"/>
      <c r="E58" s="57" t="s">
        <v>63</v>
      </c>
      <c r="F58" s="12" t="s">
        <v>43</v>
      </c>
      <c r="G58" s="13"/>
      <c r="H58" s="40" t="e">
        <f>VLOOKUP(G58,Criterios!$B$3:$C$6,2,FALSE)</f>
        <v>#N/A</v>
      </c>
      <c r="I58" s="13"/>
      <c r="J58" s="40" t="e">
        <f>VLOOKUP(I58,Criterios!$B$7:$C$9,2,FALSE)</f>
        <v>#N/A</v>
      </c>
      <c r="K58" s="13"/>
      <c r="L58" s="13"/>
      <c r="M58" s="13"/>
      <c r="N58" s="43" t="e">
        <f>+H58+J58</f>
        <v>#N/A</v>
      </c>
      <c r="O58" s="43" t="e">
        <f>IF(N58&gt;1%,(O57-(O57*N58)),N58)</f>
        <v>#N/A</v>
      </c>
      <c r="P58" s="59" t="e">
        <f>IF(O59&gt;1%,O59,O58)</f>
        <v>#N/A</v>
      </c>
      <c r="Q58" s="52"/>
      <c r="R58" s="55"/>
      <c r="S58" s="36"/>
    </row>
    <row r="59" spans="1:19" s="28" customFormat="1" ht="15" x14ac:dyDescent="0.25">
      <c r="B59" s="63"/>
      <c r="C59" s="66"/>
      <c r="D59" s="69"/>
      <c r="E59" s="58"/>
      <c r="F59" s="14" t="s">
        <v>44</v>
      </c>
      <c r="G59" s="15"/>
      <c r="H59" s="41" t="e">
        <f>VLOOKUP(G59,Criterios!$B$3:$C$6,2,FALSE)</f>
        <v>#N/A</v>
      </c>
      <c r="I59" s="15"/>
      <c r="J59" s="41" t="e">
        <f>VLOOKUP(I59,Criterios!$B$7:$C$9,2,FALSE)</f>
        <v>#N/A</v>
      </c>
      <c r="K59" s="15"/>
      <c r="L59" s="15"/>
      <c r="M59" s="15"/>
      <c r="N59" s="44" t="e">
        <f t="shared" ref="N59" si="17">+H59+J59</f>
        <v>#N/A</v>
      </c>
      <c r="O59" s="44" t="e">
        <f>IF(N59&gt;1%,(O58-(O58*N59)),N59)</f>
        <v>#N/A</v>
      </c>
      <c r="P59" s="60"/>
      <c r="Q59" s="53"/>
      <c r="R59" s="56"/>
      <c r="S59" s="36"/>
    </row>
    <row r="60" spans="1:19" s="30" customFormat="1" ht="15" x14ac:dyDescent="0.25">
      <c r="B60" s="61"/>
      <c r="C60" s="64"/>
      <c r="D60" s="67" t="e">
        <f>VLOOKUP(C60,Criterios!$A$20:$B$24,2,FALSE)</f>
        <v>#N/A</v>
      </c>
      <c r="E60" s="70" t="s">
        <v>62</v>
      </c>
      <c r="F60" s="10" t="s">
        <v>43</v>
      </c>
      <c r="G60" s="11"/>
      <c r="H60" s="39" t="e">
        <f>VLOOKUP(G60,Criterios!$B$3:$C$6,2,FALSE)</f>
        <v>#N/A</v>
      </c>
      <c r="I60" s="11"/>
      <c r="J60" s="39" t="e">
        <f>VLOOKUP(I60,Criterios!$B$7:$C$9,2,FALSE)</f>
        <v>#N/A</v>
      </c>
      <c r="K60" s="11"/>
      <c r="L60" s="11"/>
      <c r="M60" s="11"/>
      <c r="N60" s="42" t="e">
        <f>+H60+J60</f>
        <v>#N/A</v>
      </c>
      <c r="O60" s="42" t="e">
        <f>(D60-(D60*N60))</f>
        <v>#N/A</v>
      </c>
      <c r="P60" s="71" t="e">
        <f>IF(O61&gt;1%,O61,O60)</f>
        <v>#N/A</v>
      </c>
      <c r="Q60" s="51" t="e">
        <f>IF(P62&gt;1%,P62,P60)</f>
        <v>#N/A</v>
      </c>
      <c r="R60" s="54" t="e">
        <f>IF(Q60&lt;=20%,Criterios!$A$20,IF(Q60&lt;=40%,Criterios!$A$21,IF(Q60&lt;=60%,Criterios!$A$22,IF(Q60&lt;=80,Criterios!$A$23,Criterios!$A$24))))</f>
        <v>#N/A</v>
      </c>
      <c r="S60" s="37"/>
    </row>
    <row r="61" spans="1:19" s="30" customFormat="1" ht="15" x14ac:dyDescent="0.25">
      <c r="B61" s="62"/>
      <c r="C61" s="65"/>
      <c r="D61" s="68"/>
      <c r="E61" s="57"/>
      <c r="F61" s="12" t="s">
        <v>44</v>
      </c>
      <c r="G61" s="13"/>
      <c r="H61" s="40" t="e">
        <f>VLOOKUP(G61,Criterios!$B$3:$C$6,2,FALSE)</f>
        <v>#N/A</v>
      </c>
      <c r="I61" s="13"/>
      <c r="J61" s="40" t="e">
        <f>VLOOKUP(I61,Criterios!$B$7:$C$9,2,FALSE)</f>
        <v>#N/A</v>
      </c>
      <c r="K61" s="13"/>
      <c r="L61" s="13"/>
      <c r="M61" s="13"/>
      <c r="N61" s="43" t="e">
        <f t="shared" ref="N61" si="18">+H61+J61</f>
        <v>#N/A</v>
      </c>
      <c r="O61" s="43" t="e">
        <f>(O60-(O60*N61))</f>
        <v>#N/A</v>
      </c>
      <c r="P61" s="59"/>
      <c r="Q61" s="52"/>
      <c r="R61" s="55"/>
      <c r="S61" s="37"/>
    </row>
    <row r="62" spans="1:19" s="30" customFormat="1" ht="15" x14ac:dyDescent="0.25">
      <c r="B62" s="62"/>
      <c r="C62" s="65"/>
      <c r="D62" s="68"/>
      <c r="E62" s="57" t="s">
        <v>63</v>
      </c>
      <c r="F62" s="12" t="s">
        <v>43</v>
      </c>
      <c r="G62" s="13"/>
      <c r="H62" s="40" t="e">
        <f>VLOOKUP(G62,Criterios!$B$3:$C$6,2,FALSE)</f>
        <v>#N/A</v>
      </c>
      <c r="I62" s="13"/>
      <c r="J62" s="40" t="e">
        <f>VLOOKUP(I62,Criterios!$B$7:$C$9,2,FALSE)</f>
        <v>#N/A</v>
      </c>
      <c r="K62" s="13"/>
      <c r="L62" s="13"/>
      <c r="M62" s="13"/>
      <c r="N62" s="43" t="e">
        <f>+H62+J62</f>
        <v>#N/A</v>
      </c>
      <c r="O62" s="43" t="e">
        <f>IF(N62&gt;1%,(O61-(O61*N62)),N62)</f>
        <v>#N/A</v>
      </c>
      <c r="P62" s="59" t="e">
        <f>IF(O63&gt;1%,O63,O62)</f>
        <v>#N/A</v>
      </c>
      <c r="Q62" s="52"/>
      <c r="R62" s="55"/>
      <c r="S62" s="37"/>
    </row>
    <row r="63" spans="1:19" x14ac:dyDescent="0.2">
      <c r="B63" s="63"/>
      <c r="C63" s="66"/>
      <c r="D63" s="69"/>
      <c r="E63" s="58"/>
      <c r="F63" s="14" t="s">
        <v>44</v>
      </c>
      <c r="G63" s="15"/>
      <c r="H63" s="41" t="e">
        <f>VLOOKUP(G63,Criterios!$B$3:$C$6,2,FALSE)</f>
        <v>#N/A</v>
      </c>
      <c r="I63" s="15"/>
      <c r="J63" s="41" t="e">
        <f>VLOOKUP(I63,Criterios!$B$7:$C$9,2,FALSE)</f>
        <v>#N/A</v>
      </c>
      <c r="K63" s="15"/>
      <c r="L63" s="15"/>
      <c r="M63" s="15"/>
      <c r="N63" s="44" t="e">
        <f t="shared" ref="N63" si="19">+H63+J63</f>
        <v>#N/A</v>
      </c>
      <c r="O63" s="44" t="e">
        <f>IF(N63&gt;1%,(O62-(O62*N63)),N63)</f>
        <v>#N/A</v>
      </c>
      <c r="P63" s="60"/>
      <c r="Q63" s="53"/>
      <c r="R63" s="56"/>
      <c r="S63" s="38"/>
    </row>
    <row r="64" spans="1:19" ht="14.25" x14ac:dyDescent="0.2">
      <c r="A64" s="32"/>
      <c r="B64" s="61"/>
      <c r="C64" s="64"/>
      <c r="D64" s="67" t="e">
        <f>VLOOKUP(C64,Criterios!$A$20:$B$24,2,FALSE)</f>
        <v>#N/A</v>
      </c>
      <c r="E64" s="70" t="s">
        <v>62</v>
      </c>
      <c r="F64" s="10" t="s">
        <v>43</v>
      </c>
      <c r="G64" s="11"/>
      <c r="H64" s="39" t="e">
        <f>VLOOKUP(G64,Criterios!$B$3:$C$6,2,FALSE)</f>
        <v>#N/A</v>
      </c>
      <c r="I64" s="11"/>
      <c r="J64" s="39" t="e">
        <f>VLOOKUP(I64,Criterios!$B$7:$C$9,2,FALSE)</f>
        <v>#N/A</v>
      </c>
      <c r="K64" s="11"/>
      <c r="L64" s="11"/>
      <c r="M64" s="11"/>
      <c r="N64" s="42" t="e">
        <f>+H64+J64</f>
        <v>#N/A</v>
      </c>
      <c r="O64" s="42" t="e">
        <f>(D64-(D64*N64))</f>
        <v>#N/A</v>
      </c>
      <c r="P64" s="71" t="e">
        <f>IF(O65&gt;1%,O65,O64)</f>
        <v>#N/A</v>
      </c>
      <c r="Q64" s="51" t="e">
        <f>IF(P66&gt;1%,P66,P64)</f>
        <v>#N/A</v>
      </c>
      <c r="R64" s="54" t="e">
        <f>IF(Q64&lt;=20%,Criterios!$A$20,IF(Q64&lt;=40%,Criterios!$A$21,IF(Q64&lt;=60%,Criterios!$A$22,IF(Q64&lt;=80,Criterios!$A$23,Criterios!$A$24))))</f>
        <v>#N/A</v>
      </c>
      <c r="S64" s="38"/>
    </row>
    <row r="65" spans="1:20" ht="14.25" x14ac:dyDescent="0.2">
      <c r="A65" s="32"/>
      <c r="B65" s="62"/>
      <c r="C65" s="65"/>
      <c r="D65" s="68"/>
      <c r="E65" s="57"/>
      <c r="F65" s="12" t="s">
        <v>44</v>
      </c>
      <c r="G65" s="13"/>
      <c r="H65" s="40" t="e">
        <f>VLOOKUP(G65,Criterios!$B$3:$C$6,2,FALSE)</f>
        <v>#N/A</v>
      </c>
      <c r="I65" s="13"/>
      <c r="J65" s="40" t="e">
        <f>VLOOKUP(I65,Criterios!$B$7:$C$9,2,FALSE)</f>
        <v>#N/A</v>
      </c>
      <c r="K65" s="13"/>
      <c r="L65" s="13"/>
      <c r="M65" s="13"/>
      <c r="N65" s="43" t="e">
        <f t="shared" ref="N65" si="20">+H65+J65</f>
        <v>#N/A</v>
      </c>
      <c r="O65" s="43" t="e">
        <f>(O64-(O64*N65))</f>
        <v>#N/A</v>
      </c>
      <c r="P65" s="59"/>
      <c r="Q65" s="52"/>
      <c r="R65" s="55"/>
      <c r="S65" s="38"/>
    </row>
    <row r="66" spans="1:20" ht="14.25" x14ac:dyDescent="0.2">
      <c r="A66" s="32"/>
      <c r="B66" s="62"/>
      <c r="C66" s="65"/>
      <c r="D66" s="68"/>
      <c r="E66" s="57" t="s">
        <v>63</v>
      </c>
      <c r="F66" s="12" t="s">
        <v>43</v>
      </c>
      <c r="G66" s="13"/>
      <c r="H66" s="40" t="e">
        <f>VLOOKUP(G66,Criterios!$B$3:$C$6,2,FALSE)</f>
        <v>#N/A</v>
      </c>
      <c r="I66" s="13"/>
      <c r="J66" s="40" t="e">
        <f>VLOOKUP(I66,Criterios!$B$7:$C$9,2,FALSE)</f>
        <v>#N/A</v>
      </c>
      <c r="K66" s="13"/>
      <c r="L66" s="13"/>
      <c r="M66" s="13"/>
      <c r="N66" s="43" t="e">
        <f>+H66+J66</f>
        <v>#N/A</v>
      </c>
      <c r="O66" s="43" t="e">
        <f>IF(N66&gt;1%,(O65-(O65*N66)),N66)</f>
        <v>#N/A</v>
      </c>
      <c r="P66" s="59" t="e">
        <f>IF(O67&gt;1%,O67,O66)</f>
        <v>#N/A</v>
      </c>
      <c r="Q66" s="52"/>
      <c r="R66" s="55"/>
      <c r="S66" s="38"/>
    </row>
    <row r="67" spans="1:20" ht="14.25" x14ac:dyDescent="0.2">
      <c r="A67" s="32"/>
      <c r="B67" s="63"/>
      <c r="C67" s="66"/>
      <c r="D67" s="69"/>
      <c r="E67" s="58"/>
      <c r="F67" s="14" t="s">
        <v>44</v>
      </c>
      <c r="G67" s="15"/>
      <c r="H67" s="41" t="e">
        <f>VLOOKUP(G67,Criterios!$B$3:$C$6,2,FALSE)</f>
        <v>#N/A</v>
      </c>
      <c r="I67" s="15"/>
      <c r="J67" s="41" t="e">
        <f>VLOOKUP(I67,Criterios!$B$7:$C$9,2,FALSE)</f>
        <v>#N/A</v>
      </c>
      <c r="K67" s="15"/>
      <c r="L67" s="15"/>
      <c r="M67" s="15"/>
      <c r="N67" s="44" t="e">
        <f t="shared" ref="N67" si="21">+H67+J67</f>
        <v>#N/A</v>
      </c>
      <c r="O67" s="44" t="e">
        <f>IF(N67&gt;1%,(O66-(O66*N67)),N67)</f>
        <v>#N/A</v>
      </c>
      <c r="P67" s="60"/>
      <c r="Q67" s="53"/>
      <c r="R67" s="56"/>
      <c r="S67" s="38"/>
    </row>
    <row r="68" spans="1:20" ht="14.25" x14ac:dyDescent="0.2">
      <c r="A68" s="32"/>
      <c r="B68" s="61"/>
      <c r="C68" s="64"/>
      <c r="D68" s="67" t="e">
        <f>VLOOKUP(C68,Criterios!$A$20:$B$24,2,FALSE)</f>
        <v>#N/A</v>
      </c>
      <c r="E68" s="70" t="s">
        <v>62</v>
      </c>
      <c r="F68" s="10" t="s">
        <v>43</v>
      </c>
      <c r="G68" s="11"/>
      <c r="H68" s="39" t="e">
        <f>VLOOKUP(G68,Criterios!$B$3:$C$6,2,FALSE)</f>
        <v>#N/A</v>
      </c>
      <c r="I68" s="11"/>
      <c r="J68" s="39" t="e">
        <f>VLOOKUP(I68,Criterios!$B$7:$C$9,2,FALSE)</f>
        <v>#N/A</v>
      </c>
      <c r="K68" s="11"/>
      <c r="L68" s="11"/>
      <c r="M68" s="11"/>
      <c r="N68" s="42" t="e">
        <f>+H68+J68</f>
        <v>#N/A</v>
      </c>
      <c r="O68" s="42" t="e">
        <f>(D68-(D68*N68))</f>
        <v>#N/A</v>
      </c>
      <c r="P68" s="71" t="e">
        <f>IF(O69&gt;1%,O69,O68)</f>
        <v>#N/A</v>
      </c>
      <c r="Q68" s="51" t="e">
        <f>IF(P70&gt;1%,P70,P68)</f>
        <v>#N/A</v>
      </c>
      <c r="R68" s="54" t="e">
        <f>IF(Q68&lt;=20%,Criterios!$A$20,IF(Q68&lt;=40%,Criterios!$A$21,IF(Q68&lt;=60%,Criterios!$A$22,IF(Q68&lt;=80,Criterios!$A$23,Criterios!$A$24))))</f>
        <v>#N/A</v>
      </c>
      <c r="S68" s="38"/>
    </row>
    <row r="69" spans="1:20" ht="15" x14ac:dyDescent="0.2">
      <c r="A69" s="28"/>
      <c r="B69" s="62"/>
      <c r="C69" s="65"/>
      <c r="D69" s="68"/>
      <c r="E69" s="57"/>
      <c r="F69" s="12" t="s">
        <v>44</v>
      </c>
      <c r="G69" s="13"/>
      <c r="H69" s="40" t="e">
        <f>VLOOKUP(G69,Criterios!$B$3:$C$6,2,FALSE)</f>
        <v>#N/A</v>
      </c>
      <c r="I69" s="13"/>
      <c r="J69" s="40" t="e">
        <f>VLOOKUP(I69,Criterios!$B$7:$C$9,2,FALSE)</f>
        <v>#N/A</v>
      </c>
      <c r="K69" s="13"/>
      <c r="L69" s="13"/>
      <c r="M69" s="13"/>
      <c r="N69" s="43" t="e">
        <f t="shared" ref="N69" si="22">+H69+J69</f>
        <v>#N/A</v>
      </c>
      <c r="O69" s="43" t="e">
        <f>(O68-(O68*N69))</f>
        <v>#N/A</v>
      </c>
      <c r="P69" s="59"/>
      <c r="Q69" s="52"/>
      <c r="R69" s="55"/>
      <c r="S69" s="38"/>
    </row>
    <row r="70" spans="1:20" ht="15" x14ac:dyDescent="0.2">
      <c r="A70" s="28"/>
      <c r="B70" s="62"/>
      <c r="C70" s="65"/>
      <c r="D70" s="68"/>
      <c r="E70" s="57" t="s">
        <v>63</v>
      </c>
      <c r="F70" s="12" t="s">
        <v>43</v>
      </c>
      <c r="G70" s="13"/>
      <c r="H70" s="40" t="e">
        <f>VLOOKUP(G70,Criterios!$B$3:$C$6,2,FALSE)</f>
        <v>#N/A</v>
      </c>
      <c r="I70" s="13"/>
      <c r="J70" s="40" t="e">
        <f>VLOOKUP(I70,Criterios!$B$7:$C$9,2,FALSE)</f>
        <v>#N/A</v>
      </c>
      <c r="K70" s="13"/>
      <c r="L70" s="13"/>
      <c r="M70" s="13"/>
      <c r="N70" s="43" t="e">
        <f>+H70+J70</f>
        <v>#N/A</v>
      </c>
      <c r="O70" s="43" t="e">
        <f>IF(N70&gt;1%,(O69-(O69*N70)),N70)</f>
        <v>#N/A</v>
      </c>
      <c r="P70" s="59" t="e">
        <f>IF(O71&gt;1%,O71,O70)</f>
        <v>#N/A</v>
      </c>
      <c r="Q70" s="52"/>
      <c r="R70" s="55"/>
      <c r="S70" s="38"/>
    </row>
    <row r="71" spans="1:20" ht="15" x14ac:dyDescent="0.2">
      <c r="A71" s="28"/>
      <c r="B71" s="63"/>
      <c r="C71" s="66"/>
      <c r="D71" s="69"/>
      <c r="E71" s="58"/>
      <c r="F71" s="14" t="s">
        <v>44</v>
      </c>
      <c r="G71" s="15"/>
      <c r="H71" s="41" t="e">
        <f>VLOOKUP(G71,Criterios!$B$3:$C$6,2,FALSE)</f>
        <v>#N/A</v>
      </c>
      <c r="I71" s="15"/>
      <c r="J71" s="41" t="e">
        <f>VLOOKUP(I71,Criterios!$B$7:$C$9,2,FALSE)</f>
        <v>#N/A</v>
      </c>
      <c r="K71" s="15"/>
      <c r="L71" s="15"/>
      <c r="M71" s="15"/>
      <c r="N71" s="44" t="e">
        <f t="shared" ref="N71" si="23">+H71+J71</f>
        <v>#N/A</v>
      </c>
      <c r="O71" s="44" t="e">
        <f>IF(N71&gt;1%,(O70-(O70*N71)),N71)</f>
        <v>#N/A</v>
      </c>
      <c r="P71" s="60"/>
      <c r="Q71" s="53"/>
      <c r="R71" s="56"/>
      <c r="S71" s="38"/>
    </row>
    <row r="72" spans="1:20" x14ac:dyDescent="0.2">
      <c r="B72" s="2"/>
      <c r="C72" s="2"/>
      <c r="D72" s="2"/>
      <c r="E72" s="2"/>
      <c r="F72" s="2"/>
      <c r="G72" s="3"/>
      <c r="H72" s="3"/>
      <c r="I72" s="3"/>
      <c r="J72" s="3"/>
      <c r="K72" s="3"/>
      <c r="L72" s="3"/>
      <c r="M72" s="3"/>
      <c r="N72" s="3"/>
      <c r="O72" s="3"/>
      <c r="P72" s="3"/>
      <c r="Q72" s="5"/>
      <c r="R72" s="3"/>
    </row>
    <row r="73" spans="1:20" ht="5.25" customHeight="1" x14ac:dyDescent="0.2"/>
    <row r="75" spans="1:20" ht="6.75" customHeight="1" x14ac:dyDescent="0.2">
      <c r="A75" s="28"/>
      <c r="B75" s="2"/>
      <c r="C75" s="2"/>
      <c r="D75" s="2"/>
      <c r="E75" s="2"/>
      <c r="F75" s="2"/>
      <c r="G75" s="3"/>
      <c r="H75" s="3"/>
      <c r="I75" s="3"/>
      <c r="J75" s="3"/>
      <c r="K75" s="3"/>
      <c r="L75" s="3"/>
      <c r="M75" s="3"/>
      <c r="N75" s="3"/>
      <c r="O75" s="3"/>
      <c r="P75" s="3"/>
      <c r="Q75" s="3"/>
      <c r="R75" s="3"/>
    </row>
    <row r="76" spans="1:20" ht="16.5" customHeight="1" x14ac:dyDescent="0.2">
      <c r="A76" s="28"/>
      <c r="B76" s="117" t="s">
        <v>11</v>
      </c>
      <c r="C76" s="117"/>
      <c r="D76" s="117"/>
      <c r="E76" s="117"/>
      <c r="F76" s="117"/>
      <c r="G76" s="117"/>
      <c r="H76" s="117"/>
      <c r="I76" s="117"/>
      <c r="J76" s="117"/>
      <c r="K76" s="117"/>
      <c r="L76" s="117"/>
      <c r="M76" s="117"/>
      <c r="N76" s="117"/>
      <c r="O76" s="117"/>
      <c r="P76" s="117"/>
      <c r="Q76" s="117"/>
      <c r="R76" s="117"/>
      <c r="S76" s="117"/>
      <c r="T76" s="117"/>
    </row>
    <row r="77" spans="1:20" ht="15" x14ac:dyDescent="0.2">
      <c r="A77" s="28"/>
      <c r="B77" s="24"/>
      <c r="C77" s="25"/>
      <c r="D77" s="25"/>
      <c r="E77" s="25"/>
      <c r="F77" s="26"/>
      <c r="G77" s="33"/>
      <c r="H77" s="33"/>
      <c r="I77" s="33"/>
      <c r="J77" s="33"/>
      <c r="K77" s="33"/>
      <c r="L77" s="23"/>
    </row>
    <row r="78" spans="1:20" ht="15" customHeight="1" x14ac:dyDescent="0.2">
      <c r="A78" s="28"/>
      <c r="B78" s="4" t="s">
        <v>6</v>
      </c>
      <c r="C78" s="45"/>
      <c r="D78" s="3"/>
      <c r="E78" s="4" t="s">
        <v>45</v>
      </c>
      <c r="F78" s="87"/>
      <c r="G78" s="88"/>
      <c r="H78" s="85" t="s">
        <v>65</v>
      </c>
      <c r="I78" s="85"/>
      <c r="J78" s="85"/>
      <c r="K78" s="86"/>
      <c r="L78" s="103"/>
      <c r="M78" s="103"/>
      <c r="N78" s="103"/>
      <c r="Q78" s="3"/>
      <c r="R78" s="3"/>
    </row>
    <row r="79" spans="1:20" ht="15" x14ac:dyDescent="0.2">
      <c r="A79" s="28"/>
      <c r="B79" s="24"/>
      <c r="C79" s="25"/>
      <c r="D79" s="25"/>
      <c r="E79" s="25"/>
      <c r="F79" s="26"/>
      <c r="G79" s="95"/>
      <c r="H79" s="95"/>
      <c r="I79" s="95"/>
      <c r="J79" s="95"/>
      <c r="K79" s="95"/>
      <c r="L79" s="23"/>
    </row>
    <row r="80" spans="1:20" s="30" customFormat="1" ht="28.5" customHeight="1" x14ac:dyDescent="0.25">
      <c r="B80" s="75" t="s">
        <v>2</v>
      </c>
      <c r="C80" s="75" t="s">
        <v>48</v>
      </c>
      <c r="D80" s="75"/>
      <c r="E80" s="96" t="s">
        <v>9</v>
      </c>
      <c r="F80" s="75" t="s">
        <v>3</v>
      </c>
      <c r="G80" s="76" t="s">
        <v>8</v>
      </c>
      <c r="H80" s="77"/>
      <c r="I80" s="77"/>
      <c r="J80" s="77"/>
      <c r="K80" s="77"/>
      <c r="L80" s="77"/>
      <c r="M80" s="78"/>
      <c r="N80" s="79" t="s">
        <v>60</v>
      </c>
      <c r="O80" s="79"/>
      <c r="P80" s="79"/>
      <c r="Q80" s="79"/>
      <c r="R80" s="104" t="s">
        <v>61</v>
      </c>
      <c r="S80" s="102" t="s">
        <v>13</v>
      </c>
      <c r="T80" s="102" t="s">
        <v>12</v>
      </c>
    </row>
    <row r="81" spans="1:20" s="30" customFormat="1" ht="21.75" customHeight="1" x14ac:dyDescent="0.25">
      <c r="B81" s="75"/>
      <c r="C81" s="75"/>
      <c r="D81" s="75"/>
      <c r="E81" s="97"/>
      <c r="F81" s="75"/>
      <c r="G81" s="80" t="s">
        <v>37</v>
      </c>
      <c r="H81" s="81"/>
      <c r="I81" s="81"/>
      <c r="J81" s="82"/>
      <c r="K81" s="80" t="s">
        <v>40</v>
      </c>
      <c r="L81" s="81"/>
      <c r="M81" s="82"/>
      <c r="N81" s="83" t="s">
        <v>42</v>
      </c>
      <c r="O81" s="83" t="s">
        <v>57</v>
      </c>
      <c r="P81" s="83" t="s">
        <v>46</v>
      </c>
      <c r="Q81" s="106" t="s">
        <v>59</v>
      </c>
      <c r="R81" s="104" t="s">
        <v>10</v>
      </c>
      <c r="S81" s="102"/>
      <c r="T81" s="102"/>
    </row>
    <row r="82" spans="1:20" s="30" customFormat="1" ht="25.5" x14ac:dyDescent="0.25">
      <c r="B82" s="75"/>
      <c r="C82" s="1" t="s">
        <v>49</v>
      </c>
      <c r="D82" s="1" t="s">
        <v>47</v>
      </c>
      <c r="E82" s="98"/>
      <c r="F82" s="75"/>
      <c r="G82" s="1" t="s">
        <v>38</v>
      </c>
      <c r="H82" s="1" t="s">
        <v>41</v>
      </c>
      <c r="I82" s="1" t="s">
        <v>39</v>
      </c>
      <c r="J82" s="1" t="s">
        <v>41</v>
      </c>
      <c r="K82" s="1" t="s">
        <v>28</v>
      </c>
      <c r="L82" s="31" t="s">
        <v>29</v>
      </c>
      <c r="M82" s="1" t="s">
        <v>34</v>
      </c>
      <c r="N82" s="84"/>
      <c r="O82" s="84"/>
      <c r="P82" s="84"/>
      <c r="Q82" s="107"/>
      <c r="R82" s="104"/>
      <c r="S82" s="102"/>
      <c r="T82" s="102"/>
    </row>
    <row r="83" spans="1:20" s="32" customFormat="1" ht="14.25" x14ac:dyDescent="0.25">
      <c r="B83" s="72" t="s">
        <v>50</v>
      </c>
      <c r="C83" s="64"/>
      <c r="D83" s="67" t="e">
        <f>VLOOKUP(C83,Criterios!$A$20:$B$24,2,FALSE)</f>
        <v>#N/A</v>
      </c>
      <c r="E83" s="70" t="s">
        <v>62</v>
      </c>
      <c r="F83" s="10" t="s">
        <v>43</v>
      </c>
      <c r="G83" s="11"/>
      <c r="H83" s="39" t="e">
        <f>VLOOKUP(G83,Criterios!$B$3:$C$6,2,FALSE)</f>
        <v>#N/A</v>
      </c>
      <c r="I83" s="11"/>
      <c r="J83" s="39" t="e">
        <f>VLOOKUP(I83,Criterios!$B$7:$C$9,2,FALSE)</f>
        <v>#N/A</v>
      </c>
      <c r="K83" s="11"/>
      <c r="L83" s="11"/>
      <c r="M83" s="11"/>
      <c r="N83" s="42" t="e">
        <f>+H83+J83</f>
        <v>#N/A</v>
      </c>
      <c r="O83" s="42" t="e">
        <f>(D83-(D83*N83))</f>
        <v>#N/A</v>
      </c>
      <c r="P83" s="71" t="e">
        <f>IF(O84&gt;1%,O84,O83)</f>
        <v>#N/A</v>
      </c>
      <c r="Q83" s="51" t="e">
        <f>IF(P85&gt;1%,P85,P83)</f>
        <v>#N/A</v>
      </c>
      <c r="R83" s="54" t="e">
        <f>IF(Q83&lt;=20%,Criterios!$A$20,IF(Q83&lt;=40%,Criterios!$A$21,IF(Q83&lt;=60%,Criterios!$A$22,IF(Q83&lt;=80,Criterios!$A$23,Criterios!$A$24))))</f>
        <v>#N/A</v>
      </c>
      <c r="S83" s="35"/>
      <c r="T83" s="35"/>
    </row>
    <row r="84" spans="1:20" s="32" customFormat="1" ht="14.25" x14ac:dyDescent="0.25">
      <c r="B84" s="73"/>
      <c r="C84" s="65"/>
      <c r="D84" s="68"/>
      <c r="E84" s="57"/>
      <c r="F84" s="12" t="s">
        <v>44</v>
      </c>
      <c r="G84" s="13"/>
      <c r="H84" s="40" t="e">
        <f>VLOOKUP(G84,Criterios!$B$3:$C$6,2,FALSE)</f>
        <v>#N/A</v>
      </c>
      <c r="I84" s="13"/>
      <c r="J84" s="40" t="e">
        <f>VLOOKUP(I84,Criterios!$B$7:$C$9,2,FALSE)</f>
        <v>#N/A</v>
      </c>
      <c r="K84" s="13"/>
      <c r="L84" s="13"/>
      <c r="M84" s="13"/>
      <c r="N84" s="43" t="e">
        <f t="shared" ref="N84" si="24">+H84+J84</f>
        <v>#N/A</v>
      </c>
      <c r="O84" s="43" t="e">
        <f>(O83-(O83*N84))</f>
        <v>#N/A</v>
      </c>
      <c r="P84" s="59"/>
      <c r="Q84" s="52"/>
      <c r="R84" s="55"/>
      <c r="S84" s="35"/>
      <c r="T84" s="35"/>
    </row>
    <row r="85" spans="1:20" s="32" customFormat="1" ht="14.25" x14ac:dyDescent="0.25">
      <c r="B85" s="73"/>
      <c r="C85" s="65"/>
      <c r="D85" s="68"/>
      <c r="E85" s="57" t="s">
        <v>63</v>
      </c>
      <c r="F85" s="12" t="s">
        <v>43</v>
      </c>
      <c r="G85" s="13"/>
      <c r="H85" s="40" t="e">
        <f>VLOOKUP(G85,Criterios!$B$3:$C$6,2,FALSE)</f>
        <v>#N/A</v>
      </c>
      <c r="I85" s="13"/>
      <c r="J85" s="40" t="e">
        <f>VLOOKUP(I85,Criterios!$B$7:$C$9,2,FALSE)</f>
        <v>#N/A</v>
      </c>
      <c r="K85" s="13"/>
      <c r="L85" s="13"/>
      <c r="M85" s="13"/>
      <c r="N85" s="43" t="e">
        <f>+H85+J85</f>
        <v>#N/A</v>
      </c>
      <c r="O85" s="43" t="e">
        <f>IF(N85&gt;1%,(O84-(O84*N85)),N85)</f>
        <v>#N/A</v>
      </c>
      <c r="P85" s="59" t="e">
        <f>IF(O86&gt;1%,O86,O85)</f>
        <v>#N/A</v>
      </c>
      <c r="Q85" s="52"/>
      <c r="R85" s="55"/>
      <c r="S85" s="35"/>
      <c r="T85" s="35"/>
    </row>
    <row r="86" spans="1:20" s="32" customFormat="1" ht="14.25" x14ac:dyDescent="0.25">
      <c r="B86" s="74"/>
      <c r="C86" s="66"/>
      <c r="D86" s="69"/>
      <c r="E86" s="58"/>
      <c r="F86" s="14" t="s">
        <v>44</v>
      </c>
      <c r="G86" s="15"/>
      <c r="H86" s="41" t="e">
        <f>VLOOKUP(G86,Criterios!$B$3:$C$6,2,FALSE)</f>
        <v>#N/A</v>
      </c>
      <c r="I86" s="15"/>
      <c r="J86" s="41" t="e">
        <f>VLOOKUP(I86,Criterios!$B$7:$C$9,2,FALSE)</f>
        <v>#N/A</v>
      </c>
      <c r="K86" s="15"/>
      <c r="L86" s="15"/>
      <c r="M86" s="15"/>
      <c r="N86" s="44" t="e">
        <f t="shared" ref="N86" si="25">+H86+J86</f>
        <v>#N/A</v>
      </c>
      <c r="O86" s="44" t="e">
        <f>IF(N86&gt;1%,(O85-(O85*N86)),N86)</f>
        <v>#N/A</v>
      </c>
      <c r="P86" s="60"/>
      <c r="Q86" s="53"/>
      <c r="R86" s="56"/>
      <c r="S86" s="35"/>
      <c r="T86" s="35"/>
    </row>
    <row r="87" spans="1:20" s="32" customFormat="1" ht="14.25" x14ac:dyDescent="0.25">
      <c r="B87" s="61"/>
      <c r="C87" s="64"/>
      <c r="D87" s="67" t="e">
        <f>VLOOKUP(C87,Criterios!$A$20:$B$24,2,FALSE)</f>
        <v>#N/A</v>
      </c>
      <c r="E87" s="70" t="s">
        <v>62</v>
      </c>
      <c r="F87" s="10" t="s">
        <v>43</v>
      </c>
      <c r="G87" s="11"/>
      <c r="H87" s="39" t="e">
        <f>VLOOKUP(G87,Criterios!$B$3:$C$6,2,FALSE)</f>
        <v>#N/A</v>
      </c>
      <c r="I87" s="11"/>
      <c r="J87" s="39" t="e">
        <f>VLOOKUP(I87,Criterios!$B$7:$C$9,2,FALSE)</f>
        <v>#N/A</v>
      </c>
      <c r="K87" s="11"/>
      <c r="L87" s="11"/>
      <c r="M87" s="11"/>
      <c r="N87" s="42" t="e">
        <f>+H87+J87</f>
        <v>#N/A</v>
      </c>
      <c r="O87" s="42" t="e">
        <f>(D87-(D87*N87))</f>
        <v>#N/A</v>
      </c>
      <c r="P87" s="71" t="e">
        <f>IF(O88&gt;1%,O88,O87)</f>
        <v>#N/A</v>
      </c>
      <c r="Q87" s="51" t="e">
        <f>IF(P89&gt;1%,P89,P87)</f>
        <v>#N/A</v>
      </c>
      <c r="R87" s="54" t="e">
        <f>IF(Q87&lt;=20%,Criterios!$A$20,IF(Q87&lt;=40%,Criterios!$A$21,IF(Q87&lt;=60%,Criterios!$A$22,IF(Q87&lt;=80,Criterios!$A$23,Criterios!$A$24))))</f>
        <v>#N/A</v>
      </c>
      <c r="S87" s="35"/>
      <c r="T87" s="35"/>
    </row>
    <row r="88" spans="1:20" s="28" customFormat="1" ht="15" x14ac:dyDescent="0.25">
      <c r="B88" s="62"/>
      <c r="C88" s="65"/>
      <c r="D88" s="68"/>
      <c r="E88" s="57"/>
      <c r="F88" s="12" t="s">
        <v>44</v>
      </c>
      <c r="G88" s="13"/>
      <c r="H88" s="40" t="e">
        <f>VLOOKUP(G88,Criterios!$B$3:$C$6,2,FALSE)</f>
        <v>#N/A</v>
      </c>
      <c r="I88" s="13"/>
      <c r="J88" s="40" t="e">
        <f>VLOOKUP(I88,Criterios!$B$7:$C$9,2,FALSE)</f>
        <v>#N/A</v>
      </c>
      <c r="K88" s="13"/>
      <c r="L88" s="13"/>
      <c r="M88" s="13"/>
      <c r="N88" s="43" t="e">
        <f t="shared" ref="N88" si="26">+H88+J88</f>
        <v>#N/A</v>
      </c>
      <c r="O88" s="43" t="e">
        <f>(O87-(O87*N88))</f>
        <v>#N/A</v>
      </c>
      <c r="P88" s="59"/>
      <c r="Q88" s="52"/>
      <c r="R88" s="55"/>
      <c r="S88" s="36"/>
      <c r="T88" s="36"/>
    </row>
    <row r="89" spans="1:20" s="28" customFormat="1" ht="15" x14ac:dyDescent="0.25">
      <c r="B89" s="62"/>
      <c r="C89" s="65"/>
      <c r="D89" s="68"/>
      <c r="E89" s="57" t="s">
        <v>63</v>
      </c>
      <c r="F89" s="12" t="s">
        <v>43</v>
      </c>
      <c r="G89" s="13"/>
      <c r="H89" s="40" t="e">
        <f>VLOOKUP(G89,Criterios!$B$3:$C$6,2,FALSE)</f>
        <v>#N/A</v>
      </c>
      <c r="I89" s="13"/>
      <c r="J89" s="40" t="e">
        <f>VLOOKUP(I89,Criterios!$B$7:$C$9,2,FALSE)</f>
        <v>#N/A</v>
      </c>
      <c r="K89" s="13"/>
      <c r="L89" s="13"/>
      <c r="M89" s="13"/>
      <c r="N89" s="43" t="e">
        <f>+H89+J89</f>
        <v>#N/A</v>
      </c>
      <c r="O89" s="43" t="e">
        <f>IF(N89&gt;1%,(O88-(O88*N89)),N89)</f>
        <v>#N/A</v>
      </c>
      <c r="P89" s="59" t="e">
        <f>IF(O90&gt;1%,O90,O89)</f>
        <v>#N/A</v>
      </c>
      <c r="Q89" s="52"/>
      <c r="R89" s="55"/>
      <c r="S89" s="36"/>
      <c r="T89" s="36"/>
    </row>
    <row r="90" spans="1:20" s="28" customFormat="1" ht="15" x14ac:dyDescent="0.25">
      <c r="B90" s="63"/>
      <c r="C90" s="66"/>
      <c r="D90" s="69"/>
      <c r="E90" s="58"/>
      <c r="F90" s="14" t="s">
        <v>44</v>
      </c>
      <c r="G90" s="15"/>
      <c r="H90" s="41" t="e">
        <f>VLOOKUP(G90,Criterios!$B$3:$C$6,2,FALSE)</f>
        <v>#N/A</v>
      </c>
      <c r="I90" s="15"/>
      <c r="J90" s="41" t="e">
        <f>VLOOKUP(I90,Criterios!$B$7:$C$9,2,FALSE)</f>
        <v>#N/A</v>
      </c>
      <c r="K90" s="15"/>
      <c r="L90" s="15"/>
      <c r="M90" s="15"/>
      <c r="N90" s="44" t="e">
        <f t="shared" ref="N90" si="27">+H90+J90</f>
        <v>#N/A</v>
      </c>
      <c r="O90" s="44" t="e">
        <f>IF(N90&gt;1%,(O89-(O89*N90)),N90)</f>
        <v>#N/A</v>
      </c>
      <c r="P90" s="60"/>
      <c r="Q90" s="53"/>
      <c r="R90" s="56"/>
      <c r="S90" s="36"/>
      <c r="T90" s="36"/>
    </row>
    <row r="91" spans="1:20" s="30" customFormat="1" ht="15" x14ac:dyDescent="0.25">
      <c r="B91" s="61"/>
      <c r="C91" s="64"/>
      <c r="D91" s="67" t="e">
        <f>VLOOKUP(C91,Criterios!$A$20:$B$24,2,FALSE)</f>
        <v>#N/A</v>
      </c>
      <c r="E91" s="70" t="s">
        <v>62</v>
      </c>
      <c r="F91" s="10" t="s">
        <v>43</v>
      </c>
      <c r="G91" s="11"/>
      <c r="H91" s="39" t="e">
        <f>VLOOKUP(G91,Criterios!$B$3:$C$6,2,FALSE)</f>
        <v>#N/A</v>
      </c>
      <c r="I91" s="11"/>
      <c r="J91" s="39" t="e">
        <f>VLOOKUP(I91,Criterios!$B$7:$C$9,2,FALSE)</f>
        <v>#N/A</v>
      </c>
      <c r="K91" s="11"/>
      <c r="L91" s="11"/>
      <c r="M91" s="11"/>
      <c r="N91" s="42" t="e">
        <f>+H91+J91</f>
        <v>#N/A</v>
      </c>
      <c r="O91" s="42" t="e">
        <f>(D91-(D91*N91))</f>
        <v>#N/A</v>
      </c>
      <c r="P91" s="71" t="e">
        <f>IF(O92&gt;1%,O92,O91)</f>
        <v>#N/A</v>
      </c>
      <c r="Q91" s="51" t="e">
        <f>IF(P93&gt;1%,P93,P91)</f>
        <v>#N/A</v>
      </c>
      <c r="R91" s="54" t="e">
        <f>IF(Q91&lt;=20%,Criterios!$A$20,IF(Q91&lt;=40%,Criterios!$A$21,IF(Q91&lt;=60%,Criterios!$A$22,IF(Q91&lt;=80,Criterios!$A$23,Criterios!$A$24))))</f>
        <v>#N/A</v>
      </c>
      <c r="S91" s="37"/>
      <c r="T91" s="37"/>
    </row>
    <row r="92" spans="1:20" s="30" customFormat="1" ht="15" x14ac:dyDescent="0.25">
      <c r="B92" s="62"/>
      <c r="C92" s="65"/>
      <c r="D92" s="68"/>
      <c r="E92" s="57"/>
      <c r="F92" s="12" t="s">
        <v>44</v>
      </c>
      <c r="G92" s="13"/>
      <c r="H92" s="40" t="e">
        <f>VLOOKUP(G92,Criterios!$B$3:$C$6,2,FALSE)</f>
        <v>#N/A</v>
      </c>
      <c r="I92" s="13"/>
      <c r="J92" s="40" t="e">
        <f>VLOOKUP(I92,Criterios!$B$7:$C$9,2,FALSE)</f>
        <v>#N/A</v>
      </c>
      <c r="K92" s="13"/>
      <c r="L92" s="13"/>
      <c r="M92" s="13"/>
      <c r="N92" s="43" t="e">
        <f t="shared" ref="N92" si="28">+H92+J92</f>
        <v>#N/A</v>
      </c>
      <c r="O92" s="43" t="e">
        <f>(O91-(O91*N92))</f>
        <v>#N/A</v>
      </c>
      <c r="P92" s="59"/>
      <c r="Q92" s="52"/>
      <c r="R92" s="55"/>
      <c r="S92" s="37"/>
      <c r="T92" s="37"/>
    </row>
    <row r="93" spans="1:20" s="30" customFormat="1" ht="15" x14ac:dyDescent="0.25">
      <c r="B93" s="62"/>
      <c r="C93" s="65"/>
      <c r="D93" s="68"/>
      <c r="E93" s="57" t="s">
        <v>63</v>
      </c>
      <c r="F93" s="12" t="s">
        <v>43</v>
      </c>
      <c r="G93" s="13"/>
      <c r="H93" s="40" t="e">
        <f>VLOOKUP(G93,Criterios!$B$3:$C$6,2,FALSE)</f>
        <v>#N/A</v>
      </c>
      <c r="I93" s="13"/>
      <c r="J93" s="40" t="e">
        <f>VLOOKUP(I93,Criterios!$B$7:$C$9,2,FALSE)</f>
        <v>#N/A</v>
      </c>
      <c r="K93" s="13"/>
      <c r="L93" s="13"/>
      <c r="M93" s="13"/>
      <c r="N93" s="43" t="e">
        <f>+H93+J93</f>
        <v>#N/A</v>
      </c>
      <c r="O93" s="43" t="e">
        <f>IF(N93&gt;1%,(O92-(O92*N93)),N93)</f>
        <v>#N/A</v>
      </c>
      <c r="P93" s="59" t="e">
        <f>IF(O94&gt;1%,O94,O93)</f>
        <v>#N/A</v>
      </c>
      <c r="Q93" s="52"/>
      <c r="R93" s="55"/>
      <c r="S93" s="37"/>
      <c r="T93" s="37"/>
    </row>
    <row r="94" spans="1:20" x14ac:dyDescent="0.2">
      <c r="B94" s="63"/>
      <c r="C94" s="66"/>
      <c r="D94" s="69"/>
      <c r="E94" s="58"/>
      <c r="F94" s="14" t="s">
        <v>44</v>
      </c>
      <c r="G94" s="15"/>
      <c r="H94" s="41" t="e">
        <f>VLOOKUP(G94,Criterios!$B$3:$C$6,2,FALSE)</f>
        <v>#N/A</v>
      </c>
      <c r="I94" s="15"/>
      <c r="J94" s="41" t="e">
        <f>VLOOKUP(I94,Criterios!$B$7:$C$9,2,FALSE)</f>
        <v>#N/A</v>
      </c>
      <c r="K94" s="15"/>
      <c r="L94" s="15"/>
      <c r="M94" s="15"/>
      <c r="N94" s="44" t="e">
        <f t="shared" ref="N94" si="29">+H94+J94</f>
        <v>#N/A</v>
      </c>
      <c r="O94" s="44" t="e">
        <f>IF(N94&gt;1%,(O93-(O93*N94)),N94)</f>
        <v>#N/A</v>
      </c>
      <c r="P94" s="60"/>
      <c r="Q94" s="53"/>
      <c r="R94" s="56"/>
      <c r="S94" s="38"/>
      <c r="T94" s="38"/>
    </row>
    <row r="95" spans="1:20" ht="14.25" x14ac:dyDescent="0.2">
      <c r="A95" s="32"/>
      <c r="B95" s="61"/>
      <c r="C95" s="64"/>
      <c r="D95" s="67" t="e">
        <f>VLOOKUP(C95,Criterios!$A$20:$B$24,2,FALSE)</f>
        <v>#N/A</v>
      </c>
      <c r="E95" s="70" t="s">
        <v>62</v>
      </c>
      <c r="F95" s="10" t="s">
        <v>43</v>
      </c>
      <c r="G95" s="11"/>
      <c r="H95" s="39" t="e">
        <f>VLOOKUP(G95,Criterios!$B$3:$C$6,2,FALSE)</f>
        <v>#N/A</v>
      </c>
      <c r="I95" s="11"/>
      <c r="J95" s="39" t="e">
        <f>VLOOKUP(I95,Criterios!$B$7:$C$9,2,FALSE)</f>
        <v>#N/A</v>
      </c>
      <c r="K95" s="11"/>
      <c r="L95" s="11"/>
      <c r="M95" s="11"/>
      <c r="N95" s="42" t="e">
        <f>+H95+J95</f>
        <v>#N/A</v>
      </c>
      <c r="O95" s="42" t="e">
        <f>(D95-(D95*N95))</f>
        <v>#N/A</v>
      </c>
      <c r="P95" s="71" t="e">
        <f>IF(O96&gt;1%,O96,O95)</f>
        <v>#N/A</v>
      </c>
      <c r="Q95" s="51" t="e">
        <f>IF(P97&gt;1%,P97,P95)</f>
        <v>#N/A</v>
      </c>
      <c r="R95" s="54" t="e">
        <f>IF(Q95&lt;=20%,Criterios!$A$20,IF(Q95&lt;=40%,Criterios!$A$21,IF(Q95&lt;=60%,Criterios!$A$22,IF(Q95&lt;=80,Criterios!$A$23,Criterios!$A$24))))</f>
        <v>#N/A</v>
      </c>
      <c r="S95" s="38"/>
      <c r="T95" s="38"/>
    </row>
    <row r="96" spans="1:20" ht="14.25" x14ac:dyDescent="0.2">
      <c r="A96" s="32"/>
      <c r="B96" s="62"/>
      <c r="C96" s="65"/>
      <c r="D96" s="68"/>
      <c r="E96" s="57"/>
      <c r="F96" s="12" t="s">
        <v>44</v>
      </c>
      <c r="G96" s="13"/>
      <c r="H96" s="40" t="e">
        <f>VLOOKUP(G96,Criterios!$B$3:$C$6,2,FALSE)</f>
        <v>#N/A</v>
      </c>
      <c r="I96" s="13"/>
      <c r="J96" s="40" t="e">
        <f>VLOOKUP(I96,Criterios!$B$7:$C$9,2,FALSE)</f>
        <v>#N/A</v>
      </c>
      <c r="K96" s="13"/>
      <c r="L96" s="13"/>
      <c r="M96" s="13"/>
      <c r="N96" s="43" t="e">
        <f t="shared" ref="N96" si="30">+H96+J96</f>
        <v>#N/A</v>
      </c>
      <c r="O96" s="43" t="e">
        <f>(O95-(O95*N96))</f>
        <v>#N/A</v>
      </c>
      <c r="P96" s="59"/>
      <c r="Q96" s="52"/>
      <c r="R96" s="55"/>
      <c r="S96" s="38"/>
      <c r="T96" s="38"/>
    </row>
    <row r="97" spans="1:20" ht="14.25" x14ac:dyDescent="0.2">
      <c r="A97" s="32"/>
      <c r="B97" s="62"/>
      <c r="C97" s="65"/>
      <c r="D97" s="68"/>
      <c r="E97" s="57" t="s">
        <v>63</v>
      </c>
      <c r="F97" s="12" t="s">
        <v>43</v>
      </c>
      <c r="G97" s="13"/>
      <c r="H97" s="40" t="e">
        <f>VLOOKUP(G97,Criterios!$B$3:$C$6,2,FALSE)</f>
        <v>#N/A</v>
      </c>
      <c r="I97" s="13"/>
      <c r="J97" s="40" t="e">
        <f>VLOOKUP(I97,Criterios!$B$7:$C$9,2,FALSE)</f>
        <v>#N/A</v>
      </c>
      <c r="K97" s="13"/>
      <c r="L97" s="13"/>
      <c r="M97" s="13"/>
      <c r="N97" s="43" t="e">
        <f>+H97+J97</f>
        <v>#N/A</v>
      </c>
      <c r="O97" s="43" t="e">
        <f>IF(N97&gt;1%,(O96-(O96*N97)),N97)</f>
        <v>#N/A</v>
      </c>
      <c r="P97" s="59" t="e">
        <f>IF(O98&gt;1%,O98,O97)</f>
        <v>#N/A</v>
      </c>
      <c r="Q97" s="52"/>
      <c r="R97" s="55"/>
      <c r="S97" s="38"/>
      <c r="T97" s="38"/>
    </row>
    <row r="98" spans="1:20" ht="14.25" x14ac:dyDescent="0.2">
      <c r="A98" s="32"/>
      <c r="B98" s="63"/>
      <c r="C98" s="66"/>
      <c r="D98" s="69"/>
      <c r="E98" s="58"/>
      <c r="F98" s="14" t="s">
        <v>44</v>
      </c>
      <c r="G98" s="15"/>
      <c r="H98" s="41" t="e">
        <f>VLOOKUP(G98,Criterios!$B$3:$C$6,2,FALSE)</f>
        <v>#N/A</v>
      </c>
      <c r="I98" s="15"/>
      <c r="J98" s="41" t="e">
        <f>VLOOKUP(I98,Criterios!$B$7:$C$9,2,FALSE)</f>
        <v>#N/A</v>
      </c>
      <c r="K98" s="15"/>
      <c r="L98" s="15"/>
      <c r="M98" s="15"/>
      <c r="N98" s="44" t="e">
        <f t="shared" ref="N98" si="31">+H98+J98</f>
        <v>#N/A</v>
      </c>
      <c r="O98" s="44" t="e">
        <f>IF(N98&gt;1%,(O97-(O97*N98)),N98)</f>
        <v>#N/A</v>
      </c>
      <c r="P98" s="60"/>
      <c r="Q98" s="53"/>
      <c r="R98" s="56"/>
      <c r="S98" s="38"/>
      <c r="T98" s="38"/>
    </row>
    <row r="99" spans="1:20" s="32" customFormat="1" ht="14.25" x14ac:dyDescent="0.25">
      <c r="B99" s="61"/>
      <c r="C99" s="64"/>
      <c r="D99" s="67" t="e">
        <f>VLOOKUP(C99,Criterios!$A$20:$B$24,2,FALSE)</f>
        <v>#N/A</v>
      </c>
      <c r="E99" s="70" t="s">
        <v>62</v>
      </c>
      <c r="F99" s="10" t="s">
        <v>43</v>
      </c>
      <c r="G99" s="11"/>
      <c r="H99" s="39" t="e">
        <f>VLOOKUP(G99,Criterios!$B$3:$C$6,2,FALSE)</f>
        <v>#N/A</v>
      </c>
      <c r="I99" s="11"/>
      <c r="J99" s="39" t="e">
        <f>VLOOKUP(I99,Criterios!$B$7:$C$9,2,FALSE)</f>
        <v>#N/A</v>
      </c>
      <c r="K99" s="11"/>
      <c r="L99" s="11"/>
      <c r="M99" s="11"/>
      <c r="N99" s="42" t="e">
        <f>+H99+J99</f>
        <v>#N/A</v>
      </c>
      <c r="O99" s="42" t="e">
        <f>(D99-(D99*N99))</f>
        <v>#N/A</v>
      </c>
      <c r="P99" s="71" t="e">
        <f>IF(O100&gt;1%,O100,O99)</f>
        <v>#N/A</v>
      </c>
      <c r="Q99" s="51" t="e">
        <f>IF(P101&gt;1%,P101,P99)</f>
        <v>#N/A</v>
      </c>
      <c r="R99" s="54" t="e">
        <f>IF(Q99&lt;=20%,Criterios!$A$20,IF(Q99&lt;=40%,Criterios!$A$21,IF(Q99&lt;=60%,Criterios!$A$22,IF(Q99&lt;=80,Criterios!$A$23,Criterios!$A$24))))</f>
        <v>#N/A</v>
      </c>
      <c r="S99" s="35"/>
      <c r="T99" s="35"/>
    </row>
    <row r="100" spans="1:20" s="28" customFormat="1" ht="15" x14ac:dyDescent="0.25">
      <c r="B100" s="62"/>
      <c r="C100" s="65"/>
      <c r="D100" s="68"/>
      <c r="E100" s="57"/>
      <c r="F100" s="12" t="s">
        <v>44</v>
      </c>
      <c r="G100" s="13"/>
      <c r="H100" s="40" t="e">
        <f>VLOOKUP(G100,Criterios!$B$3:$C$6,2,FALSE)</f>
        <v>#N/A</v>
      </c>
      <c r="I100" s="13"/>
      <c r="J100" s="40" t="e">
        <f>VLOOKUP(I100,Criterios!$B$7:$C$9,2,FALSE)</f>
        <v>#N/A</v>
      </c>
      <c r="K100" s="13"/>
      <c r="L100" s="13"/>
      <c r="M100" s="13"/>
      <c r="N100" s="43" t="e">
        <f t="shared" ref="N100" si="32">+H100+J100</f>
        <v>#N/A</v>
      </c>
      <c r="O100" s="43" t="e">
        <f>(O99-(O99*N100))</f>
        <v>#N/A</v>
      </c>
      <c r="P100" s="59"/>
      <c r="Q100" s="52"/>
      <c r="R100" s="55"/>
      <c r="S100" s="36"/>
      <c r="T100" s="36"/>
    </row>
    <row r="101" spans="1:20" s="28" customFormat="1" ht="15" x14ac:dyDescent="0.25">
      <c r="B101" s="62"/>
      <c r="C101" s="65"/>
      <c r="D101" s="68"/>
      <c r="E101" s="57" t="s">
        <v>63</v>
      </c>
      <c r="F101" s="12" t="s">
        <v>43</v>
      </c>
      <c r="G101" s="13"/>
      <c r="H101" s="40" t="e">
        <f>VLOOKUP(G101,Criterios!$B$3:$C$6,2,FALSE)</f>
        <v>#N/A</v>
      </c>
      <c r="I101" s="13"/>
      <c r="J101" s="40" t="e">
        <f>VLOOKUP(I101,Criterios!$B$7:$C$9,2,FALSE)</f>
        <v>#N/A</v>
      </c>
      <c r="K101" s="13"/>
      <c r="L101" s="13"/>
      <c r="M101" s="13"/>
      <c r="N101" s="43" t="e">
        <f>+H101+J101</f>
        <v>#N/A</v>
      </c>
      <c r="O101" s="43" t="e">
        <f>IF(N101&gt;1%,(O100-(O100*N101)),N101)</f>
        <v>#N/A</v>
      </c>
      <c r="P101" s="59" t="e">
        <f>IF(O102&gt;1%,O102,O101)</f>
        <v>#N/A</v>
      </c>
      <c r="Q101" s="52"/>
      <c r="R101" s="55"/>
      <c r="S101" s="36"/>
      <c r="T101" s="36"/>
    </row>
    <row r="102" spans="1:20" s="28" customFormat="1" ht="15" x14ac:dyDescent="0.25">
      <c r="B102" s="63"/>
      <c r="C102" s="66"/>
      <c r="D102" s="69"/>
      <c r="E102" s="58"/>
      <c r="F102" s="14" t="s">
        <v>44</v>
      </c>
      <c r="G102" s="15"/>
      <c r="H102" s="41" t="e">
        <f>VLOOKUP(G102,Criterios!$B$3:$C$6,2,FALSE)</f>
        <v>#N/A</v>
      </c>
      <c r="I102" s="15"/>
      <c r="J102" s="41" t="e">
        <f>VLOOKUP(I102,Criterios!$B$7:$C$9,2,FALSE)</f>
        <v>#N/A</v>
      </c>
      <c r="K102" s="15"/>
      <c r="L102" s="15"/>
      <c r="M102" s="15"/>
      <c r="N102" s="44" t="e">
        <f t="shared" ref="N102" si="33">+H102+J102</f>
        <v>#N/A</v>
      </c>
      <c r="O102" s="44" t="e">
        <f>IF(N102&gt;1%,(O101-(O101*N102)),N102)</f>
        <v>#N/A</v>
      </c>
      <c r="P102" s="60"/>
      <c r="Q102" s="53"/>
      <c r="R102" s="56"/>
      <c r="S102" s="36"/>
      <c r="T102" s="36"/>
    </row>
    <row r="103" spans="1:20" s="30" customFormat="1" ht="15" x14ac:dyDescent="0.25">
      <c r="B103" s="61"/>
      <c r="C103" s="64"/>
      <c r="D103" s="67" t="e">
        <f>VLOOKUP(C103,Criterios!$A$20:$B$24,2,FALSE)</f>
        <v>#N/A</v>
      </c>
      <c r="E103" s="70" t="s">
        <v>62</v>
      </c>
      <c r="F103" s="10" t="s">
        <v>43</v>
      </c>
      <c r="G103" s="11"/>
      <c r="H103" s="39" t="e">
        <f>VLOOKUP(G103,Criterios!$B$3:$C$6,2,FALSE)</f>
        <v>#N/A</v>
      </c>
      <c r="I103" s="11"/>
      <c r="J103" s="39" t="e">
        <f>VLOOKUP(I103,Criterios!$B$7:$C$9,2,FALSE)</f>
        <v>#N/A</v>
      </c>
      <c r="K103" s="11"/>
      <c r="L103" s="11"/>
      <c r="M103" s="11"/>
      <c r="N103" s="42" t="e">
        <f>+H103+J103</f>
        <v>#N/A</v>
      </c>
      <c r="O103" s="42" t="e">
        <f>(D103-(D103*N103))</f>
        <v>#N/A</v>
      </c>
      <c r="P103" s="71" t="e">
        <f>IF(O104&gt;1%,O104,O103)</f>
        <v>#N/A</v>
      </c>
      <c r="Q103" s="51" t="e">
        <f>IF(P105&gt;1%,P105,P103)</f>
        <v>#N/A</v>
      </c>
      <c r="R103" s="54" t="e">
        <f>IF(Q103&lt;=20%,Criterios!$A$20,IF(Q103&lt;=40%,Criterios!$A$21,IF(Q103&lt;=60%,Criterios!$A$22,IF(Q103&lt;=80,Criterios!$A$23,Criterios!$A$24))))</f>
        <v>#N/A</v>
      </c>
      <c r="S103" s="37"/>
      <c r="T103" s="37"/>
    </row>
    <row r="104" spans="1:20" s="30" customFormat="1" ht="15" x14ac:dyDescent="0.25">
      <c r="B104" s="62"/>
      <c r="C104" s="65"/>
      <c r="D104" s="68"/>
      <c r="E104" s="57"/>
      <c r="F104" s="12" t="s">
        <v>44</v>
      </c>
      <c r="G104" s="13"/>
      <c r="H104" s="40" t="e">
        <f>VLOOKUP(G104,Criterios!$B$3:$C$6,2,FALSE)</f>
        <v>#N/A</v>
      </c>
      <c r="I104" s="13"/>
      <c r="J104" s="40" t="e">
        <f>VLOOKUP(I104,Criterios!$B$7:$C$9,2,FALSE)</f>
        <v>#N/A</v>
      </c>
      <c r="K104" s="13"/>
      <c r="L104" s="13"/>
      <c r="M104" s="13"/>
      <c r="N104" s="43" t="e">
        <f t="shared" ref="N104" si="34">+H104+J104</f>
        <v>#N/A</v>
      </c>
      <c r="O104" s="43" t="e">
        <f>(O103-(O103*N104))</f>
        <v>#N/A</v>
      </c>
      <c r="P104" s="59"/>
      <c r="Q104" s="52"/>
      <c r="R104" s="55"/>
      <c r="S104" s="37"/>
      <c r="T104" s="37"/>
    </row>
    <row r="105" spans="1:20" s="30" customFormat="1" ht="15" x14ac:dyDescent="0.25">
      <c r="B105" s="62"/>
      <c r="C105" s="65"/>
      <c r="D105" s="68"/>
      <c r="E105" s="57" t="s">
        <v>63</v>
      </c>
      <c r="F105" s="12" t="s">
        <v>43</v>
      </c>
      <c r="G105" s="13"/>
      <c r="H105" s="40" t="e">
        <f>VLOOKUP(G105,Criterios!$B$3:$C$6,2,FALSE)</f>
        <v>#N/A</v>
      </c>
      <c r="I105" s="13"/>
      <c r="J105" s="40" t="e">
        <f>VLOOKUP(I105,Criterios!$B$7:$C$9,2,FALSE)</f>
        <v>#N/A</v>
      </c>
      <c r="K105" s="13"/>
      <c r="L105" s="13"/>
      <c r="M105" s="13"/>
      <c r="N105" s="43" t="e">
        <f>+H105+J105</f>
        <v>#N/A</v>
      </c>
      <c r="O105" s="43" t="e">
        <f>IF(N105&gt;1%,(O104-(O104*N105)),N105)</f>
        <v>#N/A</v>
      </c>
      <c r="P105" s="59" t="e">
        <f>IF(O106&gt;1%,O106,O105)</f>
        <v>#N/A</v>
      </c>
      <c r="Q105" s="52"/>
      <c r="R105" s="55"/>
      <c r="S105" s="37"/>
      <c r="T105" s="37"/>
    </row>
    <row r="106" spans="1:20" x14ac:dyDescent="0.2">
      <c r="B106" s="63"/>
      <c r="C106" s="66"/>
      <c r="D106" s="69"/>
      <c r="E106" s="58"/>
      <c r="F106" s="14" t="s">
        <v>44</v>
      </c>
      <c r="G106" s="15"/>
      <c r="H106" s="41" t="e">
        <f>VLOOKUP(G106,Criterios!$B$3:$C$6,2,FALSE)</f>
        <v>#N/A</v>
      </c>
      <c r="I106" s="15"/>
      <c r="J106" s="41" t="e">
        <f>VLOOKUP(I106,Criterios!$B$7:$C$9,2,FALSE)</f>
        <v>#N/A</v>
      </c>
      <c r="K106" s="15"/>
      <c r="L106" s="15"/>
      <c r="M106" s="15"/>
      <c r="N106" s="44" t="e">
        <f t="shared" ref="N106" si="35">+H106+J106</f>
        <v>#N/A</v>
      </c>
      <c r="O106" s="44" t="e">
        <f>IF(N106&gt;1%,(O105-(O105*N106)),N106)</f>
        <v>#N/A</v>
      </c>
      <c r="P106" s="60"/>
      <c r="Q106" s="53"/>
      <c r="R106" s="56"/>
      <c r="S106" s="38"/>
      <c r="T106" s="38"/>
    </row>
    <row r="107" spans="1:20" ht="14.25" x14ac:dyDescent="0.2">
      <c r="A107" s="32"/>
      <c r="B107" s="61"/>
      <c r="C107" s="64"/>
      <c r="D107" s="67" t="e">
        <f>VLOOKUP(C107,Criterios!$A$20:$B$24,2,FALSE)</f>
        <v>#N/A</v>
      </c>
      <c r="E107" s="70" t="s">
        <v>62</v>
      </c>
      <c r="F107" s="10" t="s">
        <v>43</v>
      </c>
      <c r="G107" s="11"/>
      <c r="H107" s="39" t="e">
        <f>VLOOKUP(G107,Criterios!$B$3:$C$6,2,FALSE)</f>
        <v>#N/A</v>
      </c>
      <c r="I107" s="11"/>
      <c r="J107" s="39" t="e">
        <f>VLOOKUP(I107,Criterios!$B$7:$C$9,2,FALSE)</f>
        <v>#N/A</v>
      </c>
      <c r="K107" s="11"/>
      <c r="L107" s="11"/>
      <c r="M107" s="11"/>
      <c r="N107" s="42" t="e">
        <f>+H107+J107</f>
        <v>#N/A</v>
      </c>
      <c r="O107" s="42" t="e">
        <f>(D107-(D107*N107))</f>
        <v>#N/A</v>
      </c>
      <c r="P107" s="71" t="e">
        <f>IF(O108&gt;1%,O108,O107)</f>
        <v>#N/A</v>
      </c>
      <c r="Q107" s="51" t="e">
        <f>IF(P109&gt;1%,P109,P107)</f>
        <v>#N/A</v>
      </c>
      <c r="R107" s="54" t="e">
        <f>IF(Q107&lt;=20%,Criterios!$A$20,IF(Q107&lt;=40%,Criterios!$A$21,IF(Q107&lt;=60%,Criterios!$A$22,IF(Q107&lt;=80,Criterios!$A$23,Criterios!$A$24))))</f>
        <v>#N/A</v>
      </c>
      <c r="S107" s="38"/>
      <c r="T107" s="38"/>
    </row>
    <row r="108" spans="1:20" ht="14.25" x14ac:dyDescent="0.2">
      <c r="A108" s="32"/>
      <c r="B108" s="62"/>
      <c r="C108" s="65"/>
      <c r="D108" s="68"/>
      <c r="E108" s="57"/>
      <c r="F108" s="12" t="s">
        <v>44</v>
      </c>
      <c r="G108" s="13"/>
      <c r="H108" s="40" t="e">
        <f>VLOOKUP(G108,Criterios!$B$3:$C$6,2,FALSE)</f>
        <v>#N/A</v>
      </c>
      <c r="I108" s="13"/>
      <c r="J108" s="40" t="e">
        <f>VLOOKUP(I108,Criterios!$B$7:$C$9,2,FALSE)</f>
        <v>#N/A</v>
      </c>
      <c r="K108" s="13"/>
      <c r="L108" s="13"/>
      <c r="M108" s="13"/>
      <c r="N108" s="43" t="e">
        <f t="shared" ref="N108" si="36">+H108+J108</f>
        <v>#N/A</v>
      </c>
      <c r="O108" s="43" t="e">
        <f>(O107-(O107*N108))</f>
        <v>#N/A</v>
      </c>
      <c r="P108" s="59"/>
      <c r="Q108" s="52"/>
      <c r="R108" s="55"/>
      <c r="S108" s="38"/>
      <c r="T108" s="38"/>
    </row>
    <row r="109" spans="1:20" ht="14.25" x14ac:dyDescent="0.2">
      <c r="A109" s="32"/>
      <c r="B109" s="62"/>
      <c r="C109" s="65"/>
      <c r="D109" s="68"/>
      <c r="E109" s="57" t="s">
        <v>63</v>
      </c>
      <c r="F109" s="12" t="s">
        <v>43</v>
      </c>
      <c r="G109" s="13"/>
      <c r="H109" s="40" t="e">
        <f>VLOOKUP(G109,Criterios!$B$3:$C$6,2,FALSE)</f>
        <v>#N/A</v>
      </c>
      <c r="I109" s="13"/>
      <c r="J109" s="40" t="e">
        <f>VLOOKUP(I109,Criterios!$B$7:$C$9,2,FALSE)</f>
        <v>#N/A</v>
      </c>
      <c r="K109" s="13"/>
      <c r="L109" s="13"/>
      <c r="M109" s="13"/>
      <c r="N109" s="43" t="e">
        <f>+H109+J109</f>
        <v>#N/A</v>
      </c>
      <c r="O109" s="43" t="e">
        <f>IF(N109&gt;1%,(O108-(O108*N109)),N109)</f>
        <v>#N/A</v>
      </c>
      <c r="P109" s="59" t="e">
        <f>IF(O110&gt;1%,O110,O109)</f>
        <v>#N/A</v>
      </c>
      <c r="Q109" s="52"/>
      <c r="R109" s="55"/>
      <c r="S109" s="38"/>
      <c r="T109" s="38"/>
    </row>
    <row r="110" spans="1:20" ht="14.25" x14ac:dyDescent="0.2">
      <c r="A110" s="32"/>
      <c r="B110" s="63"/>
      <c r="C110" s="66"/>
      <c r="D110" s="69"/>
      <c r="E110" s="58"/>
      <c r="F110" s="14" t="s">
        <v>44</v>
      </c>
      <c r="G110" s="15"/>
      <c r="H110" s="41" t="e">
        <f>VLOOKUP(G110,Criterios!$B$3:$C$6,2,FALSE)</f>
        <v>#N/A</v>
      </c>
      <c r="I110" s="15"/>
      <c r="J110" s="41" t="e">
        <f>VLOOKUP(I110,Criterios!$B$7:$C$9,2,FALSE)</f>
        <v>#N/A</v>
      </c>
      <c r="K110" s="15"/>
      <c r="L110" s="15"/>
      <c r="M110" s="15"/>
      <c r="N110" s="44" t="e">
        <f t="shared" ref="N110" si="37">+H110+J110</f>
        <v>#N/A</v>
      </c>
      <c r="O110" s="44" t="e">
        <f>IF(N110&gt;1%,(O109-(O109*N110)),N110)</f>
        <v>#N/A</v>
      </c>
      <c r="P110" s="60"/>
      <c r="Q110" s="53"/>
      <c r="R110" s="56"/>
      <c r="S110" s="38"/>
      <c r="T110" s="38"/>
    </row>
    <row r="111" spans="1:20" ht="14.25" x14ac:dyDescent="0.2">
      <c r="A111" s="32"/>
      <c r="B111" s="61"/>
      <c r="C111" s="64"/>
      <c r="D111" s="67" t="e">
        <f>VLOOKUP(C111,Criterios!$A$20:$B$24,2,FALSE)</f>
        <v>#N/A</v>
      </c>
      <c r="E111" s="70" t="s">
        <v>62</v>
      </c>
      <c r="F111" s="10" t="s">
        <v>43</v>
      </c>
      <c r="G111" s="11"/>
      <c r="H111" s="39" t="e">
        <f>VLOOKUP(G111,Criterios!$B$3:$C$6,2,FALSE)</f>
        <v>#N/A</v>
      </c>
      <c r="I111" s="11"/>
      <c r="J111" s="39" t="e">
        <f>VLOOKUP(I111,Criterios!$B$7:$C$9,2,FALSE)</f>
        <v>#N/A</v>
      </c>
      <c r="K111" s="11"/>
      <c r="L111" s="11"/>
      <c r="M111" s="11"/>
      <c r="N111" s="42" t="e">
        <f>+H111+J111</f>
        <v>#N/A</v>
      </c>
      <c r="O111" s="42" t="e">
        <f>(D111-(D111*N111))</f>
        <v>#N/A</v>
      </c>
      <c r="P111" s="71" t="e">
        <f>IF(O112&gt;1%,O112,O111)</f>
        <v>#N/A</v>
      </c>
      <c r="Q111" s="51" t="e">
        <f>IF(P113&gt;1%,P113,P111)</f>
        <v>#N/A</v>
      </c>
      <c r="R111" s="54" t="e">
        <f>IF(Q111&lt;=20%,Criterios!$A$20,IF(Q111&lt;=40%,Criterios!$A$21,IF(Q111&lt;=60%,Criterios!$A$22,IF(Q111&lt;=80,Criterios!$A$23,Criterios!$A$24))))</f>
        <v>#N/A</v>
      </c>
      <c r="S111" s="38"/>
      <c r="T111" s="38"/>
    </row>
    <row r="112" spans="1:20" ht="15" x14ac:dyDescent="0.2">
      <c r="A112" s="28"/>
      <c r="B112" s="62"/>
      <c r="C112" s="65"/>
      <c r="D112" s="68"/>
      <c r="E112" s="57"/>
      <c r="F112" s="12" t="s">
        <v>44</v>
      </c>
      <c r="G112" s="13"/>
      <c r="H112" s="40" t="e">
        <f>VLOOKUP(G112,Criterios!$B$3:$C$6,2,FALSE)</f>
        <v>#N/A</v>
      </c>
      <c r="I112" s="13"/>
      <c r="J112" s="40" t="e">
        <f>VLOOKUP(I112,Criterios!$B$7:$C$9,2,FALSE)</f>
        <v>#N/A</v>
      </c>
      <c r="K112" s="13"/>
      <c r="L112" s="13"/>
      <c r="M112" s="13"/>
      <c r="N112" s="43" t="e">
        <f t="shared" ref="N112" si="38">+H112+J112</f>
        <v>#N/A</v>
      </c>
      <c r="O112" s="43" t="e">
        <f>(O111-(O111*N112))</f>
        <v>#N/A</v>
      </c>
      <c r="P112" s="59"/>
      <c r="Q112" s="52"/>
      <c r="R112" s="55"/>
      <c r="S112" s="38"/>
      <c r="T112" s="38"/>
    </row>
    <row r="113" spans="1:20" ht="15" x14ac:dyDescent="0.2">
      <c r="A113" s="28"/>
      <c r="B113" s="62"/>
      <c r="C113" s="65"/>
      <c r="D113" s="68"/>
      <c r="E113" s="57" t="s">
        <v>63</v>
      </c>
      <c r="F113" s="12" t="s">
        <v>43</v>
      </c>
      <c r="G113" s="13"/>
      <c r="H113" s="40" t="e">
        <f>VLOOKUP(G113,Criterios!$B$3:$C$6,2,FALSE)</f>
        <v>#N/A</v>
      </c>
      <c r="I113" s="13"/>
      <c r="J113" s="40" t="e">
        <f>VLOOKUP(I113,Criterios!$B$7:$C$9,2,FALSE)</f>
        <v>#N/A</v>
      </c>
      <c r="K113" s="13"/>
      <c r="L113" s="13"/>
      <c r="M113" s="13"/>
      <c r="N113" s="43" t="e">
        <f>+H113+J113</f>
        <v>#N/A</v>
      </c>
      <c r="O113" s="43" t="e">
        <f>IF(N113&gt;1%,(O112-(O112*N113)),N113)</f>
        <v>#N/A</v>
      </c>
      <c r="P113" s="59" t="e">
        <f>IF(O114&gt;1%,O114,O113)</f>
        <v>#N/A</v>
      </c>
      <c r="Q113" s="52"/>
      <c r="R113" s="55"/>
      <c r="S113" s="38"/>
      <c r="T113" s="38"/>
    </row>
    <row r="114" spans="1:20" ht="15" x14ac:dyDescent="0.2">
      <c r="A114" s="28"/>
      <c r="B114" s="63"/>
      <c r="C114" s="66"/>
      <c r="D114" s="69"/>
      <c r="E114" s="58"/>
      <c r="F114" s="14" t="s">
        <v>44</v>
      </c>
      <c r="G114" s="15"/>
      <c r="H114" s="41" t="e">
        <f>VLOOKUP(G114,Criterios!$B$3:$C$6,2,FALSE)</f>
        <v>#N/A</v>
      </c>
      <c r="I114" s="15"/>
      <c r="J114" s="41" t="e">
        <f>VLOOKUP(I114,Criterios!$B$7:$C$9,2,FALSE)</f>
        <v>#N/A</v>
      </c>
      <c r="K114" s="15"/>
      <c r="L114" s="15"/>
      <c r="M114" s="15"/>
      <c r="N114" s="44" t="e">
        <f t="shared" ref="N114" si="39">+H114+J114</f>
        <v>#N/A</v>
      </c>
      <c r="O114" s="44" t="e">
        <f>IF(N114&gt;1%,(O113-(O113*N114)),N114)</f>
        <v>#N/A</v>
      </c>
      <c r="P114" s="60"/>
      <c r="Q114" s="53"/>
      <c r="R114" s="56"/>
      <c r="S114" s="38"/>
      <c r="T114" s="38"/>
    </row>
    <row r="115" spans="1:20" x14ac:dyDescent="0.2">
      <c r="B115" s="2"/>
      <c r="C115" s="2"/>
      <c r="D115" s="2"/>
      <c r="E115" s="2"/>
      <c r="F115" s="2"/>
      <c r="G115" s="3"/>
      <c r="H115" s="3"/>
      <c r="I115" s="3"/>
      <c r="J115" s="3"/>
      <c r="K115" s="3"/>
      <c r="L115" s="3"/>
      <c r="M115" s="3"/>
      <c r="N115" s="3"/>
      <c r="O115" s="3"/>
      <c r="P115" s="3"/>
      <c r="Q115" s="5"/>
      <c r="R115" s="3"/>
    </row>
  </sheetData>
  <mergeCells count="238">
    <mergeCell ref="B95:B98"/>
    <mergeCell ref="C95:C98"/>
    <mergeCell ref="D95:D98"/>
    <mergeCell ref="E95:E96"/>
    <mergeCell ref="P95:P96"/>
    <mergeCell ref="Q95:Q98"/>
    <mergeCell ref="R95:R98"/>
    <mergeCell ref="E97:E98"/>
    <mergeCell ref="P97:P98"/>
    <mergeCell ref="R87:R90"/>
    <mergeCell ref="E89:E90"/>
    <mergeCell ref="P89:P90"/>
    <mergeCell ref="B91:B94"/>
    <mergeCell ref="C91:C94"/>
    <mergeCell ref="D91:D94"/>
    <mergeCell ref="E91:E92"/>
    <mergeCell ref="P91:P92"/>
    <mergeCell ref="Q91:Q94"/>
    <mergeCell ref="R91:R94"/>
    <mergeCell ref="E93:E94"/>
    <mergeCell ref="P93:P94"/>
    <mergeCell ref="B52:B55"/>
    <mergeCell ref="C52:C55"/>
    <mergeCell ref="D52:D55"/>
    <mergeCell ref="E52:E53"/>
    <mergeCell ref="P52:P53"/>
    <mergeCell ref="Q52:Q55"/>
    <mergeCell ref="R52:R55"/>
    <mergeCell ref="E54:E55"/>
    <mergeCell ref="P54:P55"/>
    <mergeCell ref="R44:R47"/>
    <mergeCell ref="E46:E47"/>
    <mergeCell ref="P46:P47"/>
    <mergeCell ref="B48:B51"/>
    <mergeCell ref="C48:C51"/>
    <mergeCell ref="D48:D51"/>
    <mergeCell ref="E48:E49"/>
    <mergeCell ref="P48:P49"/>
    <mergeCell ref="Q48:Q51"/>
    <mergeCell ref="R48:R51"/>
    <mergeCell ref="E50:E51"/>
    <mergeCell ref="P50:P51"/>
    <mergeCell ref="S80:S82"/>
    <mergeCell ref="R14:R17"/>
    <mergeCell ref="P14:P15"/>
    <mergeCell ref="P16:P17"/>
    <mergeCell ref="Q14:Q17"/>
    <mergeCell ref="B18:B21"/>
    <mergeCell ref="C18:C21"/>
    <mergeCell ref="D18:D21"/>
    <mergeCell ref="E18:E19"/>
    <mergeCell ref="P18:P19"/>
    <mergeCell ref="Q18:Q21"/>
    <mergeCell ref="R18:R21"/>
    <mergeCell ref="E20:E21"/>
    <mergeCell ref="P20:P21"/>
    <mergeCell ref="B22:B25"/>
    <mergeCell ref="C22:C25"/>
    <mergeCell ref="D22:D25"/>
    <mergeCell ref="E22:E23"/>
    <mergeCell ref="P22:P23"/>
    <mergeCell ref="Q22:Q25"/>
    <mergeCell ref="R22:R25"/>
    <mergeCell ref="E24:E25"/>
    <mergeCell ref="P24:P25"/>
    <mergeCell ref="B26:B29"/>
    <mergeCell ref="R11:R13"/>
    <mergeCell ref="F11:F13"/>
    <mergeCell ref="E11:E13"/>
    <mergeCell ref="Q12:Q13"/>
    <mergeCell ref="L9:N9"/>
    <mergeCell ref="C14:C17"/>
    <mergeCell ref="D14:D17"/>
    <mergeCell ref="B14:B17"/>
    <mergeCell ref="S37:S39"/>
    <mergeCell ref="G11:M11"/>
    <mergeCell ref="N12:N13"/>
    <mergeCell ref="O12:O13"/>
    <mergeCell ref="P12:P13"/>
    <mergeCell ref="N11:Q11"/>
    <mergeCell ref="K12:M12"/>
    <mergeCell ref="G12:J12"/>
    <mergeCell ref="C26:C29"/>
    <mergeCell ref="D26:D29"/>
    <mergeCell ref="E26:E27"/>
    <mergeCell ref="P26:P27"/>
    <mergeCell ref="Q26:Q29"/>
    <mergeCell ref="R26:R29"/>
    <mergeCell ref="E28:E29"/>
    <mergeCell ref="P28:P29"/>
    <mergeCell ref="B11:B13"/>
    <mergeCell ref="B2:B5"/>
    <mergeCell ref="T80:T82"/>
    <mergeCell ref="L78:N78"/>
    <mergeCell ref="G79:K79"/>
    <mergeCell ref="B80:B82"/>
    <mergeCell ref="E80:E82"/>
    <mergeCell ref="F80:F82"/>
    <mergeCell ref="R80:R82"/>
    <mergeCell ref="E14:E15"/>
    <mergeCell ref="E16:E17"/>
    <mergeCell ref="I9:K9"/>
    <mergeCell ref="F9:G9"/>
    <mergeCell ref="C11:D12"/>
    <mergeCell ref="Q81:Q82"/>
    <mergeCell ref="R37:R39"/>
    <mergeCell ref="Q38:Q39"/>
    <mergeCell ref="L35:N35"/>
    <mergeCell ref="C2:R5"/>
    <mergeCell ref="B7:T7"/>
    <mergeCell ref="B33:T33"/>
    <mergeCell ref="B76:T76"/>
    <mergeCell ref="B37:B39"/>
    <mergeCell ref="E37:E39"/>
    <mergeCell ref="N37:Q37"/>
    <mergeCell ref="G38:J38"/>
    <mergeCell ref="K38:M38"/>
    <mergeCell ref="N38:N39"/>
    <mergeCell ref="O38:O39"/>
    <mergeCell ref="P38:P39"/>
    <mergeCell ref="F35:G35"/>
    <mergeCell ref="H35:K35"/>
    <mergeCell ref="C37:D38"/>
    <mergeCell ref="G37:M37"/>
    <mergeCell ref="F37:F39"/>
    <mergeCell ref="G36:K36"/>
    <mergeCell ref="Q40:Q43"/>
    <mergeCell ref="R40:R43"/>
    <mergeCell ref="E42:E43"/>
    <mergeCell ref="P42:P43"/>
    <mergeCell ref="B56:B59"/>
    <mergeCell ref="C56:C59"/>
    <mergeCell ref="D56:D59"/>
    <mergeCell ref="E56:E57"/>
    <mergeCell ref="P56:P57"/>
    <mergeCell ref="Q56:Q59"/>
    <mergeCell ref="R56:R59"/>
    <mergeCell ref="E58:E59"/>
    <mergeCell ref="P58:P59"/>
    <mergeCell ref="B40:B43"/>
    <mergeCell ref="C40:C43"/>
    <mergeCell ref="D40:D43"/>
    <mergeCell ref="E40:E41"/>
    <mergeCell ref="P40:P41"/>
    <mergeCell ref="B44:B47"/>
    <mergeCell ref="C44:C47"/>
    <mergeCell ref="D44:D47"/>
    <mergeCell ref="E44:E45"/>
    <mergeCell ref="P44:P45"/>
    <mergeCell ref="Q44:Q47"/>
    <mergeCell ref="B68:B71"/>
    <mergeCell ref="C68:C71"/>
    <mergeCell ref="D68:D71"/>
    <mergeCell ref="E68:E69"/>
    <mergeCell ref="P68:P69"/>
    <mergeCell ref="Q60:Q63"/>
    <mergeCell ref="R60:R63"/>
    <mergeCell ref="E62:E63"/>
    <mergeCell ref="P62:P63"/>
    <mergeCell ref="B64:B67"/>
    <mergeCell ref="C64:C67"/>
    <mergeCell ref="D64:D67"/>
    <mergeCell ref="E64:E65"/>
    <mergeCell ref="P64:P65"/>
    <mergeCell ref="Q64:Q67"/>
    <mergeCell ref="R64:R67"/>
    <mergeCell ref="E66:E67"/>
    <mergeCell ref="P66:P67"/>
    <mergeCell ref="B60:B63"/>
    <mergeCell ref="C60:C63"/>
    <mergeCell ref="D60:D63"/>
    <mergeCell ref="E60:E61"/>
    <mergeCell ref="P60:P61"/>
    <mergeCell ref="Q68:Q71"/>
    <mergeCell ref="R68:R71"/>
    <mergeCell ref="E70:E71"/>
    <mergeCell ref="P70:P71"/>
    <mergeCell ref="C80:D81"/>
    <mergeCell ref="G80:M80"/>
    <mergeCell ref="N80:Q80"/>
    <mergeCell ref="G81:J81"/>
    <mergeCell ref="K81:M81"/>
    <mergeCell ref="N81:N82"/>
    <mergeCell ref="O81:O82"/>
    <mergeCell ref="P81:P82"/>
    <mergeCell ref="H78:K78"/>
    <mergeCell ref="F78:G78"/>
    <mergeCell ref="Q83:Q86"/>
    <mergeCell ref="R83:R86"/>
    <mergeCell ref="E85:E86"/>
    <mergeCell ref="P85:P86"/>
    <mergeCell ref="B99:B102"/>
    <mergeCell ref="C99:C102"/>
    <mergeCell ref="D99:D102"/>
    <mergeCell ref="E99:E100"/>
    <mergeCell ref="P99:P100"/>
    <mergeCell ref="Q99:Q102"/>
    <mergeCell ref="R99:R102"/>
    <mergeCell ref="E101:E102"/>
    <mergeCell ref="P101:P102"/>
    <mergeCell ref="B83:B86"/>
    <mergeCell ref="C83:C86"/>
    <mergeCell ref="D83:D86"/>
    <mergeCell ref="E83:E84"/>
    <mergeCell ref="P83:P84"/>
    <mergeCell ref="B87:B90"/>
    <mergeCell ref="C87:C90"/>
    <mergeCell ref="D87:D90"/>
    <mergeCell ref="E87:E88"/>
    <mergeCell ref="P87:P88"/>
    <mergeCell ref="Q87:Q90"/>
    <mergeCell ref="Q103:Q106"/>
    <mergeCell ref="R103:R106"/>
    <mergeCell ref="E105:E106"/>
    <mergeCell ref="P105:P106"/>
    <mergeCell ref="B107:B110"/>
    <mergeCell ref="C107:C110"/>
    <mergeCell ref="D107:D110"/>
    <mergeCell ref="E107:E108"/>
    <mergeCell ref="P107:P108"/>
    <mergeCell ref="Q107:Q110"/>
    <mergeCell ref="R107:R110"/>
    <mergeCell ref="E109:E110"/>
    <mergeCell ref="P109:P110"/>
    <mergeCell ref="B103:B106"/>
    <mergeCell ref="C103:C106"/>
    <mergeCell ref="D103:D106"/>
    <mergeCell ref="E103:E104"/>
    <mergeCell ref="P103:P104"/>
    <mergeCell ref="Q111:Q114"/>
    <mergeCell ref="R111:R114"/>
    <mergeCell ref="E113:E114"/>
    <mergeCell ref="P113:P114"/>
    <mergeCell ref="B111:B114"/>
    <mergeCell ref="C111:C114"/>
    <mergeCell ref="D111:D114"/>
    <mergeCell ref="E111:E112"/>
    <mergeCell ref="P111:P112"/>
  </mergeCells>
  <dataValidations count="21">
    <dataValidation allowBlank="1" showInputMessage="1" showErrorMessage="1" prompt="Seleccione la respuesta de la lista desplegable." sqref="K39:M39 K13:M13 K82:M82" xr:uid="{00000000-0002-0000-0000-000000000000}"/>
    <dataValidation allowBlank="1" showInputMessage="1" showErrorMessage="1" prompt="Son las variables asignadas para evaluar el diseño del control del riesgo." sqref="G37 G11 G80" xr:uid="{00000000-0002-0000-0000-000001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80:T82" xr:uid="{00000000-0002-0000-0000-000002000000}"/>
    <dataValidation allowBlank="1" showInputMessage="1" showErrorMessage="1" prompt="Relacione el riesgo identificado en el formato Mapa y plan de tratamiento de riesgos (FOR-SG-013)." sqref="B11:B13 B37:B39 B80:B82" xr:uid="{00000000-0002-0000-0000-000003000000}"/>
    <dataValidation allowBlank="1" showInputMessage="1" showErrorMessage="1" prompt="Relacione la causa del riesgo identificado en el formato Mapa y plan de tratamiento de riesgos (FOR-SG-013). Si cuenta con mas de dos causas, copie e inserte cuantas filas adicionales requiera." sqref="E11:E13 E37:E39 E80:E82" xr:uid="{00000000-0002-0000-0000-000004000000}"/>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37:F39 F80:F82" xr:uid="{00000000-0002-0000-0000-000005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38:M38 K81:M81" xr:uid="{00000000-0002-0000-0000-000006000000}"/>
    <dataValidation allowBlank="1" showInputMessage="1" showErrorMessage="1" prompt="Permiten dar un peso a la eficiencia del control y de esta manera dar movimiento en la matriz de calor, a partir de los cambios en la probabilidad y el impacto." sqref="G12 G38 G81" xr:uid="{00000000-0002-0000-0000-000007000000}"/>
    <dataValidation allowBlank="1" showInputMessage="1" showErrorMessage="1" prompt="Respuesta automática. No diligenciar." sqref="J13 D82 H13 D13 J39 N12:P13 H39 D39 J82 N38:P39 H82 N81:P82" xr:uid="{00000000-0002-0000-0000-000008000000}"/>
    <dataValidation allowBlank="1" showInputMessage="1" showErrorMessage="1" prompt="Seleccione de la lista desplegable, la probabilidad inherente registrada en el Formato Mapa y plan de tratamiento de riesgos (FOR-SG-013), columna J." sqref="C13 C39 C82" xr:uid="{00000000-0002-0000-0000-000009000000}"/>
    <dataValidation allowBlank="1" showInputMessage="1" showErrorMessage="1" prompt="Registre las conclusiones u observaciones respecto al diseño de la actividad de control de acuerdo con cada uno de los atributos evaluados, cuando aplique." sqref="S37:S39 S80:S82" xr:uid="{00000000-0002-0000-0000-00000A000000}"/>
    <dataValidation allowBlank="1" showInputMessage="1" showErrorMessage="1" prompt="Seleccione la respuesta de la lista desplegable. Si no se requiere el uso de todas las filas, seleccione &quot;No aplica&quot; para aquellas que se encuentren vacias." sqref="G13 I13 G39 G82 I39 I82" xr:uid="{00000000-0002-0000-0000-00000B000000}"/>
    <dataValidation allowBlank="1" showInputMessage="1" showErrorMessage="1" prompt="Respuesta automática. No diligenciar. RECUERDE que para las filas vacias en las columnas &quot;G&quot; e &quot;I&quot; se debe seleccionar &quot;No aplica&quot;." sqref="Q12:Q13 Q38:Q39 Q81:Q82" xr:uid="{00000000-0002-0000-0000-00000C000000}"/>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37:R39 R80:R82" xr:uid="{00000000-0002-0000-0000-00000D000000}"/>
    <dataValidation type="list" allowBlank="1" showInputMessage="1" showErrorMessage="1" sqref="G72:H72 G30:H30 G115:H115" xr:uid="{00000000-0002-0000-0000-00000E000000}">
      <formula1>#REF!</formula1>
    </dataValidation>
    <dataValidation type="list" allowBlank="1" showInputMessage="1" showErrorMessage="1" sqref="I115:Q115 I30:P30 I72:Q72" xr:uid="{00000000-0002-0000-0000-00000F000000}">
      <formula1>#REF!</formula1>
    </dataValidation>
    <dataValidation allowBlank="1" showInputMessage="1" showErrorMessage="1" prompt="En el formato DD/MM/AAAA, registre la fecha de diligenciamiento por parte del gestor del proceso." sqref="C9" xr:uid="{00000000-0002-0000-0000-000010000000}"/>
    <dataValidation allowBlank="1" showInputMessage="1" showErrorMessage="1" prompt="Registre el nombre del proceso." sqref="F9:G9 F78:G78 F35:G35" xr:uid="{00000000-0002-0000-0000-000011000000}"/>
    <dataValidation allowBlank="1" showInputMessage="1" showErrorMessage="1" prompt="Registre nombre completo del gestor del proceso." sqref="L9:N9" xr:uid="{00000000-0002-0000-0000-000012000000}"/>
    <dataValidation allowBlank="1" showInputMessage="1" showErrorMessage="1" prompt="En el formato DD/MM/AAAA, registre la fecha de diligenciamiento por parte del responsable de la revisión en calidad de segunda línea de defensa." sqref="C35" xr:uid="{00000000-0002-0000-0000-000013000000}"/>
    <dataValidation allowBlank="1" showInputMessage="1" showErrorMessage="1" prompt="En el formato DD/MM/AAAA, registre la fecha de diligenciamiento por parte del responsable de la evaluación en calidad de tercera línea de defensa." sqref="C78" xr:uid="{00000000-0002-0000-0000-000014000000}"/>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30"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Criterios!$B$12:$B$13</xm:f>
          </x14:formula1>
          <xm:sqref>K40:K71 K14:K29 K83:K114</xm:sqref>
        </x14:dataValidation>
        <x14:dataValidation type="list" allowBlank="1" showInputMessage="1" showErrorMessage="1" xr:uid="{00000000-0002-0000-0000-000016000000}">
          <x14:formula1>
            <xm:f>Criterios!$B$14:$B$15</xm:f>
          </x14:formula1>
          <xm:sqref>L40:L71 L14:L29 L83:L114</xm:sqref>
        </x14:dataValidation>
        <x14:dataValidation type="list" allowBlank="1" showInputMessage="1" showErrorMessage="1" xr:uid="{00000000-0002-0000-0000-000017000000}">
          <x14:formula1>
            <xm:f>Criterios!$B$16:$B$17</xm:f>
          </x14:formula1>
          <xm:sqref>M40:M71 M14:M29 M83:M114</xm:sqref>
        </x14:dataValidation>
        <x14:dataValidation type="list" allowBlank="1" showInputMessage="1" showErrorMessage="1" xr:uid="{00000000-0002-0000-0000-000018000000}">
          <x14:formula1>
            <xm:f>Criterios!$A$20:$A$24</xm:f>
          </x14:formula1>
          <xm:sqref>C40:C71 C14:C29 C83:C114</xm:sqref>
        </x14:dataValidation>
        <x14:dataValidation type="list" allowBlank="1" showInputMessage="1" showErrorMessage="1" xr:uid="{00000000-0002-0000-0000-000019000000}">
          <x14:formula1>
            <xm:f>Criterios!$B$3:$B$6</xm:f>
          </x14:formula1>
          <xm:sqref>G40:G71 G14:G29 G83:G114</xm:sqref>
        </x14:dataValidation>
        <x14:dataValidation type="list" allowBlank="1" showInputMessage="1" showErrorMessage="1" xr:uid="{00000000-0002-0000-0000-00001A000000}">
          <x14:formula1>
            <xm:f>Criterios!$B$7:$B$9</xm:f>
          </x14:formula1>
          <xm:sqref>I40:I71 I14:I29 I83:I114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4"/>
  <sheetViews>
    <sheetView topLeftCell="A7" workbookViewId="0">
      <selection activeCell="C21" sqref="C21"/>
    </sheetView>
  </sheetViews>
  <sheetFormatPr baseColWidth="10" defaultRowHeight="15" x14ac:dyDescent="0.25"/>
  <cols>
    <col min="1" max="1" width="21.28515625" bestFit="1" customWidth="1"/>
  </cols>
  <sheetData>
    <row r="2" spans="1:3" x14ac:dyDescent="0.25">
      <c r="A2" s="123" t="s">
        <v>19</v>
      </c>
      <c r="B2" s="123"/>
      <c r="C2" s="123"/>
    </row>
    <row r="3" spans="1:3" x14ac:dyDescent="0.25">
      <c r="A3" s="122" t="s">
        <v>25</v>
      </c>
      <c r="B3" t="s">
        <v>20</v>
      </c>
      <c r="C3" s="6">
        <v>0.25</v>
      </c>
    </row>
    <row r="4" spans="1:3" x14ac:dyDescent="0.25">
      <c r="A4" s="122"/>
      <c r="B4" t="s">
        <v>21</v>
      </c>
      <c r="C4" s="6">
        <v>0.15</v>
      </c>
    </row>
    <row r="5" spans="1:3" x14ac:dyDescent="0.25">
      <c r="A5" s="122"/>
      <c r="B5" t="s">
        <v>22</v>
      </c>
      <c r="C5" s="6">
        <v>0.1</v>
      </c>
    </row>
    <row r="6" spans="1:3" x14ac:dyDescent="0.25">
      <c r="A6" s="7"/>
      <c r="B6" t="s">
        <v>58</v>
      </c>
    </row>
    <row r="7" spans="1:3" x14ac:dyDescent="0.25">
      <c r="A7" s="122" t="s">
        <v>26</v>
      </c>
      <c r="B7" t="s">
        <v>23</v>
      </c>
      <c r="C7" s="6">
        <v>0.25</v>
      </c>
    </row>
    <row r="8" spans="1:3" x14ac:dyDescent="0.25">
      <c r="A8" s="122"/>
      <c r="B8" t="s">
        <v>24</v>
      </c>
      <c r="C8" s="6">
        <v>0.15</v>
      </c>
    </row>
    <row r="9" spans="1:3" x14ac:dyDescent="0.25">
      <c r="A9" s="7"/>
      <c r="B9" t="s">
        <v>58</v>
      </c>
      <c r="C9" s="6"/>
    </row>
    <row r="11" spans="1:3" x14ac:dyDescent="0.25">
      <c r="A11" s="123" t="s">
        <v>27</v>
      </c>
      <c r="B11" s="123"/>
      <c r="C11" s="123"/>
    </row>
    <row r="12" spans="1:3" x14ac:dyDescent="0.25">
      <c r="A12" s="122" t="s">
        <v>28</v>
      </c>
      <c r="B12" t="s">
        <v>30</v>
      </c>
      <c r="C12" s="6"/>
    </row>
    <row r="13" spans="1:3" x14ac:dyDescent="0.25">
      <c r="A13" s="122"/>
      <c r="B13" t="s">
        <v>31</v>
      </c>
      <c r="C13" s="6"/>
    </row>
    <row r="14" spans="1:3" x14ac:dyDescent="0.25">
      <c r="A14" s="122" t="s">
        <v>29</v>
      </c>
      <c r="B14" t="s">
        <v>32</v>
      </c>
      <c r="C14" s="6"/>
    </row>
    <row r="15" spans="1:3" x14ac:dyDescent="0.25">
      <c r="A15" s="122"/>
      <c r="B15" t="s">
        <v>33</v>
      </c>
      <c r="C15" s="6"/>
    </row>
    <row r="16" spans="1:3" x14ac:dyDescent="0.25">
      <c r="A16" s="122" t="s">
        <v>34</v>
      </c>
      <c r="B16" t="s">
        <v>35</v>
      </c>
    </row>
    <row r="17" spans="1:2" x14ac:dyDescent="0.25">
      <c r="A17" s="122"/>
      <c r="B17" t="s">
        <v>36</v>
      </c>
    </row>
    <row r="19" spans="1:2" x14ac:dyDescent="0.25">
      <c r="A19" s="121" t="s">
        <v>51</v>
      </c>
      <c r="B19" s="121"/>
    </row>
    <row r="20" spans="1:2" x14ac:dyDescent="0.25">
      <c r="A20" t="s">
        <v>52</v>
      </c>
      <c r="B20" s="9">
        <v>0.2</v>
      </c>
    </row>
    <row r="21" spans="1:2" x14ac:dyDescent="0.25">
      <c r="A21" t="s">
        <v>53</v>
      </c>
      <c r="B21" s="9">
        <v>0.4</v>
      </c>
    </row>
    <row r="22" spans="1:2" x14ac:dyDescent="0.25">
      <c r="A22" t="s">
        <v>54</v>
      </c>
      <c r="B22" s="9">
        <v>0.6</v>
      </c>
    </row>
    <row r="23" spans="1:2" x14ac:dyDescent="0.25">
      <c r="A23" t="s">
        <v>55</v>
      </c>
      <c r="B23" s="9">
        <v>0.8</v>
      </c>
    </row>
    <row r="24" spans="1:2" x14ac:dyDescent="0.25">
      <c r="A24" t="s">
        <v>56</v>
      </c>
      <c r="B24" s="9">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Katherine Vargas Barajas</dc:creator>
  <cp:lastModifiedBy>David Moncayo</cp:lastModifiedBy>
  <cp:revision/>
  <cp:lastPrinted>2019-04-13T16:56:10Z</cp:lastPrinted>
  <dcterms:created xsi:type="dcterms:W3CDTF">2015-05-11T19:50:46Z</dcterms:created>
  <dcterms:modified xsi:type="dcterms:W3CDTF">2023-02-17T18:40:09Z</dcterms:modified>
</cp:coreProperties>
</file>