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https://sdisgovco-my.sharepoint.com/personal/dmoncayo_sdis_gov_co/Documents/DADE/SIG/PROCESOS/GESTIÓN DE SOPORTE Y MANTENIMIENTO TECNOLÓGICO/INDICADORES/"/>
    </mc:Choice>
  </mc:AlternateContent>
  <xr:revisionPtr revIDLastSave="0" documentId="8_{E6599240-F88D-44AB-85D7-017F27BFBD75}" xr6:coauthVersionLast="46" xr6:coauthVersionMax="46" xr10:uidLastSave="{00000000-0000-0000-0000-000000000000}"/>
  <bookViews>
    <workbookView xWindow="-120" yWindow="-120" windowWidth="20730" windowHeight="11160" xr2:uid="{00000000-000D-0000-FFFF-FFFF00000000}"/>
  </bookViews>
  <sheets>
    <sheet name="INDICADORES GESTION" sheetId="1" r:id="rId1"/>
    <sheet name="Listas desplegables" sheetId="2" r:id="rId2"/>
  </sheets>
  <externalReferences>
    <externalReference r:id="rId3"/>
    <externalReference r:id="rId4"/>
    <externalReference r:id="rId5"/>
    <externalReference r:id="rId6"/>
  </externalReferences>
  <definedNames>
    <definedName name="_xlnm._FilterDatabase" localSheetId="0" hidden="1">'INDICADORES GESTION'!$B$12:$CB$14</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AB13" i="1"/>
  <c r="AG13" i="1"/>
  <c r="CE13" i="1"/>
  <c r="CG13" i="1" s="1"/>
  <c r="CH13" i="1" s="1"/>
  <c r="CJ13" i="1" s="1"/>
  <c r="CF13" i="1"/>
  <c r="CI13" i="1"/>
  <c r="W14" i="1"/>
  <c r="AB14" i="1"/>
  <c r="AG14" i="1"/>
  <c r="AL14" i="1"/>
  <c r="AQ14" i="1"/>
  <c r="AV14" i="1"/>
  <c r="BA14" i="1"/>
  <c r="BF14" i="1"/>
  <c r="BK14" i="1"/>
  <c r="BP14" i="1"/>
  <c r="BU14" i="1"/>
  <c r="BZ14" i="1"/>
  <c r="CE14" i="1"/>
  <c r="CF14" i="1"/>
  <c r="CG14" i="1" s="1"/>
  <c r="CH14" i="1" s="1"/>
  <c r="CJ14" i="1" s="1"/>
  <c r="CI14" i="1"/>
  <c r="CB12" i="1" l="1"/>
  <c r="BW12" i="1"/>
  <c r="BR12" i="1"/>
  <c r="BM12" i="1"/>
  <c r="BH12" i="1"/>
  <c r="BC12" i="1"/>
  <c r="AX12" i="1"/>
  <c r="AS12" i="1"/>
  <c r="AN12" i="1"/>
  <c r="AI12" i="1"/>
  <c r="AD12" i="1"/>
  <c r="CA12" i="1" l="1"/>
  <c r="BV12" i="1"/>
  <c r="BQ12" i="1"/>
  <c r="BL12" i="1"/>
  <c r="BG12" i="1"/>
  <c r="BB12" i="1"/>
  <c r="AW12" i="1"/>
  <c r="AR12" i="1"/>
  <c r="AM12" i="1"/>
  <c r="AH12" i="1"/>
  <c r="Y12" i="1"/>
  <c r="AC12" i="1"/>
  <c r="X12" i="1"/>
  <c r="BZ12" i="1" l="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<sst xmlns="http://schemas.openxmlformats.org/spreadsheetml/2006/main" count="179" uniqueCount="145">
  <si>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</si>
  <si>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</si>
  <si>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</si>
  <si>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</si>
  <si>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</si>
  <si>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</si>
  <si>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</si>
  <si>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</si>
  <si>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</si>
  <si>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</si>
  <si>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</si>
  <si>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</si>
  <si>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</si>
  <si>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</si>
  <si>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</si>
  <si>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</si>
  <si>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</si>
  <si>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</si>
  <si>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</si>
  <si>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</si>
  <si>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</si>
  <si>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</si>
  <si>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</si>
  <si>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</si>
  <si>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</si>
  <si>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</si>
  <si>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</si>
  <si>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</si>
  <si>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</si>
  <si>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</si>
  <si>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</si>
  <si>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</si>
  <si>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</si>
  <si>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</si>
  <si>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</si>
  <si>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</si>
  <si>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</si>
  <si>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</si>
  <si>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</si>
  <si>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</si>
  <si>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</si>
  <si>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</si>
  <si>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</si>
  <si>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</si>
  <si>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</si>
  <si>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</si>
  <si>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</si>
  <si>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</si>
  <si>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</si>
  <si>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</si>
  <si>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</si>
  <si>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</si>
  <si>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</si>
  <si>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</si>
  <si>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</si>
  <si>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</si>
  <si>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</si>
  <si>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</si>
  <si>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</si>
  <si>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</si>
  <si>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</si>
  <si>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</si>
  <si>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</si>
  <si>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</si>
  <si>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</si>
  <si>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</si>
  <si>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</si>
  <si>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</si>
  <si>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</si>
  <si>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</si>
  <si>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</si>
  <si>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</si>
  <si>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</si>
  <si>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</si>
  <si>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</si>
  <si>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</si>
  <si>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</si>
  <si>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</si>
  <si>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</si>
  <si>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</si>
  <si>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</si>
  <si>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</si>
  <si>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</si>
  <si>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</si>
  <si>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</si>
  <si>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</si>
  <si>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</si>
  <si>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</si>
  <si>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</si>
  <si>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</si>
  <si>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</si>
  <si>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</si>
  <si>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</si>
  <si>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</si>
  <si>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</si>
  <si>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</si>
  <si>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</si>
  <si>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</si>
  <si>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</si>
  <si>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</si>
  <si>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</si>
  <si>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</si>
  <si>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</si>
  <si>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</si>
  <si>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</si>
  <si>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</si>
  <si>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</si>
  <si>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</si>
  <si>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</si>
  <si>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</si>
  <si>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</si>
  <si>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</si>
  <si>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</si>
  <si>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</si>
  <si>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</si>
  <si>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</si>
  <si>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Porcentaje</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</si>
  <si>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</si>
  <si>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SMT-7741-002</t>
  </si>
  <si>
    <t>Circular No. 033 del 19/11/2020</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</si>
  <si>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</si>
  <si>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</si>
  <si>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</si>
  <si>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 xml:space="preserve">(Porcentaje de casos recibidos en mesa de servicio en el periodo, que se encuentren atendidos / Meta porcentual de atención de casos para el periodo) </t>
  </si>
  <si>
    <t>Reporte en Excel de la herramienta "Aranda" generada el  día 5 hábil de cada mes</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</si>
  <si>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</si>
  <si>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Reporte en Excel de la herramienta  "Aranda"</t>
  </si>
  <si>
    <t>17/03/2021 No se generan observaciones respecto al análisis presentados en el seguimiento al indicador de gestión, solo tengo la siguiente recomendación por favor revisar ortografía antes de enviar el reporte.</t>
  </si>
  <si>
    <t>Al cierre del 31 de enero de 2021, los tickets en estado SOLUCIONADO fueron 124 y los tickets en estado CERRADO fueron 3.760 para un total de 3.884 tickets gestionados de manera efectiva, de los 4.212 casos totales. Con lo cual el resultado de atención fue de 92%, que comparado con la meta del 90% se logra un cumplimiento del 102% de lo planeado. 
79 casos cerraron en el mes en estado SUSPENDIDO, los cuales 50 pertenecen a primer nivel, 1 a segundo nivel infraestructura y 28 a segundo nivel desarrollo.
59 en estado REGISTRADO, los cuales 6 pertenecen a primer nivel, 2 a segundo nivel infraestructura y 51 a segundo nivel desarrollo.
20 en estado EN PROCESO, los cuales 3 pertenecen a primer nivel, 2 a segundo nivel infraestructura y 15 a segundo nivel desarrollo.
1 en estado DESAPROBADO, el cual pertenece a segundo nivel desarrollo.
 La mayoría de los casos se relacionaron con Directorio Activo (1.475), AZ Digital (285), Correo(93), Focalización (83), IOPS (367), Kactus (75), Laser (183), Seven (553), Sirbe (512)  y VPN (74).</t>
  </si>
  <si>
    <t>Al cierre del 28 de febrero de 2021, los tickets en estado SOLUCIONADO fueron 45 y los tickets en estado CERRADO fueron 3.668 para un total de 3.733 tickets gestionados de manera efectiva, de los 4.102 casos totales.. Con lo cual el resultado de atención fue de 91%, que comparado con la meta del 90% se logra un cumplimiento del 101% de lo planeado. 
110 casos cerraron en el mes en estado SUSPENDIDO, los cuales 86 pertenecen a primer nivel y 12 a segundo nivel desarrollo.
26 en estado REGISTRADO, los cuales 1 pertenece a primer nivel, 1 a segundo nivel infraestructura y 23 a segundo nivel desarrollo.
19 en estado EN PROCESO, los cuales 6 pertenecen a primer nivel, 5 a segundo nivel infraestructura y 4 a segundo nivel desarrollo.
4 en estado DESAPROBADO, los cuales 2 pertenecen a segundo nivel desarrollo.
3 en estado PENDIENTE, los cuales pertenecen a segundo nivel desarrollo.
 La mayoría de los casos se relacionaron con Directorio Activo (1.003), Sirbe (721), AZ Digital (509), Seven (376), IOPS (315), Laser (224), Focalización (139), Sistema Operativo PCS (109), Correo(80) y VPN (70).</t>
  </si>
  <si>
    <t>Al cierre del 31 de marzo de 2021, los tickets en estado SOLUCIONADO fueron 250 y los tickets en estado CERRADO fueron 3.692 para un total de 3.942 tickets gestionados de manera efectiva, de los 4.265 casos totales del mes (No se tienen en cuenta 191 casos en estado ANULADO). Con lo cual el resultado de atención fue de 92%, que comparado con la meta del 90% se logra un cumplimiento del 102% de lo planeado. 
180 casos cerraron en el mes en estado SUSPENDIDO, los cuales 160 pertenecen a primer nivel y 17 a segundo nivel desarrollo.
93 en estado REGISTRADO, los cuales 50 pertenece a primer nivel, 9 a segundo nivel infraestructura y 34 a segundo nivel desarrollo.
44 en estado EN PROCESO, los cuales 16 pertenecen a primer nivel, 9 a segundo nivel infraestructura y 19 a segundo nivel desarrollo.
4 en estado DESAPROBADO, los cuales pertenecen a segundo nivel desarrollo.
2 en estado PENDIENTE, los cuales pertenecen a  segundo nivel de Infraestructura
 La mayoría de los casos se relacionaron con Directorio Activo (1.475), Sirbe (712), AZ Digital (477), Seven (501), IOPS (289), Laser (152), Focalización (86), Sistema Operativo PCS (83), Correo(65) y VPN (96).</t>
  </si>
  <si>
    <t xml:space="preserve">13/04/2021 Luego de revisar el seguimiento de los indicadores de gestión, tengo las siguientes observaciones:
* Debemos dejar la retroalimentación de los meses de enero y febrero. Esos se encuentra en el archivo compartido por OneDrive del mes pasado.
* Nuevamente está recomendación revisar ortografía antes de enviar el reporte.
* La evidencia compartida en OneDrive no se puede abrir, sale un error al intentar abrir. Por está razón no se puede verificar la información reportada.
</t>
  </si>
  <si>
    <t>11/03/2021 No se generan observaciones o recomendaciones respecto al análisis presentados en el seguimiento al indicador de gestión.</t>
  </si>
  <si>
    <t>SMT-001</t>
  </si>
  <si>
    <t>Circular No.029 del 09/07/2019</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</si>
  <si>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</si>
  <si>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</si>
  <si>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</si>
  <si>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</si>
  <si>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</si>
  <si>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Al cierre del 31 de enero de 2021, los tickets en estado SOLUCIONADO fueron 124 y los tickets en estado CERRADO fueron 3.760 para un total de 3.884 tickets gestionados de manera efectiva, de los 4.212 casos totales 
De los casos solucionados, los usuarios contestaron 1087 encuestas de satisfacción, correspondiente al 28%. En 891 de las encuestas, la calificación del usuario sobre la satisfacción del servicio de la Mesa tuvo puntajes promedio de 4 a 5, es decir, BUENO o EXCELENTE, obteniendo como resultado el 82% de satisfacción de usuarios en estas calificaciones, que comparado con la meta del 90%, nos arroja un cumplimiento del indicador en un 91%.</t>
  </si>
  <si>
    <t xml:space="preserve">Al cierre del 28 de febrero de 2021, los tickets en estado SOLUCIONADO fueron 45 y los tickets en estado CERRADO fueron 3.668 para un total de 3.733 tickets gestionados de manera efectiva, de los 4.102 casos totales.
De los casos solucionados, los usuarios contestaron 1180 encuestas de satisfacción, correspondiente al 32%. En 999 de las encuestas, la calificación del usuario sobre la satisfacción del servicio de la Mesa tuvo puntajes promedio de 4 a 5, es decir, BUENO o EXCELENTE, obteniendo como resultado el 85% de satisfacción de usuarios en estas calificaciones, que comparado con la meta del 90%, nos arroja un cumplimiento del indicador en un 94%. </t>
  </si>
  <si>
    <t>11/03/2021 No se generan observaciones o recomendaciones respecto al análisis presentados en el seguimiento al indicador de gestión. Frente al resultado que se está obteniendo en estos dos meses, se sugiere revisar si el resultado y su tendencia va seguir así en aumento. Esto con el fin de evitar que el indicador vaya estar en sobrecumplimiento.</t>
  </si>
  <si>
    <t xml:space="preserve">Al cierre del 31 de marzo de 2021, los tickets en estado SOLUCIONADO fueron 250 y los tickets en estado CERRADO fueron 3.692 para un total de 3.942 tickets gestionados de manera efectiva, de los 4.265 casos totales (No se tienen en cuenta 191 casos en estado ANULADO). Con lo cual el resultado de atención fue de 92%, que comparado con la meta del 90% se logra un cumplimiento del 102% de lo planeado. 
De los casos solucionados, los usuarios contestaron 1026 encuestas de satisfacción, correspondiente al 26%. En 878 de las encuestas, la calificación del usuario sobre la satisfacción del servicio de la Mesa tuvo puntajes promedio de 4 a 5, es decir, BUENO o EXCELENTE, obteniendo como resultado el 86% de satisfacción de usuarios en estas calificaciones, que comparado con la meta del 90%, nos arroja un cumplimiento del indicador en un 96%. </t>
  </si>
  <si>
    <t>13/04/2021 Luego de revisar el seguimiento de los indicadores de gestión, tengo la siguiente observación:
Frente a las evidencias que se presentan en la carpeta compartida, veo que aportan mas de tres archivos para dar cuenta a la gestión del indicador. Según lo registrado en la formulación las evidencias es solo un archivo "Reporte en Excel de la herramienta Aranda". Si las evidencias van hacer estos archivos que me aportan debemos revisar y actualizar el indicador.
Por otro lado, por favor realizar todas las acciones pertinentes para lograr el cumplimiento de la meta propuesta.
14/04/2021 No se generan observaciones o recomendaciones respecto al análisis presentado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</si>
</sst>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z val="10"/>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7">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1" fillId="2" borderId="6"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9" fontId="6" fillId="0" borderId="1" xfId="2" applyFont="1" applyFill="1" applyBorder="1" applyAlignment="1" applyProtection="1">
      <alignment horizontal="left" vertical="center" wrapText="1"/>
      <protection hidden="1"/>
    </xf>
    <xf numFmtId="9" fontId="6" fillId="0" borderId="6" xfId="2" applyFont="1" applyFill="1" applyBorder="1" applyAlignment="1" applyProtection="1">
      <alignment horizontal="left" vertical="center" wrapText="1"/>
      <protection hidden="1"/>
    </xf>
    <xf numFmtId="9" fontId="6" fillId="0" borderId="6" xfId="2" applyFont="1" applyFill="1" applyBorder="1" applyAlignment="1" applyProtection="1">
      <alignment horizontal="center" vertical="center" wrapText="1"/>
      <protection hidden="1"/>
    </xf>
    <xf numFmtId="9" fontId="6" fillId="0" borderId="2" xfId="2" applyFont="1" applyFill="1" applyBorder="1" applyAlignment="1" applyProtection="1">
      <alignment horizontal="center" vertical="center" wrapText="1"/>
      <protection hidden="1"/>
    </xf>
    <xf numFmtId="14" fontId="6" fillId="0" borderId="1" xfId="2" applyNumberFormat="1" applyFont="1" applyFill="1" applyBorder="1" applyAlignment="1" applyProtection="1">
      <alignment horizontal="left" vertical="center" wrapText="1"/>
      <protection hidden="1"/>
    </xf>
    <xf numFmtId="9" fontId="6" fillId="0" borderId="1" xfId="2" applyFont="1" applyFill="1" applyBorder="1" applyAlignment="1" applyProtection="1">
      <alignment horizontal="center" vertical="center" wrapTex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center" vertical="center"/>
      <protection hidden="1"/>
    </xf>
    <xf numFmtId="9" fontId="11" fillId="2" borderId="0" xfId="2" applyFont="1" applyFill="1" applyAlignment="1" applyProtection="1">
      <alignment horizontal="center" vertical="center"/>
      <protection hidden="1"/>
    </xf>
    <xf numFmtId="0" fontId="11" fillId="2" borderId="6" xfId="0" applyFont="1" applyFill="1" applyBorder="1" applyAlignment="1">
      <alignment horizontal="justify" vertical="center" wrapText="1"/>
    </xf>
    <xf numFmtId="9" fontId="6" fillId="2" borderId="10" xfId="2" applyFont="1" applyFill="1" applyBorder="1" applyAlignment="1" applyProtection="1">
      <alignment horizontal="center" vertical="center" wrapText="1"/>
      <protection hidden="1"/>
    </xf>
    <xf numFmtId="9" fontId="6" fillId="2" borderId="10" xfId="1" applyNumberFormat="1" applyFont="1" applyFill="1" applyBorder="1" applyAlignment="1" applyProtection="1">
      <alignment horizontal="center" vertical="center" wrapText="1"/>
      <protection hidden="1"/>
    </xf>
    <xf numFmtId="0" fontId="14" fillId="2" borderId="6" xfId="0" applyFont="1" applyFill="1" applyBorder="1" applyAlignment="1">
      <alignment horizontal="justify" vertical="center" wrapText="1"/>
    </xf>
    <xf numFmtId="9" fontId="6" fillId="2" borderId="6" xfId="2" applyFont="1" applyFill="1" applyBorder="1" applyAlignment="1" applyProtection="1">
      <alignment vertical="center" wrapText="1"/>
      <protection hidden="1"/>
    </xf>
    <xf numFmtId="9" fontId="6" fillId="0" borderId="1" xfId="2" applyFont="1" applyFill="1" applyBorder="1" applyAlignment="1" applyProtection="1">
      <alignment vertical="top" wrapText="1"/>
      <protection hidden="1"/>
    </xf>
    <xf numFmtId="9" fontId="6" fillId="0" borderId="10" xfId="2" applyFont="1" applyFill="1" applyBorder="1" applyAlignment="1" applyProtection="1">
      <alignment horizontal="center" vertical="center" wrapText="1"/>
      <protection hidden="1"/>
    </xf>
    <xf numFmtId="9" fontId="6" fillId="0" borderId="6" xfId="2" applyFont="1" applyFill="1" applyBorder="1" applyAlignment="1" applyProtection="1">
      <alignment horizontal="left" vertical="top" wrapText="1"/>
      <protection hidden="1"/>
    </xf>
    <xf numFmtId="9" fontId="6" fillId="2" borderId="6" xfId="2" applyFont="1" applyFill="1" applyBorder="1" applyAlignment="1" applyProtection="1">
      <alignment horizontal="left" vertical="top" wrapText="1"/>
      <protection hidden="1"/>
    </xf>
    <xf numFmtId="9" fontId="15" fillId="0" borderId="2" xfId="2" applyFont="1" applyFill="1" applyBorder="1" applyAlignment="1" applyProtection="1">
      <alignment horizontal="left"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cellXfs>
  <cellStyles count="4">
    <cellStyle name="Millares" xfId="1" builtinId="3"/>
    <cellStyle name="Normal" xfId="0" builtinId="0"/>
    <cellStyle name="Normal 18" xfId="3"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microsoft.com/office/2017/10/relationships/person" Target="persons/person.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128642</xdr:colOff>
      <xdr:row>1</xdr:row>
      <xdr:rowOff>309219</xdr:rowOff>
    </xdr:from>
    <xdr:to>
      <xdr:col>2</xdr:col>
      <xdr:colOff>869950</xdr:colOff>
      <xdr:row>4</xdr:row>
      <xdr:rowOff>88900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467" y="366369"/>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4"/>
  <sheetViews>
    <sheetView showGridLines="0" tabSelected="1" zoomScaleNormal="100" workbookViewId="0">
      <selection activeCell="B2" sqref="B2:C5"/>
    </sheetView>
  </sheetViews>
  <sheetFormatPr baseColWidth="10" defaultColWidth="0" defaultRowHeight="12" x14ac:dyDescent="0.25"/>
  <cols>
    <col min="1" max="1" width="1.85546875" style="45" customWidth="1"/>
    <col min="2" max="2" width="18.140625" style="46" customWidth="1"/>
    <col min="3" max="3" width="15.28515625" style="46" customWidth="1"/>
    <col min="4" max="4" width="22.7109375" style="46" customWidth="1"/>
    <col min="5" max="5" width="12.140625" style="46" customWidth="1"/>
    <col min="6" max="6" width="12.85546875" style="47" customWidth="1"/>
    <col min="7" max="7" width="18.28515625" style="47" customWidth="1"/>
    <col min="8" max="8" width="16.85546875" style="46" customWidth="1"/>
    <col min="9" max="9" width="15.140625" style="46" customWidth="1"/>
    <col min="10" max="10" width="9.42578125" style="46" customWidth="1"/>
    <col min="11" max="11" width="15.140625" style="46" customWidth="1"/>
    <col min="12" max="12" width="14.7109375" style="47" customWidth="1"/>
    <col min="13" max="13" width="29.28515625" style="47" customWidth="1"/>
    <col min="14" max="14" width="10" style="47" customWidth="1"/>
    <col min="15" max="15" width="11.5703125" style="47" customWidth="1"/>
    <col min="16" max="16" width="17.7109375" style="47" customWidth="1"/>
    <col min="17" max="17" width="7" style="47" customWidth="1"/>
    <col min="18" max="18" width="11.28515625" style="46" customWidth="1"/>
    <col min="19" max="19" width="8.140625" style="47" customWidth="1"/>
    <col min="20" max="20" width="9" style="47" customWidth="1"/>
    <col min="21" max="21" width="9" style="47" bestFit="1" customWidth="1"/>
    <col min="22" max="22" width="10.7109375" style="47" bestFit="1" customWidth="1"/>
    <col min="23" max="23" width="8.5703125" style="47" bestFit="1" customWidth="1"/>
    <col min="24" max="24" width="25.7109375" style="47" customWidth="1"/>
    <col min="25" max="25" width="15.5703125" style="48" customWidth="1"/>
    <col min="26" max="26" width="9" style="47" bestFit="1" customWidth="1"/>
    <col min="27" max="27" width="10.7109375" style="47" bestFit="1" customWidth="1"/>
    <col min="28" max="28" width="8.5703125" style="47" bestFit="1" customWidth="1"/>
    <col min="29" max="29" width="24.140625" style="47" customWidth="1"/>
    <col min="30" max="30" width="15" style="47" customWidth="1"/>
    <col min="31" max="31" width="9" style="47" customWidth="1"/>
    <col min="32" max="32" width="10.7109375" style="47" customWidth="1"/>
    <col min="33" max="33" width="8.85546875" style="47" customWidth="1"/>
    <col min="34" max="34" width="33.28515625" style="47" customWidth="1"/>
    <col min="35" max="35" width="17.85546875" style="47" customWidth="1"/>
    <col min="36" max="39" width="12" style="47" customWidth="1"/>
    <col min="40" max="40" width="13.5703125" style="48" customWidth="1"/>
    <col min="41" max="44" width="12" style="47" customWidth="1"/>
    <col min="45" max="45" width="13.42578125" style="47" customWidth="1"/>
    <col min="46" max="49" width="11.7109375" style="47" customWidth="1"/>
    <col min="50" max="50" width="12.85546875" style="47" customWidth="1"/>
    <col min="51" max="54" width="11.7109375" style="47" customWidth="1"/>
    <col min="55" max="55" width="14.5703125" style="47" customWidth="1"/>
    <col min="56" max="59" width="11.7109375" style="47" customWidth="1"/>
    <col min="60" max="60" width="13.85546875" style="47" customWidth="1"/>
    <col min="61" max="64" width="11.7109375" style="47" customWidth="1"/>
    <col min="65" max="65" width="14.5703125" style="47" customWidth="1"/>
    <col min="66" max="69" width="11.7109375" style="47" customWidth="1"/>
    <col min="70" max="70" width="14.7109375" style="47" customWidth="1"/>
    <col min="71" max="74" width="11.7109375" style="47" customWidth="1"/>
    <col min="75" max="75" width="13.140625" style="47" customWidth="1"/>
    <col min="76" max="79" width="11.7109375" style="47" customWidth="1"/>
    <col min="80" max="80" width="12.85546875" style="47" customWidth="1"/>
    <col min="81" max="81" width="13.28515625" style="47" customWidth="1"/>
    <col min="82" max="82" width="4.42578125" style="47" customWidth="1"/>
    <col min="83" max="83" width="13" style="47" customWidth="1"/>
    <col min="84" max="84" width="11.7109375" style="47" customWidth="1"/>
    <col min="85" max="85" width="10.42578125" style="47" customWidth="1"/>
    <col min="86" max="86" width="12.42578125" style="47" customWidth="1"/>
    <col min="87" max="87" width="13.85546875" style="47" customWidth="1"/>
    <col min="88" max="88" width="12.140625" style="47" customWidth="1"/>
    <col min="89" max="89" width="10.7109375" style="47" customWidth="1"/>
    <col min="90" max="136" width="0" style="45" hidden="1" customWidth="1"/>
    <col min="137" max="16384" width="11.42578125" style="45" hidden="1"/>
  </cols>
  <sheetData>
    <row r="1" spans="2:88" s="6" customFormat="1" ht="4.5" customHeight="1" x14ac:dyDescent="0.25">
      <c r="B1" s="5"/>
      <c r="C1" s="5"/>
    </row>
    <row r="2" spans="2:88" s="8" customFormat="1" ht="32.25" customHeight="1" x14ac:dyDescent="0.2">
      <c r="B2" s="59"/>
      <c r="C2" s="60"/>
      <c r="D2" s="96" t="s">
        <v>76</v>
      </c>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0" t="s">
        <v>75</v>
      </c>
      <c r="CA2" s="91"/>
      <c r="CB2" s="91"/>
      <c r="CC2" s="92"/>
      <c r="CD2" s="1"/>
    </row>
    <row r="3" spans="2:88" s="8" customFormat="1" ht="32.25" customHeight="1" x14ac:dyDescent="0.2">
      <c r="B3" s="61"/>
      <c r="C3" s="62"/>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0" t="s">
        <v>98</v>
      </c>
      <c r="CA3" s="91"/>
      <c r="CB3" s="91"/>
      <c r="CC3" s="92"/>
      <c r="CD3" s="1"/>
    </row>
    <row r="4" spans="2:88" s="8" customFormat="1" ht="32.25" customHeight="1" x14ac:dyDescent="0.2">
      <c r="B4" s="61"/>
      <c r="C4" s="62"/>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0" t="s">
        <v>109</v>
      </c>
      <c r="CA4" s="91"/>
      <c r="CB4" s="91"/>
      <c r="CC4" s="92"/>
      <c r="CD4" s="1"/>
    </row>
    <row r="5" spans="2:88" s="8" customFormat="1" ht="32.25" customHeight="1" x14ac:dyDescent="0.2">
      <c r="B5" s="63"/>
      <c r="C5" s="64"/>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0" t="s">
        <v>53</v>
      </c>
      <c r="CA5" s="91"/>
      <c r="CB5" s="91"/>
      <c r="CC5" s="92"/>
      <c r="CD5" s="1"/>
    </row>
    <row r="6" spans="2:88" s="6" customFormat="1" ht="7.5" customHeight="1" x14ac:dyDescent="0.25">
      <c r="B6" s="5"/>
      <c r="C6" s="5"/>
      <c r="CC6" s="1"/>
      <c r="CD6" s="1"/>
    </row>
    <row r="7" spans="2:88" s="6" customFormat="1" ht="15" customHeight="1" x14ac:dyDescent="0.25">
      <c r="B7" s="68" t="s">
        <v>1</v>
      </c>
      <c r="C7" s="69"/>
      <c r="D7" s="7" t="s">
        <v>2</v>
      </c>
      <c r="E7" s="72" t="s">
        <v>10</v>
      </c>
      <c r="F7" s="73"/>
      <c r="G7" s="76">
        <v>2021</v>
      </c>
    </row>
    <row r="8" spans="2:88" s="6" customFormat="1" ht="15" customHeight="1" x14ac:dyDescent="0.25">
      <c r="B8" s="70"/>
      <c r="C8" s="71"/>
      <c r="D8" s="7" t="s">
        <v>3</v>
      </c>
      <c r="E8" s="74" t="s">
        <v>4</v>
      </c>
      <c r="F8" s="75"/>
      <c r="G8" s="77"/>
    </row>
    <row r="9" spans="2:88" s="22" customFormat="1" ht="7.5" customHeight="1" x14ac:dyDescent="0.25"/>
    <row r="10" spans="2:88" s="1" customFormat="1" ht="22.5" customHeight="1" x14ac:dyDescent="0.25">
      <c r="B10" s="79" t="s">
        <v>5</v>
      </c>
      <c r="C10" s="80"/>
      <c r="D10" s="80"/>
      <c r="E10" s="80"/>
      <c r="F10" s="80"/>
      <c r="G10" s="80"/>
      <c r="H10" s="80"/>
      <c r="I10" s="80"/>
      <c r="J10" s="80"/>
      <c r="K10" s="80"/>
      <c r="L10" s="80"/>
      <c r="M10" s="80"/>
      <c r="N10" s="80"/>
      <c r="O10" s="80"/>
      <c r="P10" s="80"/>
      <c r="Q10" s="80"/>
      <c r="R10" s="80"/>
      <c r="S10" s="80"/>
      <c r="T10" s="81"/>
      <c r="U10" s="93" t="s">
        <v>6</v>
      </c>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5"/>
      <c r="CC10" s="2"/>
      <c r="CE10" s="83" t="s">
        <v>106</v>
      </c>
      <c r="CF10" s="84"/>
      <c r="CG10" s="85"/>
      <c r="CH10" s="89" t="s">
        <v>107</v>
      </c>
      <c r="CI10" s="89"/>
      <c r="CJ10" s="89"/>
    </row>
    <row r="11" spans="2:88" s="2" customFormat="1" ht="19.5" customHeight="1" x14ac:dyDescent="0.25">
      <c r="B11" s="78" t="s">
        <v>105</v>
      </c>
      <c r="C11" s="78"/>
      <c r="D11" s="78"/>
      <c r="E11" s="78" t="s">
        <v>7</v>
      </c>
      <c r="F11" s="78"/>
      <c r="G11" s="78"/>
      <c r="H11" s="78"/>
      <c r="I11" s="78"/>
      <c r="J11" s="78" t="s">
        <v>8</v>
      </c>
      <c r="K11" s="78"/>
      <c r="L11" s="78"/>
      <c r="M11" s="78"/>
      <c r="N11" s="78"/>
      <c r="O11" s="78"/>
      <c r="P11" s="78"/>
      <c r="Q11" s="82" t="s">
        <v>9</v>
      </c>
      <c r="R11" s="82"/>
      <c r="S11" s="82"/>
      <c r="T11" s="82"/>
      <c r="U11" s="65" t="s">
        <v>10</v>
      </c>
      <c r="V11" s="66"/>
      <c r="W11" s="66"/>
      <c r="X11" s="66"/>
      <c r="Y11" s="66"/>
      <c r="Z11" s="65" t="s">
        <v>11</v>
      </c>
      <c r="AA11" s="66"/>
      <c r="AB11" s="66"/>
      <c r="AC11" s="66"/>
      <c r="AD11" s="67"/>
      <c r="AE11" s="66" t="s">
        <v>4</v>
      </c>
      <c r="AF11" s="66"/>
      <c r="AG11" s="66"/>
      <c r="AH11" s="66"/>
      <c r="AI11" s="66"/>
      <c r="AJ11" s="65" t="s">
        <v>12</v>
      </c>
      <c r="AK11" s="66"/>
      <c r="AL11" s="66"/>
      <c r="AM11" s="66"/>
      <c r="AN11" s="67"/>
      <c r="AO11" s="66" t="s">
        <v>13</v>
      </c>
      <c r="AP11" s="66"/>
      <c r="AQ11" s="66"/>
      <c r="AR11" s="66"/>
      <c r="AS11" s="66"/>
      <c r="AT11" s="65" t="s">
        <v>14</v>
      </c>
      <c r="AU11" s="66"/>
      <c r="AV11" s="66"/>
      <c r="AW11" s="66"/>
      <c r="AX11" s="67"/>
      <c r="AY11" s="66" t="s">
        <v>15</v>
      </c>
      <c r="AZ11" s="66"/>
      <c r="BA11" s="66"/>
      <c r="BB11" s="66"/>
      <c r="BC11" s="66"/>
      <c r="BD11" s="65" t="s">
        <v>16</v>
      </c>
      <c r="BE11" s="66"/>
      <c r="BF11" s="66"/>
      <c r="BG11" s="66"/>
      <c r="BH11" s="67"/>
      <c r="BI11" s="66" t="s">
        <v>17</v>
      </c>
      <c r="BJ11" s="66"/>
      <c r="BK11" s="66"/>
      <c r="BL11" s="66"/>
      <c r="BM11" s="66"/>
      <c r="BN11" s="65" t="s">
        <v>18</v>
      </c>
      <c r="BO11" s="66"/>
      <c r="BP11" s="66"/>
      <c r="BQ11" s="66"/>
      <c r="BR11" s="67"/>
      <c r="BS11" s="66" t="s">
        <v>19</v>
      </c>
      <c r="BT11" s="66"/>
      <c r="BU11" s="66"/>
      <c r="BV11" s="66"/>
      <c r="BW11" s="67"/>
      <c r="BX11" s="65" t="s">
        <v>20</v>
      </c>
      <c r="BY11" s="66"/>
      <c r="BZ11" s="66"/>
      <c r="CA11" s="66"/>
      <c r="CB11" s="67"/>
      <c r="CE11" s="86"/>
      <c r="CF11" s="87"/>
      <c r="CG11" s="88"/>
      <c r="CH11" s="89"/>
      <c r="CI11" s="89"/>
      <c r="CJ11" s="89"/>
    </row>
    <row r="12" spans="2:88" s="3" customFormat="1" ht="48.75" customHeight="1" x14ac:dyDescent="0.25">
      <c r="B12" s="35" t="s">
        <v>21</v>
      </c>
      <c r="C12" s="35" t="s">
        <v>22</v>
      </c>
      <c r="D12" s="35" t="s">
        <v>108</v>
      </c>
      <c r="E12" s="35" t="s">
        <v>23</v>
      </c>
      <c r="F12" s="36" t="s">
        <v>24</v>
      </c>
      <c r="G12" s="35" t="s">
        <v>25</v>
      </c>
      <c r="H12" s="35" t="s">
        <v>26</v>
      </c>
      <c r="I12" s="35" t="s">
        <v>27</v>
      </c>
      <c r="J12" s="35" t="s">
        <v>29</v>
      </c>
      <c r="K12" s="35" t="s">
        <v>28</v>
      </c>
      <c r="L12" s="35" t="s">
        <v>32</v>
      </c>
      <c r="M12" s="35" t="s">
        <v>72</v>
      </c>
      <c r="N12" s="35" t="s">
        <v>31</v>
      </c>
      <c r="O12" s="35" t="s">
        <v>30</v>
      </c>
      <c r="P12" s="35" t="s">
        <v>33</v>
      </c>
      <c r="Q12" s="35" t="s">
        <v>34</v>
      </c>
      <c r="R12" s="35" t="s">
        <v>35</v>
      </c>
      <c r="S12" s="35" t="s">
        <v>36</v>
      </c>
      <c r="T12" s="35" t="s">
        <v>37</v>
      </c>
      <c r="U12" s="27" t="str">
        <f>U11&amp;" ejecutado"</f>
        <v>Enero ejecutado</v>
      </c>
      <c r="V12" s="27" t="str">
        <f>U11&amp;" programado"</f>
        <v>Enero programado</v>
      </c>
      <c r="W12" s="27" t="str">
        <f>U11&amp;" resultado"</f>
        <v>Enero resultado</v>
      </c>
      <c r="X12" s="31" t="str">
        <f>U11&amp;" análisis mensual"</f>
        <v>Enero análisis mensual</v>
      </c>
      <c r="Y12" s="31" t="str">
        <f>U11&amp;" observaciones al seguimiento"</f>
        <v>Enero observaciones al seguimiento</v>
      </c>
      <c r="Z12" s="27" t="str">
        <f>Z11&amp;" ejecutado"</f>
        <v>Febrero ejecutado</v>
      </c>
      <c r="AA12" s="27" t="str">
        <f>Z11&amp;" programado"</f>
        <v>Febrero programado</v>
      </c>
      <c r="AB12" s="27" t="str">
        <f>Z11&amp;" resultado"</f>
        <v>Febrero resultado</v>
      </c>
      <c r="AC12" s="31" t="str">
        <f>Z11&amp;" análisis mensual"</f>
        <v>Febrero análisis mensual</v>
      </c>
      <c r="AD12" s="31" t="str">
        <f>Z11&amp;" observaciones al seguimiento"</f>
        <v>Febrero observaciones al seguimiento</v>
      </c>
      <c r="AE12" s="31" t="str">
        <f>AE11&amp;" ejecutado"</f>
        <v>Marzo ejecutado</v>
      </c>
      <c r="AF12" s="27" t="str">
        <f>AE11&amp;" programado"</f>
        <v>Marzo programado</v>
      </c>
      <c r="AG12" s="27" t="str">
        <f>AE11&amp;" resultado"</f>
        <v>Marzo resultado</v>
      </c>
      <c r="AH12" s="31" t="str">
        <f>AE11&amp;" análisis mensual"</f>
        <v>Marzo análisis mensual</v>
      </c>
      <c r="AI12" s="31" t="str">
        <f>AE11&amp;" observaciones al seguimiento"</f>
        <v>Marzo observaciones al seguimiento</v>
      </c>
      <c r="AJ12" s="27" t="str">
        <f>AJ11&amp;" ejecutado"</f>
        <v>Abril ejecutado</v>
      </c>
      <c r="AK12" s="27" t="str">
        <f>AJ11&amp;" programado"</f>
        <v>Abril programado</v>
      </c>
      <c r="AL12" s="27" t="str">
        <f>AJ11&amp;" resultado"</f>
        <v>Abril resultado</v>
      </c>
      <c r="AM12" s="31" t="str">
        <f>AJ11&amp;" análisis mensual"</f>
        <v>Abril análisis mensual</v>
      </c>
      <c r="AN12" s="27" t="str">
        <f>AJ11&amp;" observaciones al seguimiento"</f>
        <v>Abril observaciones al seguimiento</v>
      </c>
      <c r="AO12" s="29" t="str">
        <f>AO11&amp;" ejecutado"</f>
        <v>Mayo ejecutado</v>
      </c>
      <c r="AP12" s="27" t="str">
        <f>AO11&amp;" programado"</f>
        <v>Mayo programado</v>
      </c>
      <c r="AQ12" s="27" t="str">
        <f>AO11&amp;" resultado"</f>
        <v>Mayo resultado</v>
      </c>
      <c r="AR12" s="31" t="str">
        <f>AO11&amp;" análisis mensual"</f>
        <v>Mayo análisis mensual</v>
      </c>
      <c r="AS12" s="31" t="str">
        <f>AO11&amp;" observaciones al seguimiento"</f>
        <v>Mayo observaciones al seguimiento</v>
      </c>
      <c r="AT12" s="27" t="str">
        <f>AT11&amp;" ejecutado"</f>
        <v>Junio ejecutado</v>
      </c>
      <c r="AU12" s="27" t="str">
        <f>AT11&amp;" programado"</f>
        <v>Junio programado</v>
      </c>
      <c r="AV12" s="27" t="str">
        <f>AT11&amp;" resultado"</f>
        <v>Junio resultado</v>
      </c>
      <c r="AW12" s="31" t="str">
        <f>AT11&amp;" análisis mensual"</f>
        <v>Junio análisis mensual</v>
      </c>
      <c r="AX12" s="27" t="str">
        <f>AT11&amp;" observaciones al seguimiento"</f>
        <v>Junio observaciones al seguimiento</v>
      </c>
      <c r="AY12" s="29" t="str">
        <f>AY11&amp;" ejecutado"</f>
        <v>Julio ejecutado</v>
      </c>
      <c r="AZ12" s="27" t="str">
        <f>AY11&amp;" programado"</f>
        <v>Julio programado</v>
      </c>
      <c r="BA12" s="27" t="str">
        <f>AY11&amp;" resultado"</f>
        <v>Julio resultado</v>
      </c>
      <c r="BB12" s="31" t="str">
        <f>AY11&amp;" análisis mensual"</f>
        <v>Julio análisis mensual</v>
      </c>
      <c r="BC12" s="31" t="str">
        <f>AY11&amp;" observaciones al seguimiento"</f>
        <v>Julio observaciones al seguimiento</v>
      </c>
      <c r="BD12" s="27" t="str">
        <f>BD11&amp;" ejecutado"</f>
        <v>Agosto ejecutado</v>
      </c>
      <c r="BE12" s="27" t="str">
        <f>BD11&amp;" programado"</f>
        <v>Agosto programado</v>
      </c>
      <c r="BF12" s="27" t="str">
        <f>BD11&amp;" resultado"</f>
        <v>Agosto resultado</v>
      </c>
      <c r="BG12" s="31" t="str">
        <f>BD11&amp;" análisis mensual"</f>
        <v>Agosto análisis mensual</v>
      </c>
      <c r="BH12" s="27" t="str">
        <f>BD11&amp;" observaciones al seguimiento"</f>
        <v>Agosto observaciones al seguimiento</v>
      </c>
      <c r="BI12" s="29" t="str">
        <f>BI11&amp;" ejecutado"</f>
        <v>Septiembre ejecutado</v>
      </c>
      <c r="BJ12" s="27" t="str">
        <f>BI11&amp;" programado"</f>
        <v>Septiembre programado</v>
      </c>
      <c r="BK12" s="27" t="str">
        <f>BI11&amp;" resultado"</f>
        <v>Septiembre resultado</v>
      </c>
      <c r="BL12" s="31" t="str">
        <f>BI11&amp;" análisis mensual"</f>
        <v>Septiembre análisis mensual</v>
      </c>
      <c r="BM12" s="31" t="str">
        <f>BI11&amp;" observaciones al seguimiento"</f>
        <v>Septiembre observaciones al seguimiento</v>
      </c>
      <c r="BN12" s="27" t="str">
        <f>BN11&amp;" ejecutado"</f>
        <v>Octubre ejecutado</v>
      </c>
      <c r="BO12" s="27" t="str">
        <f>BN11&amp;" programado"</f>
        <v>Octubre programado</v>
      </c>
      <c r="BP12" s="27" t="str">
        <f>BN11&amp;" resultado"</f>
        <v>Octubre resultado</v>
      </c>
      <c r="BQ12" s="31" t="str">
        <f>BN11&amp;" análisis mensual"</f>
        <v>Octubre análisis mensual</v>
      </c>
      <c r="BR12" s="27" t="str">
        <f>BN11&amp;" observaciones al seguimiento"</f>
        <v>Octubre observaciones al seguimiento</v>
      </c>
      <c r="BS12" s="29" t="str">
        <f>BS11&amp;" ejecutado"</f>
        <v>Noviembre ejecutado</v>
      </c>
      <c r="BT12" s="27" t="str">
        <f>BS11&amp;" programado"</f>
        <v>Noviembre programado</v>
      </c>
      <c r="BU12" s="27" t="str">
        <f>BS11&amp;" resultado"</f>
        <v>Noviembre resultado</v>
      </c>
      <c r="BV12" s="31" t="str">
        <f>BS11&amp;" análisis mensual"</f>
        <v>Noviembre análisis mensual</v>
      </c>
      <c r="BW12" s="31" t="str">
        <f>BS11&amp;" observaciones al seguimiento"</f>
        <v>Noviembre observaciones al seguimiento</v>
      </c>
      <c r="BX12" s="27" t="str">
        <f>BX11&amp;" ejecutado"</f>
        <v>Diciembre ejecutado</v>
      </c>
      <c r="BY12" s="27" t="str">
        <f>BX11&amp;" programado"</f>
        <v>Diciembre programado</v>
      </c>
      <c r="BZ12" s="27" t="str">
        <f>BX11&amp;" resultado"</f>
        <v>Diciembre resultado</v>
      </c>
      <c r="CA12" s="31" t="str">
        <f>BX11&amp;" análisis mensual"</f>
        <v>Diciembre análisis mensual</v>
      </c>
      <c r="CB12" s="27" t="str">
        <f>BX11&amp;" observaciones al seguimiento"</f>
        <v>Diciembre observaciones al seguimiento</v>
      </c>
      <c r="CC12" s="29" t="s">
        <v>99</v>
      </c>
      <c r="CE12" s="34" t="s">
        <v>38</v>
      </c>
      <c r="CF12" s="34" t="s">
        <v>102</v>
      </c>
      <c r="CG12" s="34" t="s">
        <v>103</v>
      </c>
      <c r="CH12" s="34" t="s">
        <v>100</v>
      </c>
      <c r="CI12" s="34" t="s">
        <v>101</v>
      </c>
      <c r="CJ12" s="34" t="s">
        <v>104</v>
      </c>
    </row>
    <row r="13" spans="2:88" s="4" customFormat="1" ht="198" customHeight="1" x14ac:dyDescent="0.25">
      <c r="B13" s="19" t="s">
        <v>62</v>
      </c>
      <c r="C13" s="19" t="s">
        <v>0</v>
      </c>
      <c r="D13" s="23" t="s">
        <v>117</v>
      </c>
      <c r="E13" s="20" t="s">
        <v>133</v>
      </c>
      <c r="F13" s="38" t="s">
        <v>134</v>
      </c>
      <c r="G13" s="23" t="s">
        <v>135</v>
      </c>
      <c r="H13" s="23" t="s">
        <v>136</v>
      </c>
      <c r="I13" s="23" t="s">
        <v>137</v>
      </c>
      <c r="J13" s="20" t="s">
        <v>43</v>
      </c>
      <c r="K13" s="52" t="s">
        <v>138</v>
      </c>
      <c r="L13" s="23" t="s">
        <v>124</v>
      </c>
      <c r="M13" s="23" t="s">
        <v>139</v>
      </c>
      <c r="N13" s="19" t="s">
        <v>116</v>
      </c>
      <c r="O13" s="20" t="s">
        <v>48</v>
      </c>
      <c r="P13" s="23" t="s">
        <v>126</v>
      </c>
      <c r="Q13" s="21">
        <v>0.81</v>
      </c>
      <c r="R13" s="19" t="s">
        <v>116</v>
      </c>
      <c r="S13" s="21">
        <v>0.9</v>
      </c>
      <c r="T13" s="28" t="s">
        <v>42</v>
      </c>
      <c r="U13" s="41">
        <v>0.82</v>
      </c>
      <c r="V13" s="41">
        <v>0.9</v>
      </c>
      <c r="W13" s="41">
        <f>+U13/V13</f>
        <v>0.91111111111111098</v>
      </c>
      <c r="X13" s="53" t="s">
        <v>140</v>
      </c>
      <c r="Y13" s="39" t="s">
        <v>132</v>
      </c>
      <c r="Z13" s="41">
        <v>0.85</v>
      </c>
      <c r="AA13" s="41">
        <v>0.9</v>
      </c>
      <c r="AB13" s="41">
        <f>+Z13/AA13</f>
        <v>0.94444444444444442</v>
      </c>
      <c r="AC13" s="41" t="s">
        <v>141</v>
      </c>
      <c r="AD13" s="40" t="s">
        <v>142</v>
      </c>
      <c r="AE13" s="42">
        <v>0.86</v>
      </c>
      <c r="AF13" s="41">
        <v>0.9</v>
      </c>
      <c r="AG13" s="41">
        <f>AE13/AF13</f>
        <v>0.95555555555555549</v>
      </c>
      <c r="AH13" s="41" t="s">
        <v>143</v>
      </c>
      <c r="AI13" s="43" t="s">
        <v>144</v>
      </c>
      <c r="AJ13" s="41"/>
      <c r="AK13" s="41"/>
      <c r="AL13" s="41"/>
      <c r="AM13" s="41"/>
      <c r="AN13" s="40"/>
      <c r="AO13" s="42"/>
      <c r="AP13" s="41"/>
      <c r="AQ13" s="41"/>
      <c r="AR13" s="44"/>
      <c r="AS13" s="39"/>
      <c r="AT13" s="41"/>
      <c r="AU13" s="41"/>
      <c r="AV13" s="41"/>
      <c r="AW13" s="41"/>
      <c r="AX13" s="40"/>
      <c r="AY13" s="42"/>
      <c r="AZ13" s="41"/>
      <c r="BA13" s="41"/>
      <c r="BB13" s="44"/>
      <c r="BC13" s="39"/>
      <c r="BD13" s="41"/>
      <c r="BE13" s="41"/>
      <c r="BF13" s="41"/>
      <c r="BG13" s="41"/>
      <c r="BH13" s="40"/>
      <c r="BI13" s="42"/>
      <c r="BJ13" s="41"/>
      <c r="BK13" s="41"/>
      <c r="BL13" s="44"/>
      <c r="BM13" s="39"/>
      <c r="BN13" s="39"/>
      <c r="BO13" s="41"/>
      <c r="BP13" s="41"/>
      <c r="BQ13" s="54"/>
      <c r="BR13" s="55"/>
      <c r="BS13" s="42"/>
      <c r="BT13" s="41"/>
      <c r="BU13" s="41"/>
      <c r="BV13" s="56"/>
      <c r="BW13" s="40"/>
      <c r="BX13" s="41"/>
      <c r="BY13" s="41"/>
      <c r="BZ13" s="41"/>
      <c r="CA13" s="57"/>
      <c r="CB13" s="40"/>
      <c r="CC13" s="58"/>
      <c r="CE13" s="50">
        <f>(+U13+Z13+AE13+AJ13+AO13+AT13+AY13+BD13+BI13+BN13+BS13+BX13)/3</f>
        <v>0.84333333333333327</v>
      </c>
      <c r="CF13" s="50">
        <f>(+V13+AA13+AF13+AK13+AP13+AU13+AZ13+BE13+BJ13+BO13+BT13+BY13)/3</f>
        <v>0.9</v>
      </c>
      <c r="CG13" s="50">
        <f>+CE13/CF13</f>
        <v>0.93703703703703689</v>
      </c>
      <c r="CH13" s="50">
        <f>+CG13</f>
        <v>0.93703703703703689</v>
      </c>
      <c r="CI13" s="50">
        <f>+S13</f>
        <v>0.9</v>
      </c>
      <c r="CJ13" s="50">
        <f>+CH13/CI13</f>
        <v>1.0411522633744854</v>
      </c>
    </row>
    <row r="14" spans="2:88" s="4" customFormat="1" ht="156.75" customHeight="1" x14ac:dyDescent="0.25">
      <c r="B14" s="19" t="s">
        <v>62</v>
      </c>
      <c r="C14" s="19" t="s">
        <v>83</v>
      </c>
      <c r="D14" s="23" t="s">
        <v>117</v>
      </c>
      <c r="E14" s="20" t="s">
        <v>118</v>
      </c>
      <c r="F14" s="38" t="s">
        <v>119</v>
      </c>
      <c r="G14" s="23" t="s">
        <v>120</v>
      </c>
      <c r="H14" s="23" t="s">
        <v>121</v>
      </c>
      <c r="I14" s="23" t="s">
        <v>122</v>
      </c>
      <c r="J14" s="20" t="s">
        <v>43</v>
      </c>
      <c r="K14" s="49" t="s">
        <v>123</v>
      </c>
      <c r="L14" s="23" t="s">
        <v>124</v>
      </c>
      <c r="M14" s="23" t="s">
        <v>125</v>
      </c>
      <c r="N14" s="19" t="s">
        <v>116</v>
      </c>
      <c r="O14" s="20" t="s">
        <v>48</v>
      </c>
      <c r="P14" s="23" t="s">
        <v>126</v>
      </c>
      <c r="Q14" s="21">
        <v>0.91</v>
      </c>
      <c r="R14" s="19" t="s">
        <v>116</v>
      </c>
      <c r="S14" s="21">
        <v>0.9</v>
      </c>
      <c r="T14" s="28" t="s">
        <v>42</v>
      </c>
      <c r="U14" s="41">
        <v>0.92</v>
      </c>
      <c r="V14" s="41">
        <v>0.9</v>
      </c>
      <c r="W14" s="41">
        <f>+U14/V14</f>
        <v>1.0222222222222221</v>
      </c>
      <c r="X14" s="41" t="s">
        <v>128</v>
      </c>
      <c r="Y14" s="39" t="s">
        <v>127</v>
      </c>
      <c r="Z14" s="41">
        <v>0.91</v>
      </c>
      <c r="AA14" s="41">
        <v>0.9</v>
      </c>
      <c r="AB14" s="41">
        <f>+Z14/AA14</f>
        <v>1.0111111111111111</v>
      </c>
      <c r="AC14" s="41" t="s">
        <v>129</v>
      </c>
      <c r="AD14" s="40" t="s">
        <v>127</v>
      </c>
      <c r="AE14" s="42">
        <v>0.92</v>
      </c>
      <c r="AF14" s="41">
        <v>0.9</v>
      </c>
      <c r="AG14" s="41">
        <f>+AE14/AF14</f>
        <v>1.0222222222222221</v>
      </c>
      <c r="AH14" s="44" t="s">
        <v>130</v>
      </c>
      <c r="AI14" s="39" t="s">
        <v>131</v>
      </c>
      <c r="AJ14" s="25"/>
      <c r="AK14" s="25"/>
      <c r="AL14" s="24" t="e">
        <f>+AJ14/AK14</f>
        <v>#DIV/0!</v>
      </c>
      <c r="AM14" s="24"/>
      <c r="AN14" s="26"/>
      <c r="AO14" s="30"/>
      <c r="AP14" s="25"/>
      <c r="AQ14" s="24" t="e">
        <f>+AO14/AP14</f>
        <v>#DIV/0!</v>
      </c>
      <c r="AR14" s="37"/>
      <c r="AS14" s="32"/>
      <c r="AT14" s="25"/>
      <c r="AU14" s="25"/>
      <c r="AV14" s="24" t="e">
        <f>+AT14/AU14</f>
        <v>#DIV/0!</v>
      </c>
      <c r="AW14" s="24"/>
      <c r="AX14" s="26"/>
      <c r="AY14" s="30"/>
      <c r="AZ14" s="25"/>
      <c r="BA14" s="24" t="e">
        <f>+AY14/AZ14</f>
        <v>#DIV/0!</v>
      </c>
      <c r="BB14" s="37"/>
      <c r="BC14" s="32"/>
      <c r="BD14" s="25"/>
      <c r="BE14" s="25"/>
      <c r="BF14" s="24" t="e">
        <f>+BD14/BE14</f>
        <v>#DIV/0!</v>
      </c>
      <c r="BG14" s="24"/>
      <c r="BH14" s="26"/>
      <c r="BI14" s="30"/>
      <c r="BJ14" s="25"/>
      <c r="BK14" s="24" t="e">
        <f>+BI14/BJ14</f>
        <v>#DIV/0!</v>
      </c>
      <c r="BL14" s="37"/>
      <c r="BM14" s="32"/>
      <c r="BN14" s="25"/>
      <c r="BO14" s="25"/>
      <c r="BP14" s="24" t="e">
        <f>+BN14/BO14</f>
        <v>#DIV/0!</v>
      </c>
      <c r="BQ14" s="24"/>
      <c r="BR14" s="26"/>
      <c r="BS14" s="30"/>
      <c r="BT14" s="25"/>
      <c r="BU14" s="24" t="e">
        <f>+BS14/BT14</f>
        <v>#DIV/0!</v>
      </c>
      <c r="BV14" s="24"/>
      <c r="BW14" s="26"/>
      <c r="BX14" s="25"/>
      <c r="BY14" s="25"/>
      <c r="BZ14" s="24" t="e">
        <f>+BX14/BY14</f>
        <v>#DIV/0!</v>
      </c>
      <c r="CA14" s="24"/>
      <c r="CB14" s="26"/>
      <c r="CC14" s="33"/>
      <c r="CE14" s="50">
        <f>(+U14+Z14+AE14+AJ14+AO14+AT14+AY14+BD14+BI14+BN14+BS14+BX14)/3</f>
        <v>0.91666666666666663</v>
      </c>
      <c r="CF14" s="50">
        <f>(+V14+AA14+AF14+AK14+AP14+AU14+AZ14+BE14+BJ14+BO14+BT14+BY14)/3</f>
        <v>0.9</v>
      </c>
      <c r="CG14" s="50">
        <f>+CE14/CF14</f>
        <v>1.0185185185185184</v>
      </c>
      <c r="CH14" s="50">
        <f>+CG14</f>
        <v>1.0185185185185184</v>
      </c>
      <c r="CI14" s="51">
        <f>+S14</f>
        <v>0.9</v>
      </c>
      <c r="CJ14" s="50">
        <f>+CH14/CI14</f>
        <v>1.1316872427983538</v>
      </c>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33">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allowBlank="1" showInputMessage="1" showErrorMessage="1" prompt="Formúlese según las características y programación del indicador." sqref="CE10 CH10:CJ11" xr:uid="{00000000-0002-0000-0000-00001C000000}"/>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1">
        <x14:dataValidation type="list" allowBlank="1" showInputMessage="1" showErrorMessage="1" xr:uid="{00000000-0002-0000-0000-000028000000}">
          <x14:formula1>
            <xm:f>'Listas desplegables'!$B$2:$B$13</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7" sqref="E7"/>
    </sheetView>
  </sheetViews>
  <sheetFormatPr baseColWidth="10" defaultColWidth="11.42578125" defaultRowHeight="14.25" x14ac:dyDescent="0.2"/>
  <cols>
    <col min="1" max="1" width="10.42578125" style="12" customWidth="1"/>
    <col min="2" max="2" width="7.140625" style="12" bestFit="1" customWidth="1"/>
    <col min="3" max="3" width="47.28515625" style="12" customWidth="1"/>
    <col min="4" max="4" width="60.28515625" style="12" customWidth="1"/>
    <col min="5" max="5" width="86.7109375" style="12" customWidth="1"/>
    <col min="6" max="6" width="11.7109375" style="12" customWidth="1"/>
    <col min="7" max="7" width="15.42578125" style="12" customWidth="1"/>
    <col min="8" max="8" width="15.140625" style="12" customWidth="1"/>
    <col min="9" max="16384" width="11.42578125" style="12"/>
  </cols>
  <sheetData>
    <row r="1" spans="1:8" s="13" customFormat="1" ht="53.25" customHeight="1" x14ac:dyDescent="0.25">
      <c r="A1" s="14" t="s">
        <v>52</v>
      </c>
      <c r="B1" s="16" t="s">
        <v>46</v>
      </c>
      <c r="C1" s="14" t="s">
        <v>54</v>
      </c>
      <c r="D1" s="17" t="s">
        <v>47</v>
      </c>
      <c r="E1" s="14" t="s">
        <v>70</v>
      </c>
      <c r="F1" s="17" t="s">
        <v>29</v>
      </c>
      <c r="G1" s="15" t="s">
        <v>30</v>
      </c>
      <c r="H1" s="17" t="s">
        <v>37</v>
      </c>
    </row>
    <row r="2" spans="1:8" s="10" customFormat="1" ht="85.5" x14ac:dyDescent="0.25">
      <c r="A2" s="9" t="s">
        <v>10</v>
      </c>
      <c r="B2" s="9">
        <v>2019</v>
      </c>
      <c r="C2" s="10" t="s">
        <v>55</v>
      </c>
      <c r="D2" s="18" t="s">
        <v>77</v>
      </c>
      <c r="E2" s="18" t="s">
        <v>113</v>
      </c>
      <c r="F2" s="10" t="s">
        <v>43</v>
      </c>
      <c r="G2" s="18" t="s">
        <v>48</v>
      </c>
      <c r="H2" s="18" t="s">
        <v>73</v>
      </c>
    </row>
    <row r="3" spans="1:8" s="10" customFormat="1" ht="62.25" customHeight="1" x14ac:dyDescent="0.25">
      <c r="A3" s="9" t="s">
        <v>11</v>
      </c>
      <c r="B3" s="9">
        <v>2020</v>
      </c>
      <c r="C3" s="10" t="s">
        <v>56</v>
      </c>
      <c r="D3" s="18" t="s">
        <v>78</v>
      </c>
      <c r="E3" s="18" t="s">
        <v>110</v>
      </c>
      <c r="F3" s="10" t="s">
        <v>39</v>
      </c>
      <c r="G3" s="10" t="s">
        <v>71</v>
      </c>
      <c r="H3" s="18" t="s">
        <v>42</v>
      </c>
    </row>
    <row r="4" spans="1:8" s="10" customFormat="1" ht="51" customHeight="1" x14ac:dyDescent="0.25">
      <c r="A4" s="9" t="s">
        <v>4</v>
      </c>
      <c r="B4" s="9">
        <v>2021</v>
      </c>
      <c r="C4" s="10" t="s">
        <v>57</v>
      </c>
      <c r="D4" s="18" t="s">
        <v>79</v>
      </c>
      <c r="E4" s="18" t="s">
        <v>111</v>
      </c>
      <c r="F4" s="10" t="s">
        <v>41</v>
      </c>
      <c r="G4" s="18" t="s">
        <v>40</v>
      </c>
      <c r="H4" s="18" t="s">
        <v>74</v>
      </c>
    </row>
    <row r="5" spans="1:8" s="10" customFormat="1" ht="73.5" customHeight="1" x14ac:dyDescent="0.25">
      <c r="A5" s="9" t="s">
        <v>12</v>
      </c>
      <c r="B5" s="9">
        <v>2022</v>
      </c>
      <c r="C5" s="10" t="s">
        <v>58</v>
      </c>
      <c r="D5" s="18" t="s">
        <v>80</v>
      </c>
      <c r="E5" s="18" t="s">
        <v>112</v>
      </c>
      <c r="G5" s="18" t="s">
        <v>44</v>
      </c>
      <c r="H5" s="18" t="s">
        <v>45</v>
      </c>
    </row>
    <row r="6" spans="1:8" s="10" customFormat="1" ht="57" x14ac:dyDescent="0.25">
      <c r="A6" s="9" t="s">
        <v>13</v>
      </c>
      <c r="B6" s="9">
        <v>2023</v>
      </c>
      <c r="C6" s="10" t="s">
        <v>59</v>
      </c>
      <c r="D6" s="18" t="s">
        <v>81</v>
      </c>
      <c r="E6" s="18" t="s">
        <v>114</v>
      </c>
      <c r="G6" s="18" t="s">
        <v>49</v>
      </c>
      <c r="H6" s="11"/>
    </row>
    <row r="7" spans="1:8" s="10" customFormat="1" ht="57" x14ac:dyDescent="0.25">
      <c r="A7" s="9" t="s">
        <v>14</v>
      </c>
      <c r="B7" s="9">
        <v>2024</v>
      </c>
      <c r="C7" s="10" t="s">
        <v>95</v>
      </c>
      <c r="D7" s="18" t="s">
        <v>82</v>
      </c>
      <c r="E7" s="18" t="s">
        <v>115</v>
      </c>
      <c r="G7" s="11"/>
    </row>
    <row r="8" spans="1:8" s="10" customFormat="1" ht="28.5" x14ac:dyDescent="0.25">
      <c r="A8" s="9" t="s">
        <v>15</v>
      </c>
      <c r="B8" s="9">
        <v>2025</v>
      </c>
      <c r="C8" s="10" t="s">
        <v>60</v>
      </c>
      <c r="D8" s="18" t="s">
        <v>83</v>
      </c>
      <c r="G8" s="11"/>
    </row>
    <row r="9" spans="1:8" s="10" customFormat="1" ht="28.5" x14ac:dyDescent="0.25">
      <c r="A9" s="9" t="s">
        <v>16</v>
      </c>
      <c r="B9" s="9">
        <v>2026</v>
      </c>
      <c r="C9" s="10" t="s">
        <v>61</v>
      </c>
      <c r="D9" s="18" t="s">
        <v>84</v>
      </c>
      <c r="G9" s="11"/>
    </row>
    <row r="10" spans="1:8" s="10" customFormat="1" ht="15" x14ac:dyDescent="0.25">
      <c r="A10" s="9" t="s">
        <v>17</v>
      </c>
      <c r="B10" s="9">
        <v>2027</v>
      </c>
      <c r="C10" s="10" t="s">
        <v>62</v>
      </c>
      <c r="D10" s="18" t="s">
        <v>85</v>
      </c>
      <c r="G10" s="11"/>
    </row>
    <row r="11" spans="1:8" s="10" customFormat="1" ht="28.5" x14ac:dyDescent="0.25">
      <c r="A11" s="9" t="s">
        <v>18</v>
      </c>
      <c r="B11" s="9">
        <v>2028</v>
      </c>
      <c r="C11" s="10" t="s">
        <v>63</v>
      </c>
      <c r="D11" s="18" t="s">
        <v>86</v>
      </c>
    </row>
    <row r="12" spans="1:8" s="10" customFormat="1" ht="28.5" x14ac:dyDescent="0.25">
      <c r="A12" s="9" t="s">
        <v>19</v>
      </c>
      <c r="B12" s="9">
        <v>2029</v>
      </c>
      <c r="C12" s="10" t="s">
        <v>51</v>
      </c>
      <c r="D12" s="18" t="s">
        <v>87</v>
      </c>
    </row>
    <row r="13" spans="1:8" s="10" customFormat="1" ht="42.75" x14ac:dyDescent="0.25">
      <c r="A13" s="9" t="s">
        <v>20</v>
      </c>
      <c r="B13" s="9">
        <v>2030</v>
      </c>
      <c r="C13" s="10" t="s">
        <v>64</v>
      </c>
      <c r="D13" s="18" t="s">
        <v>88</v>
      </c>
      <c r="E13" s="18"/>
    </row>
    <row r="14" spans="1:8" s="10" customFormat="1" ht="28.5" x14ac:dyDescent="0.25">
      <c r="A14" s="9"/>
      <c r="B14" s="9">
        <v>2031</v>
      </c>
      <c r="C14" s="10" t="s">
        <v>96</v>
      </c>
      <c r="D14" s="18" t="s">
        <v>89</v>
      </c>
    </row>
    <row r="15" spans="1:8" s="10" customFormat="1" x14ac:dyDescent="0.25">
      <c r="A15" s="9"/>
      <c r="B15" s="9">
        <v>2032</v>
      </c>
      <c r="C15" s="10" t="s">
        <v>65</v>
      </c>
      <c r="D15" s="18" t="s">
        <v>90</v>
      </c>
    </row>
    <row r="16" spans="1:8" s="10" customFormat="1" ht="42.75" x14ac:dyDescent="0.25">
      <c r="A16" s="9"/>
      <c r="B16" s="9">
        <v>2033</v>
      </c>
      <c r="C16" s="10" t="s">
        <v>50</v>
      </c>
      <c r="D16" s="18" t="s">
        <v>91</v>
      </c>
    </row>
    <row r="17" spans="1:4" s="10" customFormat="1" ht="28.5" x14ac:dyDescent="0.25">
      <c r="A17" s="9"/>
      <c r="B17" s="9">
        <v>2034</v>
      </c>
      <c r="C17" s="10" t="s">
        <v>66</v>
      </c>
      <c r="D17" s="18" t="s">
        <v>92</v>
      </c>
    </row>
    <row r="18" spans="1:4" s="10" customFormat="1" ht="28.5" x14ac:dyDescent="0.25">
      <c r="A18" s="9"/>
      <c r="B18" s="9">
        <v>2035</v>
      </c>
      <c r="C18" s="10" t="s">
        <v>67</v>
      </c>
      <c r="D18" s="18" t="s">
        <v>93</v>
      </c>
    </row>
    <row r="19" spans="1:4" s="10" customFormat="1" ht="42.75" x14ac:dyDescent="0.25">
      <c r="A19" s="9"/>
      <c r="C19" s="10" t="s">
        <v>68</v>
      </c>
      <c r="D19" s="18" t="s">
        <v>94</v>
      </c>
    </row>
    <row r="20" spans="1:4" s="10" customFormat="1" ht="18" customHeight="1" x14ac:dyDescent="0.25">
      <c r="C20" s="10" t="s">
        <v>97</v>
      </c>
      <c r="D20" s="10" t="s">
        <v>0</v>
      </c>
    </row>
    <row r="21" spans="1:4" s="10" customFormat="1" ht="18" customHeight="1" x14ac:dyDescent="0.25">
      <c r="C21" s="10" t="s">
        <v>69</v>
      </c>
      <c r="D21" s="18"/>
    </row>
    <row r="22" spans="1:4" x14ac:dyDescent="0.2">
      <c r="D22" s="18"/>
    </row>
    <row r="23" spans="1:4" x14ac:dyDescent="0.2">
      <c r="D23" s="18"/>
    </row>
    <row r="24" spans="1:4" x14ac:dyDescent="0.2">
      <c r="D24" s="18"/>
    </row>
    <row r="25" spans="1:4" x14ac:dyDescent="0.2">
      <c r="D25" s="18"/>
    </row>
    <row r="26" spans="1:4" x14ac:dyDescent="0.2">
      <c r="D26" s="18"/>
    </row>
    <row r="27" spans="1:4" x14ac:dyDescent="0.2">
      <c r="D27" s="18"/>
    </row>
    <row r="28" spans="1:4" x14ac:dyDescent="0.2">
      <c r="D28" s="18"/>
    </row>
    <row r="29" spans="1:4" x14ac:dyDescent="0.2">
      <c r="D29" s="18"/>
    </row>
    <row r="30" spans="1:4" x14ac:dyDescent="0.2">
      <c r="D30" s="18"/>
    </row>
    <row r="31" spans="1:4" x14ac:dyDescent="0.2">
      <c r="D31" s="18"/>
    </row>
    <row r="32" spans="1:4" x14ac:dyDescent="0.2">
      <c r="D32" s="18"/>
    </row>
    <row r="33" spans="4:4" x14ac:dyDescent="0.2">
      <c r="D33" s="18"/>
    </row>
    <row r="34" spans="4:4" x14ac:dyDescent="0.2">
      <c r="D34" s="18"/>
    </row>
    <row r="35" spans="4:4" x14ac:dyDescent="0.2">
      <c r="D35" s="18"/>
    </row>
    <row r="36" spans="4:4" x14ac:dyDescent="0.2">
      <c r="D36" s="18"/>
    </row>
    <row r="37" spans="4:4" x14ac:dyDescent="0.2">
      <c r="D37" s="18"/>
    </row>
    <row r="38" spans="4:4" x14ac:dyDescent="0.2">
      <c r="D38" s="18"/>
    </row>
    <row r="39" spans="4:4" x14ac:dyDescent="0.2">
      <c r="D39" s="18"/>
    </row>
    <row r="40" spans="4:4" x14ac:dyDescent="0.2">
      <c r="D40" s="18"/>
    </row>
    <row r="41" spans="4:4" x14ac:dyDescent="0.2">
      <c r="D41" s="18"/>
    </row>
    <row r="42" spans="4:4" x14ac:dyDescent="0.2">
      <c r="D42" s="18"/>
    </row>
    <row r="43" spans="4:4" x14ac:dyDescent="0.2">
      <c r="D43" s="18"/>
    </row>
    <row r="44" spans="4:4" x14ac:dyDescent="0.2">
      <c r="D44" s="18"/>
    </row>
    <row r="45" spans="4:4" x14ac:dyDescent="0.2">
      <c r="D45" s="18"/>
    </row>
    <row r="46" spans="4:4" x14ac:dyDescent="0.2">
      <c r="D46" s="18"/>
    </row>
    <row r="47" spans="4:4" x14ac:dyDescent="0.2">
      <c r="D47" s="18"/>
    </row>
    <row r="48" spans="4:4" x14ac:dyDescent="0.2">
      <c r="D48" s="18"/>
    </row>
    <row r="49" spans="4:4" x14ac:dyDescent="0.2">
      <c r="D49" s="18"/>
    </row>
    <row r="50" spans="4:4" x14ac:dyDescent="0.2">
      <c r="D50" s="18"/>
    </row>
    <row r="51" spans="4:4" x14ac:dyDescent="0.2">
      <c r="D51" s="18"/>
    </row>
    <row r="52" spans="4:4" x14ac:dyDescent="0.2">
      <c r="D52" s="18"/>
    </row>
    <row r="53" spans="4:4" x14ac:dyDescent="0.2">
      <c r="D53" s="18"/>
    </row>
    <row r="54" spans="4:4" x14ac:dyDescent="0.2">
      <c r="D54" s="18"/>
    </row>
    <row r="55" spans="4:4" x14ac:dyDescent="0.2">
      <c r="D55" s="18"/>
    </row>
    <row r="56" spans="4:4" x14ac:dyDescent="0.2">
      <c r="D56" s="18"/>
    </row>
    <row r="57" spans="4:4" x14ac:dyDescent="0.2">
      <c r="D57" s="18"/>
    </row>
    <row r="58" spans="4:4" x14ac:dyDescent="0.2">
      <c r="D58" s="18"/>
    </row>
    <row r="59" spans="4:4" x14ac:dyDescent="0.2">
      <c r="D59" s="18"/>
    </row>
    <row r="60" spans="4:4" x14ac:dyDescent="0.2">
      <c r="D60" s="18"/>
    </row>
    <row r="61" spans="4:4" x14ac:dyDescent="0.2">
      <c r="D61" s="18"/>
    </row>
    <row r="62" spans="4:4" x14ac:dyDescent="0.2">
      <c r="D62" s="18"/>
    </row>
    <row r="63" spans="4:4" x14ac:dyDescent="0.2">
      <c r="D63" s="18"/>
    </row>
    <row r="64" spans="4:4" x14ac:dyDescent="0.2">
      <c r="D64" s="18"/>
    </row>
    <row r="65" spans="4:4" x14ac:dyDescent="0.2">
      <c r="D65" s="18"/>
    </row>
    <row r="66" spans="4:4" x14ac:dyDescent="0.2">
      <c r="D66" s="18"/>
    </row>
    <row r="67" spans="4:4" x14ac:dyDescent="0.2">
      <c r="D67" s="18"/>
    </row>
    <row r="68" spans="4:4" x14ac:dyDescent="0.2">
      <c r="D68" s="18"/>
    </row>
    <row r="69" spans="4:4" x14ac:dyDescent="0.2">
      <c r="D69" s="18"/>
    </row>
    <row r="70" spans="4:4" x14ac:dyDescent="0.2">
      <c r="D70" s="18"/>
    </row>
    <row r="71" spans="4:4" x14ac:dyDescent="0.2">
      <c r="D71" s="18"/>
    </row>
    <row r="72" spans="4:4" x14ac:dyDescent="0.2">
      <c r="D72" s="18"/>
    </row>
    <row r="73" spans="4:4" x14ac:dyDescent="0.2">
      <c r="D73" s="18"/>
    </row>
    <row r="74" spans="4:4" x14ac:dyDescent="0.2">
      <c r="D74" s="18"/>
    </row>
    <row r="75" spans="4:4" x14ac:dyDescent="0.2">
      <c r="D75" s="18"/>
    </row>
    <row r="76" spans="4:4" x14ac:dyDescent="0.2">
      <c r="D76" s="18"/>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David Andres Moncayo Nastar</cp:lastModifiedBy>
  <cp:revision/>
  <dcterms:created xsi:type="dcterms:W3CDTF">2018-02-23T18:02:25Z</dcterms:created>
  <dcterms:modified xsi:type="dcterms:W3CDTF">2021-04-20T23:39:32Z</dcterms:modified>
</cp:coreProperties>
</file>