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C:\Users\David Moncayo\Downloads\"/>
    </mc:Choice>
  </mc:AlternateContent>
  <xr:revisionPtr revIDLastSave="0" documentId="13_ncr:1_{D7B3F067-DA09-4E69-A475-822ED62B21E7}" xr6:coauthVersionLast="36" xr6:coauthVersionMax="36" xr10:uidLastSave="{00000000-0000-0000-0000-000000000000}"/>
  <bookViews>
    <workbookView xWindow="0" yWindow="0" windowWidth="20490" windowHeight="6645" xr2:uid="{BA9B3DA3-B60F-4939-817D-076B20B3E9A6}"/>
  </bookViews>
  <sheets>
    <sheet name="INDICADORES GESTION" sheetId="2" r:id="rId1"/>
    <sheet name="Gráfica" sheetId="3"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'INDICADORES GESTION'!$B$12:$CB$14</definedName>
    <definedName name="Direccion">'[1]Listas desplegables'!#REF!</definedName>
    <definedName name="Discapacidad">'[2]Listas desplegables'!$D$52:$D$56</definedName>
    <definedName name="EJE">#REF!,#REF!,#REF!,#REF!,#REF!,#REF!,#REF!,#REF!,#REF!,#REF!,#REF!,#REF!,#REF!</definedName>
    <definedName name="Eje_Pilar">'[1]Listas desplegables'!#REF!</definedName>
    <definedName name="ejecut">#REF!,#REF!,#REF!,#REF!,#REF!,#REF!,#REF!,#REF!,#REF!,#REF!,#REF!,#REF!,#REF!</definedName>
    <definedName name="EstadoUNDOPE">'[1]Listas desplegables'!#REF!</definedName>
    <definedName name="Étnico">'[2]Listas desplegables'!$F$52:$F$56</definedName>
    <definedName name="GerenteProy">'[1]Listas desplegables'!#REF!</definedName>
    <definedName name="localidad">[3]Hoja6!$A$192:$A$212</definedName>
    <definedName name="Localidades">'[1]Listas desplegables'!#REF!</definedName>
    <definedName name="medida">[3]Hoja6!$A$132:$A$135</definedName>
    <definedName name="Meses">'[1]Listas desplegables'!$A$2:$A$13</definedName>
    <definedName name="metas">[4]Hoja1!$M$2:$M$19</definedName>
    <definedName name="ObjEstratégico">'[1]Listas desplegables'!#REF!</definedName>
    <definedName name="Objetivosestratégicos">[5]Hoja1!$C$1:$C$5</definedName>
    <definedName name="ObjGeneral">'[1]Listas desplegables'!#REF!</definedName>
    <definedName name="periodicidad">'[1]Listas desplegables'!#REF!</definedName>
    <definedName name="Periodicidadindicador">[5]Hoja1!$D$1:$D$4</definedName>
    <definedName name="Procesos">'[1]Listas desplegables'!#REF!</definedName>
    <definedName name="Prog_PPD">'[1]Listas desplegables'!#REF!</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'[1]Listas desplegables'!#REF!</definedName>
    <definedName name="PROYECTOS">[4]Hoja1!$A:$A</definedName>
    <definedName name="ServicioUNDOPE">'[1]Listas desplegables'!#REF!</definedName>
    <definedName name="Subdireccion">'[1]Listas desplegables'!#REF!</definedName>
    <definedName name="Subsistema">'[1]Listas desplegables'!#REF!</definedName>
    <definedName name="Tenencia">'[1]Listas desplegables'!#REF!</definedName>
    <definedName name="Tipo">[5]Hoja1!$B$1:$B$3</definedName>
    <definedName name="Tipo_Meta">'[1]Listas desplegables'!#REF!</definedName>
    <definedName name="TipoInd">'[1]Listas desplegables'!#REF!</definedName>
    <definedName name="TipoMeta">'[1]Listas desplegables'!#REF!</definedName>
    <definedName name="TipoOperación">'[1]Listas desplegables'!#REF!</definedName>
    <definedName name="UO">'[2]Listas desplegables'!$H$35:$H$69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I14" i="2" l="1"/>
  <c r="CH14" i="2"/>
  <c r="CJ14" i="2" s="1"/>
  <c r="CF14" i="2"/>
  <c r="CE14" i="2"/>
  <c r="CG14" i="2" s="1"/>
  <c r="BU14" i="2"/>
  <c r="BK14" i="2"/>
  <c r="BF14" i="2"/>
  <c r="BA14" i="2"/>
  <c r="AV14" i="2"/>
  <c r="AU14" i="2"/>
  <c r="AQ14" i="2"/>
  <c r="AL14" i="2"/>
  <c r="AG14" i="2"/>
  <c r="AB14" i="2"/>
  <c r="W14" i="2"/>
  <c r="CJ13" i="2" l="1"/>
  <c r="CI13" i="2"/>
  <c r="CH13" i="2"/>
  <c r="CF13" i="2"/>
  <c r="CE13" i="2"/>
  <c r="CG13" i="2" s="1"/>
  <c r="BZ13" i="2"/>
  <c r="BU13" i="2"/>
  <c r="BP13" i="2"/>
  <c r="BK13" i="2"/>
  <c r="BF13" i="2"/>
  <c r="BA13" i="2"/>
  <c r="AV13" i="2"/>
  <c r="AQ13" i="2"/>
  <c r="AL13" i="2"/>
  <c r="AG13" i="2"/>
  <c r="AB13" i="2"/>
  <c r="W13" i="2"/>
  <c r="D2" i="3" l="1"/>
  <c r="B3" i="3"/>
  <c r="C3" i="3"/>
  <c r="E3" i="3" s="1"/>
  <c r="C4" i="3"/>
  <c r="E4" i="3" s="1"/>
  <c r="C5" i="3"/>
  <c r="E5" i="3" s="1"/>
  <c r="C6" i="3"/>
  <c r="E6" i="3" s="1"/>
  <c r="C7" i="3"/>
  <c r="E7" i="3" s="1"/>
  <c r="C8" i="3"/>
  <c r="E8" i="3" s="1"/>
  <c r="C9" i="3"/>
  <c r="E9" i="3" s="1"/>
  <c r="C10" i="3"/>
  <c r="E10" i="3" s="1"/>
  <c r="C11" i="3"/>
  <c r="E11" i="3" s="1"/>
  <c r="C12" i="3"/>
  <c r="E12" i="3" s="1"/>
  <c r="C13" i="3"/>
  <c r="E13" i="3" s="1"/>
  <c r="C14" i="3"/>
  <c r="E14" i="3" s="1"/>
  <c r="CJ2" i="2"/>
  <c r="CJ3" i="2"/>
  <c r="U12" i="2"/>
  <c r="V12" i="2"/>
  <c r="W12" i="2"/>
  <c r="X12" i="2"/>
  <c r="Y12" i="2"/>
  <c r="Z12" i="2"/>
  <c r="AA12" i="2"/>
  <c r="AB12" i="2"/>
  <c r="AC12" i="2"/>
  <c r="AD12" i="2"/>
  <c r="AE12" i="2"/>
  <c r="AF12" i="2"/>
  <c r="AG12" i="2"/>
  <c r="AH12" i="2"/>
  <c r="AI12" i="2"/>
  <c r="AJ12" i="2"/>
  <c r="AK12" i="2"/>
  <c r="AL12" i="2"/>
  <c r="AM12" i="2"/>
  <c r="AN12" i="2"/>
  <c r="AO12" i="2"/>
  <c r="AP12" i="2"/>
  <c r="AQ12" i="2"/>
  <c r="AR12" i="2"/>
  <c r="AS12" i="2"/>
  <c r="AT12" i="2"/>
  <c r="AU12" i="2"/>
  <c r="AV12" i="2"/>
  <c r="AW12" i="2"/>
  <c r="AX12" i="2"/>
  <c r="AY12" i="2"/>
  <c r="AZ12" i="2"/>
  <c r="BA12" i="2"/>
  <c r="BB12" i="2"/>
  <c r="BC12" i="2"/>
  <c r="BD12" i="2"/>
  <c r="BE12" i="2"/>
  <c r="BF12" i="2"/>
  <c r="BG12" i="2"/>
  <c r="BH12" i="2"/>
  <c r="BI12" i="2"/>
  <c r="BJ12" i="2"/>
  <c r="BK12" i="2"/>
  <c r="BL12" i="2"/>
  <c r="BM12" i="2"/>
  <c r="BN12" i="2"/>
  <c r="BO12" i="2"/>
  <c r="BP12" i="2"/>
  <c r="BQ12" i="2"/>
  <c r="BR12" i="2"/>
  <c r="BS12" i="2"/>
  <c r="BT12" i="2"/>
  <c r="BU12" i="2"/>
  <c r="BV12" i="2"/>
  <c r="BW12" i="2"/>
  <c r="BX12" i="2"/>
  <c r="BY12" i="2"/>
  <c r="BZ12" i="2"/>
  <c r="CA12" i="2"/>
  <c r="CB12" i="2"/>
  <c r="CI2" i="2"/>
  <c r="CI3" i="2"/>
  <c r="CJ4" i="2"/>
  <c r="W15" i="2"/>
  <c r="AB15" i="2"/>
  <c r="AG15" i="2"/>
  <c r="W16" i="2"/>
  <c r="AB16" i="2"/>
  <c r="AG16" i="2"/>
  <c r="CI4" i="2" l="1"/>
  <c r="E15" i="3"/>
</calcChain>
</file>

<file path=xl/sharedStrings.xml><?xml version="1.0" encoding="utf-8"?>
<sst xmlns="http://schemas.openxmlformats.org/spreadsheetml/2006/main" count="184" uniqueCount="148">
  <si>
    <t>4) infancia BMT a BCS  SIRBE: Infancia BMT a BCS  SIRBE. Copiar la parametrización de las modalidades de infancia BMT a BCS</t>
  </si>
  <si>
    <t>anual de adquisiciones.</t>
  </si>
  <si>
    <t>anual de adquisiciones: Se corrige el error que hace que se muestren números decimales en los identificadores de CRP y CDP en el reporte de plan</t>
  </si>
  <si>
    <t>3) CRP y CDP en el reporte de plan</t>
  </si>
  <si>
    <t>3)SIRBE: Modificación JOB para permisos extemporáneos, Se necesita actualizar modalidades a usuarios con contrato.</t>
  </si>
  <si>
    <t>2) RAJ: Restauración de contraseñas de acceso a RAJ en la bases de datos de Producción Db_Login_Sdis.</t>
  </si>
  <si>
    <t>2)SIRBE: Cambio de versión EJECUTABLE SIRBE para permitir ingreso de participantes con PASAPORTE</t>
  </si>
  <si>
    <t>2) TROPA SOCIAL: Se realizan actualización para habilitar una encuesta a varias subdirecciones en la plataforma web</t>
  </si>
  <si>
    <t>de procesamiento.</t>
  </si>
  <si>
    <t>1)Focalización: Modificación en el formulario de personas, hogar y vivienda como también el reporte general para DADE</t>
  </si>
  <si>
    <t>1) IOPS: Se corrige el error que hace que se envíen informes de supervisión varias veces, cuando el servidor se encuentra con cola alta</t>
  </si>
  <si>
    <t xml:space="preserve">De los tickets gestionados, los usuarios contestaron 1.798 encuestas de satisfacción, correspondiente al 46%. En 1.680 la calificación del usuario sobre la satisfacción del servicio de la Mesa tuvo puntajes promedio de 4 a 5, es decir, BUENO o EXCELENTE, obteniendo como resultado general un 93% de satisfacción, que comparado con la meta del 90%, nos arroja un cumplimiento del indicador en un 103%. </t>
  </si>
  <si>
    <t xml:space="preserve">Al cierre del 31 de marzo de 2022, los tickets en estado SOLUCIONADO fueron 494 y los tickets en estado CERRADO fueron 4.876 para un total de 5.370 tickets gestionados de manera efectiva, de los 5.797 casos totales (No se tienen en cuenta 32 casos en estado ANULADO.
De los casos gestionados, los usuarios contestaron 1.675 encuestas de satisfacción, correspondiente al 31% de los casos gestionados. En 1.461 de las encuestas, la calificación del usuario sobre la satisfacción del servicio de la Mesa tuvo puntajes promedio de 4 a 5, es decir, BUENO o EXCELENTE, obteniendo como resultado general un 87% de satisfacción de usuarios en estas calificaciones, que comparado con la meta del 90%, nos arroja un cumplimiento del indicador en un 97%. </t>
  </si>
  <si>
    <t>14/03/2022 No se generan observaciones respecto al análisis presentado en el seguimiento al indicador de gestión. Se deja la siguiente recomendación: adelantar las acciones pertinentes para lograr el cumplimiento con respecto a la meta propuesta.</t>
  </si>
  <si>
    <t>Al cierre del 28 de febrero de 2022, los tickets en estado SOLUCIONADO fueron 85 y los tickets en estado CERRADO fueron 6.225 para un total de 6.310 tickets gestionados de manera efectiva, de los 6.809 casos totales (No se tienen en cuenta 51 casos en estado ANULADO. 
De los casos gestionados, los usuarios contestaron 1.783 encuestas de satisfacción, correspondiente al 28% de los casos gestionados. En 1.490 de las encuestas, la calificación del usuario sobre la satisfacción del servicio de la Mesa tuvo puntajes promedio de 4 a 5, es decir, BUENO o EXCELENTE, obteniendo como resultado general un 84% de satisfacción de usuarios en estas calificaciones, que comparado con la meta del 90%, nos arroja un cumplimiento del indicador en un 93%</t>
  </si>
  <si>
    <t xml:space="preserve">Al cierre del 31 de enero de 2022, los tickets en estado SOLUCIONADO fueron 56 y los tickets en estado CERRADO fueron 5.468 para un total de 5.524 tickets gestionados de manera efectiva, de los 5.960 casos totales (No se tienen en cuenta 58 casos en estado ANULADO. Sin embargo, 47 casos fueron anulados por falta de información, debido a que no se recibió la información completa por parte de los usuarios, en estos casos se realizo gestión por parte de los analistas MDS, se realizo seguimiento durante 3 días hábiles y se estableció comunicación con los usuarios, pero no se obtuvo respuesta). Adicional, se evidencia en los resultados que comparados con el mes anterior ingresaron 1.885 casos de más debido a la coyuntura de creación y activación de usuarios.
De los casos gestionados, los usuarios contestaron 1.295 encuestas de satisfacción, correspondiente al 23% de los casos gestionados. En 1.139 de las encuestas, la calificación del usuario sobre la satisfacción del servicio de la Mesa tuvo puntajes promedio de 4 a 5, es decir, BUENO o EXCELENTE (primer nivel 745 de 814 es decir un 92% de satisfacción y segundo nivel 394 de 481 es decir un 82% de satisfacción), obteniendo como resultado general un 88% de satisfacción de usuarios en estas calificaciones, que comparado con la meta del 90%, nos arroja un cumplimiento del indicador en un 98%. </t>
  </si>
  <si>
    <t>Durante la vigencia de 2022 se logró evidenciar el cumplimiento del 89% del cumplimiento de las encuestas de Satisfacción de los usuarios de la mesa de servicio generados a la Subdirección de Investigación e Información. Así las cosas el indicador logra un porcentaje de cumplimiento para la vigencia del 99% con respecto a la meta propuesta (90%).
Por parte de la Subdirección de Investigación e Información se propone mantener el indicador y continuar implementando mejoras que permitan llegar a un cumplimiento del 100%.</t>
  </si>
  <si>
    <t>12/01/2023 No se generan observaciones y/o recomendaciones respecto al análisis presentado al indicador de gestión.</t>
  </si>
  <si>
    <t xml:space="preserve">Al cierre del 30 de diciembre de 2022, los tickets en estado SOLUCIONADO fueron 206 y los tickets en estado CERRADO fueron 4,342 para un total de 4.548 tickets gestionados de manera efectiva, de los 4,866 tickets totales (No se tienen en cuenta 21 tickets en estado ANULADO, en su mayoría por duplicidad). 
De los tickets gestionados, los usuarios contestaron 1507 encuestas de satisfacción, correspondiente al 33%. En 1362 la calificación del usuario sobre la satisfacción del servicio de la Mesa tuvo puntajes promedio de 4 a 5, es decir, BUENO o EXCELENTE, obteniendo como resultado general un 90% de satisfacción, que comparado con la meta del 90%, nos arroja un cumplimiento del indicador en un 100%. </t>
  </si>
  <si>
    <t>12/12/2022 No se generan observaciones y/o recomendaciones respecto al análisis presentado al indicador de gestión.</t>
  </si>
  <si>
    <t xml:space="preserve">Al cierre del 30 de noviembre de 2022, los tickets en estado SOLUCIONADO fueron 493 y los tickets en estado CERRADO fueron 3.899 para un total de 4.392 tickets gestionados de manera efectiva, de los 4.538 tickets totales (No se tienen en cuenta 26 tickets en estado ANULADO, en su mayoría por duplicidad).
De los tickets gestionados, los usuarios contestaron 1.566 encuestas de satisfacción, correspondiente al 32%. En 1.426 la calificación del usuario sobre la satisfacción del servicio de la Mesa tuvo puntajes promedio de 4 a 5, es decir, BUENO o EXCELENTE, obteniendo como resultado general un 92% de satisfacción, que comparado con la meta del 90%, nos arroja un cumplimiento del indicador en un 102%. </t>
  </si>
  <si>
    <t>15/11/2022 No se generan observaciones y/o recomendaciones respecto al análisis presentado al indicador de gestión.</t>
  </si>
  <si>
    <t xml:space="preserve">Al cierre del 31 de octubre de 2022, los tickets en estado SOLUCIONADO fueron 172 y los tickets en estado CERRADO fueron 3.711 para un total de 3.883 tickets gestionados de manera efectiva, de los 3.997 tickets totales (No se tienen en cuenta 22 tickets en estado ANULADO, en su mayoría por duplicidad). 
De los tickets gestionados, los usuarios contestaron 1.798 encuestas de satisfacción, correspondiente al 46%. En 1.680 la calificación del usuario sobre la satisfacción del servicio de la Mesa tuvo puntajes promedio de 4 a 5, es decir, BUENO o EXCELENTE, obteniendo como resultado general un 93% de satisfacción, que comparado con la meta del 90%, nos arroja un cumplimiento del indicador en un 103%. </t>
  </si>
  <si>
    <t>11/10/2022 No se generan observaciones y/o recomendaciones respecto al análisis presentado al indicador de gestión.</t>
  </si>
  <si>
    <t xml:space="preserve">Al cierre del 30 de septiembre de 2022, los tickets en estado SOLUCIONADO fueron 795 y los tickets en estado CERRADO fueron 4.240 para un total de 5.035 tickets gestionados de manera efectiva, de los 5.194 tickets totales (No se tienen en cuenta 42 tickets en estado ANULADO, en su mayoría por duplicidad). 
De los casos gestionados, los usuarios contestaron 1.377 encuestas de satisfacción, correspondiente al 27% de los casos gestionados. En 1.264 de las encuestas, la calificación del usuario sobre la satisfacción del servicio de la Mesa tuvo puntajes promedio de 4 a 5, es decir, BUENO o EXCELENTE, obteniendo como resultado general un 92% de satisfacción de usuarios en estas calificaciones, que comparado con la meta del 90%, nos arroja un cumplimiento del indicador en un 102%. </t>
  </si>
  <si>
    <t>11/09/2022 No se generan observaciones y/o recomendaciones respecto al análisis presentado al indicador de gestión.</t>
  </si>
  <si>
    <t xml:space="preserve">Al cierre del 31 de agosto de 2022, los tickets en estado SOLUCIONADO fueron 644 y los tickets en estado CERRADO fueron 4.393 para un total de 5.037 tickets gestionados de manera efectiva, de los 5.473 casos totales (No se tienen en cuenta 24 casos en estado ANULADO).
De los casos gestionados, los usuarios contestaron 1.494 encuestas de satisfacción, correspondiente al 29% de los casos gestionados. En 1.377 de las encuestas, la calificación del usuario sobre la satisfacción del servicio de la Mesa tuvo puntajes promedio de 4 a 5, es decir, BUENO o EXCELENTE, obteniendo como resultado general un 92% de satisfacción de usuarios en estas calificaciones, que comparado con la meta del 90%, nos arroja un cumplimiento del indicador en un 102%. </t>
  </si>
  <si>
    <t>09/08/2022 No se generar observaciones y/o recomendaciones respecto al análisis presentado al indicador de gestión.</t>
  </si>
  <si>
    <t xml:space="preserve">Al cierre del 31 de julio de 2022, los tickets en estado SOLUCIONADO fueron 287 y los tickets en estado CERRADO fueron 3.666 para un total de 3.953 tickets gestionados de manera efectiva, de los 4.164 casos totales (No se tienen en cuenta 23 casos en estado ANULADO).
De los casos gestionados, los usuarios contestaron 1.010 encuestas de satisfacción, correspondiente al 26% de los casos gestionados. En 916 de las encuestas, la calificación del usuario sobre la satisfacción del servicio de la Mesa tuvo puntajes promedio de 4 a 5, es decir, BUENO o EXCELENTE, obteniendo como resultado general un 91% de satisfacción de usuarios en estas calificaciones, que comparado con la meta del 90%, nos arroja un cumplimiento del indicador en un 101%. </t>
  </si>
  <si>
    <t>12/07/2022 No se generan observaciones y/o recomendaciones respecto al análisis presentado al indicador de gestión.</t>
  </si>
  <si>
    <t xml:space="preserve">Al cierre del 30 de junio de 2022, los tickets en estado SOLUCIONADO fueron 498 y los tickets en estado CERRADO fueron 3.110 para un total de 3.608 tickets gestionados de manera efectiva, de los 3.922 casos totales (No se tienen en cuenta 32 casos en estado ANULADO).
De los casos gestionados, los usuarios contestaron 1.071 encuestas de satisfacción, correspondiente al 26% de los casos gestionados. En 969 de las encuestas, la calificación del usuario sobre la satisfacción del servicio de la Mesa tuvo puntajes promedio de 4 a 5, es decir, BUENO o EXCELENTE, obteniendo como resultado general un 90% de satisfacción de usuarios en estas calificaciones, que comparado con la meta del 90%, nos arroja un cumplimiento del indicador en un 100%. </t>
  </si>
  <si>
    <t>13/06/2022 No se generan observaciones y/o recomendaciones respecto al análisis presentado al indicador de gestión.</t>
  </si>
  <si>
    <t xml:space="preserve">Al cierre del 31 de mayo de 2022, los tickets en estado SOLUCIONADO fueron 251 y los tickets en estado CERRADO fueron 3.851 para un total de 4.106 tickets gestionados de manera efectiva, de los 4.470 casos totales (No se tienen en cuenta 52 casos en estado ANULADO).
De los casos gestionados, los usuarios contestaron 1.195 encuestas de satisfacción, correspondiente al 29% de los casos gestionados. En 1.061 de las encuestas, la calificación del usuario sobre la satisfacción del servicio de la Mesa tuvo puntajes promedio de 4 a 5, es decir, BUENO o EXCELENTE, obteniendo como resultado general un 89% de satisfacción de usuarios en estas calificaciones, que comparado con la meta del 90%, nos arroja un cumplimiento del indicador en un 99%. </t>
  </si>
  <si>
    <t>10/05/2022 No se generan observaciones respecto al análisis presentado en el seguimiento al indicador de gestión. Solo se tiene la siguiente recomendación: adelantar todas las acciones pertinentes para alcanzar a lograr la meta propuesta.</t>
  </si>
  <si>
    <t xml:space="preserve">Al cierre del 30 de abril de 2022, los tickets en estado SOLUCIONADO fueron 434 y los tickets en estado CERRADO fueron 3.028 para un total de 3.462 tickets gestionados de manera efectiva, de los 3.787 casos totales (No se tienen en cuenta 16 casos en estado ANULADO
De los casos gestionados, los usuarios contestaron 1.019 encuestas de satisfacción, correspondiente al 29% de los casos gestionados. En 878 de las encuestas, la calificación del usuario sobre la satisfacción del servicio de la Mesa tuvo puntajes promedio de 4 a 5, es decir, BUENO o EXCELENTE, obteniendo como resultado general un 86% de satisfacción de usuarios en estas calificaciones, que comparado con la meta del 90%, nos arroja un cumplimiento del indicador en un 96%. </t>
  </si>
  <si>
    <t>19/04/2021 No se generan observaciones y/o recomendaciones respecto al análisis presentado en el seguimiento al indicador de gestión.</t>
  </si>
  <si>
    <t>Al cierre del 28 de febrero de 2022, los tickets en estado SOLUCIONADO fueron 85 y los tickets en estado CERRADO fueron 6.225 para un total de 6.310 tickets gestionados de manera efectiva, de los 6.809 casos totales (No se tienen en cuenta 51 casos en estado ANULADO. 
De los casos gestionados, los usuarios contestaron 1.783 encuestas de satisfacción, correspondiente al 28% de los casos gestionados. En 1.490 de las encuestas, la calificación del usuario sobre la satisfacción del servicio de la Mesa tuvo puntajes promedio de 4 a 5, es decir, BUENO o EXCELENTE, obteniendo como resultado general un 84% de satisfacción de usuarios en estas calificaciones, que comparado con la meta del 90%, nos arroja un cumplimiento del indicador en un 93%.</t>
  </si>
  <si>
    <t>Porcentaje</t>
  </si>
  <si>
    <t>Constante</t>
  </si>
  <si>
    <t>Mensual</t>
  </si>
  <si>
    <t>Reporte en Excel de la herramienta  "Aranda"</t>
  </si>
  <si>
    <t>1. Identificar en el reporte mensual de la herramienta Aranda Query Manager, la cantidad de casos de mesa de servicio calificados como excelente o bueno (entre 4 y 5)  en el periodo.
2.  Identificar en el reporte mensual de la herramienta Aranda Query Manager, la cantidad de casos de mesa de servicio calificados en el periodo
3. Comparar el número de casos calificados como excelente o bueno, con el total de casos calificados.
4. Comparar el porcentaje anterior, con la meta porcentual de satisfacción de los usuarios de la mesa de servicio para el periodo</t>
  </si>
  <si>
    <t>Reporte en Excel de la herramienta "Aranda" generada el  día 5 hábil de cada mes</t>
  </si>
  <si>
    <t>Porcentaje de casos de mesa  de servicio calificados en la herramienta Aranda como excelente o bueno (puntajes entre 4 y 5) / Meta porcentual de satisfacción de los usuarios de la mesa de servicio para el periodo</t>
  </si>
  <si>
    <t>Eficacia</t>
  </si>
  <si>
    <t xml:space="preserve">Solución efectiva y oportuna de los casos de la mesa de servicio </t>
  </si>
  <si>
    <t>Calcular el porcentaje de satisfacción de los usuarios de la mesa de servicio  a través de la calificación otorgada en la herramienta Aranda (calificaciones entre 4 y 5), respecto a la meta porcentual establecida para el periodo, con el fin de evaluar la satisfacción de los usuarios de los servicios tecnológicos</t>
  </si>
  <si>
    <t>Satisfacción de los usuarios de la mesa de servicio.</t>
  </si>
  <si>
    <t>Circular No. 010 del 31/03/2022</t>
  </si>
  <si>
    <t>SMT-001</t>
  </si>
  <si>
    <t>6. Sistemas de información. Contar con sistemas de información robustos y sólidos que generen datos, información y conocimiento con calidad, oportunidad y pertinencia para la toma de decisiones y que respondan oportunamente a la transformación de los servicios sociales de la Secretaría Distrital de Integración Social.</t>
  </si>
  <si>
    <t>No aplica</t>
  </si>
  <si>
    <t>Gestión de soporte y mantenimiento tecnológico</t>
  </si>
  <si>
    <t>Gráfica</t>
  </si>
  <si>
    <t>Porcentaje de avance para la vigencia</t>
  </si>
  <si>
    <t>Meta anual del indicador para la vigencia</t>
  </si>
  <si>
    <t>Resultado del indicador para la vigencia</t>
  </si>
  <si>
    <t>Porcentaje de avance acumulado</t>
  </si>
  <si>
    <t>Programado del indicador acumulado</t>
  </si>
  <si>
    <t>Resultado del indicador acumulado</t>
  </si>
  <si>
    <t>Análisis anual</t>
  </si>
  <si>
    <t>Meta del indicador</t>
  </si>
  <si>
    <t>Unidad de medida de la línea base</t>
  </si>
  <si>
    <t>Línea base</t>
  </si>
  <si>
    <t>Tendencia anual del indicador</t>
  </si>
  <si>
    <t>Periodicidad del indicador</t>
  </si>
  <si>
    <t>Evidencia</t>
  </si>
  <si>
    <t>Unidad de medida del indicador</t>
  </si>
  <si>
    <t>Descripción del método de cálculo</t>
  </si>
  <si>
    <t>Fuente de datos</t>
  </si>
  <si>
    <t>Fórmula de cálculo</t>
  </si>
  <si>
    <t>Tipo de indicador</t>
  </si>
  <si>
    <t>Factor crítico de éxito</t>
  </si>
  <si>
    <t>Objetivo del indicador</t>
  </si>
  <si>
    <t>Nombre del indicador</t>
  </si>
  <si>
    <t>Fecha de oficialización del indicador</t>
  </si>
  <si>
    <t>Código del indicador</t>
  </si>
  <si>
    <t>Objetivo estratégico al que aporta el Indicador</t>
  </si>
  <si>
    <t>Proyecto de inversión</t>
  </si>
  <si>
    <t>Proceso institucional</t>
  </si>
  <si>
    <t>Diciembre</t>
  </si>
  <si>
    <t>Noviembre</t>
  </si>
  <si>
    <t>Octubre</t>
  </si>
  <si>
    <t>Septiembre</t>
  </si>
  <si>
    <t>Agosto</t>
  </si>
  <si>
    <t>Julio</t>
  </si>
  <si>
    <t>Junio</t>
  </si>
  <si>
    <t>Mayo</t>
  </si>
  <si>
    <t>Abril</t>
  </si>
  <si>
    <t>Marzo</t>
  </si>
  <si>
    <t>Febrero</t>
  </si>
  <si>
    <t>Enero</t>
  </si>
  <si>
    <t>Horizonte</t>
  </si>
  <si>
    <t>Características indicador</t>
  </si>
  <si>
    <t>Identificación general</t>
  </si>
  <si>
    <t>Ubicación estratégica</t>
  </si>
  <si>
    <t>Cuadro de control 2: Seguimiento indicadores según meta anual programada</t>
  </si>
  <si>
    <t>Cuadro de control 1: Seguimiento indicadores según lo programado hasta el corte del informe</t>
  </si>
  <si>
    <t>SEGUIMIENTO DEL INDICADOR</t>
  </si>
  <si>
    <t>FORMULACIÓN DEL INDICADOR</t>
  </si>
  <si>
    <t>A</t>
  </si>
  <si>
    <t>De</t>
  </si>
  <si>
    <t>PERIODO DEL SEGUIMIENTO:</t>
  </si>
  <si>
    <t>Página: 1 de 1</t>
  </si>
  <si>
    <t>Vigencia 2021</t>
  </si>
  <si>
    <t>Fecha: Memo  I2021033080 - 02/11/2021</t>
  </si>
  <si>
    <t>4to. Trimestre</t>
  </si>
  <si>
    <t>Versión: 2</t>
  </si>
  <si>
    <t>3er. Trimestre</t>
  </si>
  <si>
    <t>Código: FOR-SG-010</t>
  </si>
  <si>
    <t>PROCESO SISTEMA DE GESTIÓN
FORMATO FORMULACIÓN Y SEGUIMIENTO A INDICADORES DE GESTIÓN</t>
  </si>
  <si>
    <t>Meta</t>
  </si>
  <si>
    <t>Avance</t>
  </si>
  <si>
    <t>Vigencia</t>
  </si>
  <si>
    <t>Cumplimiento</t>
  </si>
  <si>
    <t xml:space="preserve">Avance </t>
  </si>
  <si>
    <t>7741 - Fortalecimiento de la gestión de la información y el conocimiento con enfoque participativo y territorial</t>
  </si>
  <si>
    <t>SMT-7741-002</t>
  </si>
  <si>
    <t>Circular No. 005 del 11/02/2022</t>
  </si>
  <si>
    <t>Casos gestionados a través de la mesa de servicios tecnológicos</t>
  </si>
  <si>
    <t>Calcular el porcentaje de casos recibidos por la mesa de servicios en un periodo de tiempo que fueron atendidos por la Subdirección de Investigación e Información, respecto a la meta porcentual establecida para el periodo, con el fin de medir la efectividad en la solución de las solicitudes de servicios tecnológicos por parte de la Subdirección de Investigación e Información.</t>
  </si>
  <si>
    <t>Gestión efectiva de los casos de la mesa de servicio tecnológica</t>
  </si>
  <si>
    <t xml:space="preserve">(Porcentaje de casos recibidos en mesa de servicio en el periodo, que se encuentren atendidos / Meta porcentual de atención de casos para el periodo) </t>
  </si>
  <si>
    <t>1. Identificar en el reporte mensual de la herramienta Aranda Query Manager, la cantidad de casos abiertos en el periodo que se encuentren en estado "solucionado" o estado "cerrado" 2.  Identificar en el reporte mensual de la herramienta Aranda Query Manager, la cantidad de casos abiertos en mesa de servicio en el periodo 3. Comparar el número de casos gestionados  (en estado "solucionado" o estado "cerrado")  con el total de casos recibidos en el periodo. 4. Comparar el porcentaje anterior, con la meta porcentual de atención de casos definida para el periodo.1. Extraer  de la herramienta Aranda Query Manager, un reporte  de los casos creados en el mes anterior
2. Identificar en el reporte mensual los casos creados cuyo especialista no pertenezca a la Subdirección de Investigación e Información
3. Identificar en el reporte mensual los casos creados  que se encuentren en estado "anulado"
4. Crear un reporte depurado del número de casos del periodo, eliminando del reporte mensual extraído de la herramienta Aranda Query Manager (punto 1) los casos que no fueron asignados a la Subdirección de Investigación e Información (punto 2) así como los casos en estado "anulado" (punto 3) 
5. Identificar en el reporte mensual  depurado (punto 4)  la cantidad de casos creados que fueron gestionados (casos se encuentren en estado "solucionado" o en estado "cerrado")
 6. Dividir el número de casos gestionados  (punto 5) sobre el número depurado de casos creados en el periodo (punto 4). 
7. Dividir el porcentaje anterior (punto 6), con la meta porcentual de gestión de casos definida para el mes.</t>
  </si>
  <si>
    <t>Reporte en Excel de la herramienta  "Aranda" sobre los casos de la Mesa de servicios tecnológicos creados en el mes de medición.</t>
  </si>
  <si>
    <t xml:space="preserve">Al cierre del 31 de enero de 2022, los tickets en estado SOLUCIONADO fueron 56 y los tickets en estado CERRADO fueron 5.468 para un total de 5.524 tickets gestionados de manera efectiva, de los 5.960 casos totales (No se tienen en cuenta 58 casos en estado ANULADO, de los cuales 47  fueron anulados por falta de información). Con lo cual el resultado de atención fue de 93%, que comparado con la meta del 95% se logra un cumplimiento del 98% de lo planeado. En comparación con el mes de diciembre 2021 se evidencia un aumento de 1.885 casos relacionados con la coyuntura de creación y activación de usuarios.
Durante el mes, 362 casos quedaron en estado SUSPENDIDO, los cuales 347 pertenecen a primer nivel (283 por falta de licencia de correo, 33 por repuestos),11 a segundo nivel de infraestructura y 4  a segundo nivel desarrollo.
59 casos quedaron  en estado EN PROCESO, de los cuales 5 pertenecen a primer nivel, 4 a segundo nivel de infraestructura, 1 a segundo nivel de desarrollo, 49 al proveedor Gran Imagen (impresoras).
14 casos quedaron en estado REGISTRADO, de los cuales 8 pertenecen a primer nivel, 1 a segundo nivel infraestructura y 5 a proveedor Gran Imagen (impresoras).
1 caso quedo  en estado DESAPROBADO, el cual pertenece a primer nivel.
La mayoría de los casos se relacionaron con Directorio Activo (2.226), Sirbe (519),  IOPS (511), AZ Digital (458), Seven (424), Información de usuario (369), Correo (212), Laser (198), Equipo Completo (144), Celular (111) y Focalización (108). </t>
  </si>
  <si>
    <t xml:space="preserve">Al cierre del 28 de febrero de 2022, los tickets en estado SOLUCIONADO fueron 85 y los tickets en estado CERRADO fueron 6.225 para un total de 6.310 tickets gestionados de manera efectiva, de los 6.809 casos totales (No se tienen en cuenta 51 casos en estado ANULADO). Obteniendo como resultado de atención un 93%, que comparado con la meta del 95% se logra un cumplimiento del 98% de lo planeado. 
Durante el mes, 359 casos quedaron en estado SUSPENDIDO, los cuales 336 pertenecen a primer nivel (222 por falta de licencia de correo, 53 por repuestos entre otros),17 a segundo nivel de infraestructura y 6  a segundo nivel desarrollo y servicios.
118 casos quedaron  en estado EN PROCESO, de los cuales 11 pertenecen a primer nivel, 3 a segundo nivel de infraestructura, 2 a segundo nivel desarrollo y  servicios, 102 al proveedor Gran Imagen (impresoras).
13 casos quedaron en estado REGISTRADO, de los cuales 11 pertenecen a primer nivel, 1 a segundo nivel infraestructura y 1 segundo nivel desarrollo y  servicios.
8 caso quedo  en estado DESAPROBADO, el cual pertenece 1 a primer nivel, 1 a segundo nivel desarrollo, 6 al proveedor Gran Imagen (impresoras).
1 caso quedo  en estado PENDIENTE el cual pertenece a segundo nivel infraestructura.
 La mayoría de los casos se relacionaron con Directorio Activo (1.970), IOPS (864), Sirbe (764), Información de usuario (504), AZ Digital (495), Seven (395), Equipo Completo (358),  Laser (304),Correo (252), CPU (133) y Focalización (106). </t>
  </si>
  <si>
    <t xml:space="preserve">Al cierre del 31 de marzo de 2022, los tickets en estado SOLUCIONADO fueron 494 y los tickets en estado CERRADO fueron 4.876 para un total de 5.370 tickets gestionados de manera efectiva, de los 5.797 casos totales (No se tienen en cuenta 32 casos en estado ANULADO. Obteniendo como resultado de atención un 93%, que comparado con la meta del 95% se logra un cumplimiento del 98% de lo planeado. 
Durante el mes, 252 casos quedaron en estado SUSPENDIDO, los cuales 197 pertenecen a primer nivel (109 por falta de licencia de correo, 65 por repuestos, entre otros),50 a segundo nivel de infraestructura y 5 a segundo nivel desarrollo y servicios.
96 casos quedaron  en estado EN PROCESO, de los cuales 3 pertenecen a primer nivel, 9 a segundo nivel de infraestructura, 10 a segundo nivel desarrollo y  servicios, 74 al proveedor Gran Imagen (impresoras).
26 casos quedaron en estado REGISTRADO, de los cuales 17 pertenecen a primer nivel, 4 a segundo nivel infraestructura, 3 segundo nivel desarrollo y  servicios y 2 al proveedor Gran Imagen (impresoras).
21 casos quedaron  en estado DESAPROBADO, el cual pertenece 1 a segundo nivel infraestructura, 12 a segundo nivel desarrollo y 8 al proveedor Gran Imagen (impresoras).
La mayoría de los casos se relacionaron con Directorio Activo (1.224), IOPS (726), Sirbe (684), AZ Digital (410),  Focalización (394), Seven (351), Laser (326), Equipo Completo (317), Información de usuario (253), Correo (251) y CPU (136). </t>
  </si>
  <si>
    <t>07/04/2022 No se generan observaciones respecto al análisis presentado en el seguimiento al indicador de gestión. Se deja la siguiente recomendación: adelantar las acciones pertinentes para lograr el cumplimiento con respecto a la meta propuesta.</t>
  </si>
  <si>
    <t xml:space="preserve">Al cierre del 30 de abril de 2022, los tickets en estado SOLUCIONADO fueron 434 y los tickets en estado CERRADO fueron 3.028 para un total de 3.462 tickets gestionados de manera efectiva, de los 3.787 casos totales (No se tienen en cuenta 16 casos en estado ANULADO). Obteniendo como resultado de atención un 96%, que comparado con la meta del 95% se logra un cumplimiento del 101% de lo planeado. 
Durante el mes, 225 casos quedaron en estado SUSPENDIDO, los cuales 210 pertenecen a primer nivel (105 por falta de licencia de correo, 33 por  citas pactadas, 30 por falta de documentación y/o información, 27 por repuestos, entre otros),10 a segundo nivel de infraestructura y 5 a segundo nivel desarrollo y servicios.
76 casos quedaron  en estado EN PROCESO, de los cuales 55 al proveedor Gran Imagen (impresoras), 13 pertenecen a primer nivel, 5 a segundo nivel de infraestructura, 3 a segundo nivel desarrollo y servicios.
21 casos quedaron en estado REGISTRADO, de los cuales 15 pertenecen a primer nivel, 1 a segundo nivel infraestructura, 5 segundo nivel desarrollo y  servicios.
2 casos quedaron  en estado DESAPROBADO, el cual pertenece 1 a primer nivel, 1 a segundo nivel desarrollo.
1 caso quedo  en estado PENDIENTE, el cual pertenece 1 a segundo nivel infraestructura.
 La mayoría de los casos se relacionaron con Directorio Activo (763), Sirbe (680), IOPS (290), Focalización (249), AZ Digital (248), Equipo Completo (234), Seven (221), Laser (184), Información de usuario (179), CPU (139) y Correo (120). </t>
  </si>
  <si>
    <t>09/05/2022 No se generan observaciones respecto al análisis presentado en el seguimiento al indicador de gestión.</t>
  </si>
  <si>
    <t xml:space="preserve">Al cierre del 31 de mayo de 2022, los tickets en estado SOLUCIONADO fueron 251 y los tickets en estado CERRADO fueron 3.855 para un total de 4.106 tickets gestionados de manera efectiva, de los 4.470 casos totales (No se tienen en cuenta 52 casos en estado ANULADO). Obteniendo como resultado de atención un 92%, que comparado con la meta del 95% se logra un cumplimiento del 97% de lo planeado. 
Durante el mes, 241 casos quedaron en estado SUSPENDIDO, los cuales 211 pertenecen a primer nivel (97 por falta de licencia de correo, 41 por repuestos, 25 por  citas pactadas, entre otros),30 a segundo nivel (infraestructura e inventarios SII).
95 casos quedaron  en estado EN PROCESO,  los cuales 75 pertenecen al proveedor Gran Imagen (impresoras), 13 pertenecen a segundo nivel  y 7 pertenecen a primer nivel.
27 casos quedaron en estado REGISTRADO, de los cuales 15 pertenecen a primer nivel, 7 a segundo nivel y 5 al proveedor Gran Imagen (impresoras).
1 caso quedo  en estado DESAPROBADO, el cual pertenece a segundo nivel fábrica de software.
 La mayoría de los casos se relacionaron con Directorio Activo (940), Sirbe (682), IOPS (405), AZ Digital (398), Laser (300), Información de usuario (245), Focalización (222), Seven (215), Correo (185), CPU (141) y Equipo Completo (140). </t>
  </si>
  <si>
    <t>09/06/2022 No se generan observaciones respecto al análisis presentado en el seguimiento al indicador de gestión. Se deja la siguiente recomendación: adelantar todas las acciones pertinentes para lograr cumplir con la meta propuesta.</t>
  </si>
  <si>
    <t xml:space="preserve">Al cierre del 30 de junio de 2022, los tickets en estado SOLUCIONADO fueron 498 y los tickets en estado CERRADO fueron 3.110 para un total de 3.608 tickets gestionados de manera efectiva, de los 3.922 casos totales (No se tienen en cuenta 32 casos en estado ANULADO). Obteniendo como resultado de atención un 92%, que comparado con la meta del 95% se logra un cumplimiento del 97% de lo planeado. 
Durante el mes, 158 casos quedaron en estado SUSPENDIDO, los cuales 134 pertenecen a primer nivel (35 por  citas pactadas, 28 pendientes por falta de documentación, 23 por licencia de correo, 22 por repuestos, entre otros),22 a segundo nivel y 2 al proveedor Gran Imagen.
100 casos quedaron  en estado EN PROCESO,  de los cuales 79 pertenecen al proveedor gran imagen, 13 pertenecen a primer nivel y 8 pertenecen a segundo nivel.
35 casos quedaron en estado REGISTRADO, de los cuales 27 pertenecen a primer nivel y 8 a segundo nivel.
.
3 caso quedo  en estado DESAPROBADO, de los cuales 2 pertenecen al proveedor gran imagen y 1 pertenecen a segundo nivel.
 La mayoría de los casos se relacionaron con Directorio Activo (600), Sirbe (584),  Focalización (384), AZ Digital (353), Seven (348), Laser (302), IOPS (293), Información de usuario (159), Correo (144), Equipo Completo (140) y CPU (89). </t>
  </si>
  <si>
    <t>11/07/2022 No se generan observaciones respecto al análisis presentado en el seguimiento al indicador de gestión. Se deja la siguiente recomendación: continuar con todas las acciones para cumplir con la meta propuesta.</t>
  </si>
  <si>
    <t>Al cierre del 31 de julio de 2022, los tickets en estado SOLUCIONADO fueron 287 y los tickets en estado CERRADO fueron 3.666 para un total de 3.953 tickets gestionados de manera efectiva, de los 4.164 casos totales (No se tienen en cuenta 23 casos en estado ANULADO). Obteniendo como resultado de atención un 95%, que comparado con la meta del 95% se logra un cumplimiento del 100% de lo planeado. 
Durante el mes, 169 casos quedaron en estado SUSPENDIDO, los cuales 152 pertenecen a primer nivel (69 por licencia de correo, 26 Escalado a especialistas, 14 pendientes por falta de documentación, 12 por repuestos, entre otros) y 17 a segundo nivel.
18 casos quedaron  en estado EN PROCESO,  de los cuales 9 pertenecen a primer nivel, 8 pertenecen a segundo nivel y 1 al proveedor Solution Copy.
15 casos quedaron en estado REGISTRADO, de los cuales 7 pertenecen a primer nivel y 8 a segundo nivel.
2 casos quedaron en estado DESAPROBADO, los cuales pertenecen a segundo nivel.
2 casos quedaron  en estado PENDIENTE, los cuales de los cuales 1 pertenece a primer nivel y 1 a segundo nivel.
La mayoría de los casos se relacionaron con Directorio Activo (966), Sirbe (580), Laser (569), AZ Digital (385), Seven (259), IOPS (229), Correo (217), Focalización (217), Información de usuario (168) y Equipo Completo (109).</t>
  </si>
  <si>
    <t>05/08/2022 No se generan observaciones y/o recomendaciones respecto al análisis presentado en el seguimiento al indicador de gestión.</t>
  </si>
  <si>
    <t>Al cierre del 31 de agosto de 2022, los tickets en estado SOLUCIONADO fueron 644 y los tickets en estado CERRADO fueron 4.393 para un total de 5.037 tickets gestionados de manera efectiva, de los 5.473 casos totales (No se tienen en cuenta 24 casos en estado ANULADO). Obteniendo como resultado de atención un 92%, que comparado con la meta del 95% se logra un cumplimiento del 97% de lo planeado. 
Durante el mes, 302 casos quedaron en estado SUSPENDIDO, los cuales 277 pertenecen a primer nivel (135 por licencia de correo, 56 pendientes por falta de documentación, 31 por cita pactada con el usuario, 30 por repuestos, entre otros) y 25 a segundo nivel.
46 casos quedaron en estado REGISTRADO, de los cuales 8 pertenecen a primer nivel y 38 a segundo nivel.
38 casos quedaron  en estado EN PROCESO,  de los cuales 18 pertenecen a primer nivel, 14 pertenecen a segundo nivel y 6 al proveedor solution copy.
.
4 caso quedo  en estado PENDIENTE, los cuales de los cuales 1 pertenece a primer nivel y 3 a segundo nivel.
2 caso quedo  en estado DESAPROBADO, los cuales pertenecen a segundo nivel.
 La mayoría de los casos se relacionaron con Directorio Activo (1.492), Sirbe (837), IOPS (467), Laser (460), AZ Digital (402), Seven (319), Focalización (251), Correo (234), Información de usuario (178), CPU (162) y Equipo Completo (141).</t>
  </si>
  <si>
    <t>13/09/2022 No se generan observaciones y/o recomendaciones respecto al análisis presentado en el seguimiento al indicador de gestión.</t>
  </si>
  <si>
    <t>Al cierre del 30 de septiembre de 2022, los tickets en estado SOLUCIONADO fueron 795 y los tickets en estado CERRADO fueron 4.240 para un total de 5.035 tickets gestionados de manera efectiva, de los 5.194 tickets totales (No se tienen en cuenta 42 tickets en estado ANULADO, en su mayoría por duplicidad). Obteniendo como resultado de atención un 97%, que comparado con la meta del 95% se logra un cumplimiento del 102% de lo planeado. 
Durante el mes, 82 casos quedaron en estado SUSPENDIDO, los cuales 63 pertenecen a primer nivel (25 por repuestos, 19 por garantía, 17 por cita pactada, entre otros) y 19 a segundo nivel.
41 casos quedaron  en estado EN PROCESO,  de los cuales 25 pertenecen a primer nivel, 14 pertenecen a segundo nivel y 2 al proveedor Solution Copy.
34 casos quedaron en estado REGISTRADO, de los cuales 16 pertenecen a primer nivel y 18 a segundo nivel.
2 casos quedaron  en estado DESAPROBADO, de los cuales 1 pertenece a primer nivel y 1 a segundo nivel.
 La mayoría de los casos se relacionaron con Directorio Activo (1.307), Sirbe (832), AZ Digital (411), Equipo Completo (352), IOPS (467), Seven (324), Focalización (307),  Laser (254), Información de usuario (251), Correo (192) y CPU (160), entre otros.</t>
  </si>
  <si>
    <t>12/10/2022 No se generan observaciones y/o recomendaciones respecto al análisis presentado en el seguimiento al indicador de gestión.</t>
  </si>
  <si>
    <t>Al cierre del 31 de octubre de 2022, los tickets en estado SOLUCIONADO fueron 172 y los tickets en estado CERRADO fueron 3.711 para un total de 3.883 tickets gestionados de manera efectiva, de los 3.975 tickets totales (No se tienen en cuenta 22 tickets en estado ANULADO, en su mayoría por duplicidad). Obteniendo como resultado de atención un 98%, que comparado con la meta del 95% se logra un cumplimiento del 103% de lo planeado. 
Durante el mes, 56 tickets quedaron en estado SUSPENDIDO, los cuales 41 pertenecen a primer nivel (la mayoría por que se encuentran pendientes por repuestos) y 15 a segundo nivel.
26 tickers quedaron  en estado EN PROCESO,  de los cuales 19 pertenecen a primer nivel y 7 pertenecen a segundo nivel.
9 tickets quedaron en estado REGISTRADO, de los cuales 3 pertenecen a primer nivel y 6 a segundo nivel.
1 ticket quedo  en estado DESAPROBADO, el cual  pertenece a segundo nivel.
La mayoría de los tickets se relacionaron con Directorio Activo (880), Sirbe (636), IOPS (323), Equipo Completo (282), Focalización (280), AZ Digital (258), Seven (237), Laser (201), Información de usuario (145) y Correo (139), entre otros.</t>
  </si>
  <si>
    <t>17/11/2022 No se generan observaciones y/o recomendaciones respecto al análisis presentado en el seguimiento al indicador de gestión.</t>
  </si>
  <si>
    <t>Al cierre del 30 de noviembre de 2022, los tickets en estado SOLUCIONADO fueron 493 y los tickets en estado CERRADO fueron 3.899 para un total de 4.392 tickets gestionados de manera efectiva, de los 4.538 tickets totales (No se tienen en cuenta 26 tickets en estado ANULADO, en su mayoría por duplicidad). Obteniendo como resultado de atención un 97%, que comparado con la meta del 95% se logra un cumplimiento del 102% de lo planeado. 
Durante el mes, 68 tickets quedaron en estado SUSPENDIDO, los cuales 39 pertenecen a primer nivel, 28 a segundo nivel y 1 a Proveedor solution copy (la mayoría se encuentran suspendidos por repuestos 20, por cita pactada 15 y pendiente por documento 13).
45 tickes quedaron  en estado EN PROCESO,  de los cuales 14 pertenecen a primer nivel, 24 pertenecen a segundo nivel y 7 a Proveedor solution copy.
29 tickets quedaron en estado REGISTRADO, de los cuales 13 pertenecen a primer nivel y 16 a segundo nivel.
3 tickets quedaron en estado DESAPROBADO, los cuales pertenecen a segundo nivel.
1 ticket quedo en estado PENDIENTE, el cual pertenece a segundo nivel.
La mayoría de los tickets se relacionaron con Sirbe (1.298), Directorio Activo (949), AZ Digital (322), Focalización (285), IOPS (240), Laser (228), Seven (218), Equipo Completo (214), Correo (154), Información de usuario (118) y CPU (100), entre otros.</t>
  </si>
  <si>
    <t>13/12/2022 No se generan observaciones y/o recomendaciones respecto al análisis presentado en el seguimiento al indicador de gestión.</t>
  </si>
  <si>
    <t>Al cierre del 30 de diciembre de 2022, los tickets en estado SOLUCIONADO fueron 206 y los tickets en estado CERRADO fueron 4,342 para un total de 4.548 tickets gestionados de manera efectiva, de los 4,866 tickets totales (No se tienen en cuenta 21 tickets en estado ANULADO, en su mayoría por duplicidad). Obteniendo como resultado de atención un 93%, que comparado con la meta del 95% se logra un cumplimiento del 98% de lo planeado. 
Durante el mes, 46 tickets quedaron en estado SUSPENDIDO, los cuales 16 pertenecen a primer nivel y 27 a segundo nivel  (se encuentran suspendidos por repuestos 21, por cita pactada 4 y pendiente por documento 5).
14 tickets quedaron  en estado EN PROCESO,  de los cuales 6 pertenecen a primer nivel, 6 pertenecen a segundo nivel y 2 a Proveedor solution copy.
244 tickets quedaron en estado REGISTRADO, de los cuales 8 pertenecen a primer nivel y 235 a segundo nivel.
6 tickets quedaron en estado DESAPROBADO, los cuales  4 pertenecen a segundo nivel y 2 pertenecen a primer nivel.
1 ticket quedo en estado PENDIENTE, el cual  pertenece a segundo nivel.
 La mayoría de los tickets se relacionaron con Directorio Activo (1.483), Focalización (980), SIRBE (530), Seven (386), IOPS (314), AZDigital (309), laser (158), Correo (152), Equipo Completo (85), CPU (50) y  Información de Usuario (45), entre otros.</t>
  </si>
  <si>
    <t>11/01/2023 No se generan observaciones y/o recomendaciones respecto al análisis presentado en el seguimiento al indicador de gestión.</t>
  </si>
  <si>
    <t>Durante la vigencia de 2022 se logró evidenciar el cumplimiento del 113% de los casos gestionados a través de la mesa de servicios tecnológicos generados a la Subdirección de Investigación e Información. Así las cosas el indicador logra un porcentaje de sobrecumplimiento para la vigencia del 113% con respecto a la meta propuesta (95%).
Por parte de la Subdirección de Investigación e Información se propone mantener el indicador y replantear la meta anual del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</si>
</sst>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9"/>
      <name val="Arial"/>
      <family val="2"/>
    </font>
    <font>
      <sz val="10"/>
      <color theme="0"/>
      <name val="Arial"/>
      <family val="2"/>
    </font>
    <font>
      <sz val="10"/>
      <color theme="1"/>
      <name val="Arial"/>
      <family val="2"/>
    </font>
    <font>
      <sz val="10"/>
      <name val="Arial"/>
      <family val="2"/>
    </font>
    <font>
      <sz val="12"/>
      <color theme="0"/>
      <name val="Arial"/>
      <family val="2"/>
    </font>
    <font>
      <sz val="11"/>
      <color theme="1"/>
      <name val="Arial"/>
      <family val="2"/>
    </font>
    <font>
      <sz val="12"/>
      <color theme="1"/>
      <name val="Arial"/>
      <family val="2"/>
    </font>
    <font>
      <sz val="12"/>
      <name val="Arial"/>
      <family val="2"/>
    </font>
    <font>
      <b/>
      <sz val="12"/>
      <color rgb="FF3CB1EC"/>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79998168889431442"/>
        <bgColor indexed="64"/>
      </patternFill>
    </fill>
  </fills>
  <borders count="25">
    <border>
      <left/>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1" fillId="0" borderId="0"/>
  </cellStyleXfs>
  <cellXfs count="103">
    <xf numFmtId="0" fontId="0" fillId="0" borderId="0" xfId="0"/>
    <xf numFmtId="0" fontId="2" fillId="2" borderId="0" xfId="0" applyFont="1" applyFill="1" applyAlignment="1" applyProtection="1">
      <alignment vertical="center"/>
      <protection hidden="1"/>
    </xf>
    <xf numFmtId="0" fontId="2" fillId="2" borderId="0" xfId="0" applyFont="1" applyFill="1" applyAlignment="1" applyProtection="1">
      <alignment horizontal="center" vertical="center"/>
      <protection hidden="1"/>
    </xf>
    <xf numFmtId="9" fontId="2" fillId="2" borderId="0" xfId="1" applyFont="1" applyFill="1" applyAlignment="1" applyProtection="1">
      <alignment horizontal="center" vertical="center"/>
      <protection hidden="1"/>
    </xf>
    <xf numFmtId="0" fontId="2" fillId="2" borderId="0" xfId="0" applyFont="1" applyFill="1" applyAlignment="1" applyProtection="1">
      <alignment horizontal="left" vertical="center"/>
      <protection hidden="1"/>
    </xf>
    <xf numFmtId="0" fontId="3" fillId="0" borderId="1" xfId="0" applyFont="1" applyBorder="1" applyAlignment="1">
      <alignment horizontal="left" vertical="center" wrapText="1"/>
    </xf>
    <xf numFmtId="9" fontId="3" fillId="0" borderId="2" xfId="0" applyNumberFormat="1"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9" fontId="3" fillId="0" borderId="4" xfId="0" applyNumberFormat="1" applyFont="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left" vertical="center" wrapText="1"/>
    </xf>
    <xf numFmtId="9" fontId="2" fillId="0" borderId="5" xfId="1" applyFont="1" applyFill="1" applyBorder="1" applyAlignment="1" applyProtection="1">
      <alignment horizontal="left" vertical="center" wrapText="1"/>
      <protection hidden="1"/>
    </xf>
    <xf numFmtId="9" fontId="2" fillId="0" borderId="5" xfId="1" applyFont="1" applyFill="1" applyBorder="1" applyAlignment="1" applyProtection="1">
      <alignment horizontal="center" vertical="center" wrapText="1"/>
      <protection hidden="1"/>
    </xf>
    <xf numFmtId="9" fontId="2" fillId="0" borderId="6" xfId="1" applyFont="1" applyFill="1" applyBorder="1" applyAlignment="1" applyProtection="1">
      <alignment horizontal="center" vertical="center" wrapText="1"/>
      <protection hidden="1"/>
    </xf>
    <xf numFmtId="9" fontId="2" fillId="0" borderId="7" xfId="1" applyFont="1" applyFill="1" applyBorder="1" applyAlignment="1" applyProtection="1">
      <alignment horizontal="left" vertical="center" wrapText="1"/>
      <protection hidden="1"/>
    </xf>
    <xf numFmtId="9" fontId="2" fillId="2" borderId="5" xfId="1" applyFont="1" applyFill="1" applyBorder="1" applyAlignment="1" applyProtection="1">
      <alignment vertical="center" wrapText="1"/>
      <protection hidden="1"/>
    </xf>
    <xf numFmtId="1" fontId="2" fillId="2" borderId="8" xfId="0" applyNumberFormat="1" applyFont="1" applyFill="1" applyBorder="1" applyAlignment="1" applyProtection="1">
      <alignment horizontal="center" vertical="center" wrapText="1"/>
      <protection hidden="1"/>
    </xf>
    <xf numFmtId="9" fontId="2" fillId="2" borderId="8" xfId="1" applyFont="1" applyFill="1" applyBorder="1" applyAlignment="1" applyProtection="1">
      <alignment horizontal="center" vertical="center" wrapText="1"/>
      <protection hidden="1"/>
    </xf>
    <xf numFmtId="0" fontId="2" fillId="0" borderId="5" xfId="1" applyNumberFormat="1" applyFont="1" applyFill="1" applyBorder="1" applyAlignment="1" applyProtection="1">
      <alignment horizontal="left" vertical="center" wrapText="1"/>
      <protection hidden="1"/>
    </xf>
    <xf numFmtId="0" fontId="2" fillId="0" borderId="7" xfId="1" applyNumberFormat="1" applyFont="1" applyFill="1" applyBorder="1" applyAlignment="1" applyProtection="1">
      <alignment horizontal="left" vertical="center" wrapText="1"/>
      <protection hidden="1"/>
    </xf>
    <xf numFmtId="9" fontId="4" fillId="2" borderId="7" xfId="1"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9" fontId="4" fillId="2" borderId="5" xfId="1"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protection hidden="1"/>
    </xf>
    <xf numFmtId="0" fontId="4" fillId="2" borderId="5" xfId="0" applyFont="1" applyFill="1" applyBorder="1" applyAlignment="1" applyProtection="1">
      <alignment horizontal="left" vertical="center" wrapText="1"/>
      <protection hidden="1"/>
    </xf>
    <xf numFmtId="14" fontId="4" fillId="2" borderId="5" xfId="0" applyNumberFormat="1"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protection hidden="1"/>
    </xf>
    <xf numFmtId="0" fontId="6" fillId="3" borderId="8"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6" fillId="3" borderId="7"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6" fillId="4" borderId="5" xfId="0" applyFont="1" applyFill="1" applyBorder="1" applyAlignment="1" applyProtection="1">
      <alignment horizontal="center" vertical="center" wrapText="1"/>
      <protection hidden="1"/>
    </xf>
    <xf numFmtId="0" fontId="6" fillId="4" borderId="9" xfId="0" applyFont="1" applyFill="1" applyBorder="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10" fillId="2" borderId="0" xfId="0" applyFont="1" applyFill="1" applyAlignment="1" applyProtection="1">
      <alignment horizontal="center" vertical="center"/>
      <protection hidden="1"/>
    </xf>
    <xf numFmtId="0" fontId="10" fillId="0" borderId="0" xfId="0" applyFont="1" applyAlignment="1" applyProtection="1">
      <alignment horizontal="center" vertical="center" wrapText="1"/>
      <protection hidden="1"/>
    </xf>
    <xf numFmtId="0" fontId="10" fillId="2" borderId="0" xfId="0" applyFont="1" applyFill="1" applyAlignment="1" applyProtection="1">
      <alignment vertical="center"/>
      <protection hidden="1"/>
    </xf>
    <xf numFmtId="0" fontId="10" fillId="2" borderId="5" xfId="0" applyFont="1" applyFill="1" applyBorder="1" applyAlignment="1" applyProtection="1">
      <alignment horizontal="center" vertical="center"/>
      <protection hidden="1"/>
    </xf>
    <xf numFmtId="0" fontId="12" fillId="2" borderId="0" xfId="0" applyFont="1" applyFill="1" applyAlignment="1" applyProtection="1">
      <alignment vertical="center"/>
      <protection hidden="1"/>
    </xf>
    <xf numFmtId="0" fontId="11" fillId="2" borderId="0" xfId="0" applyFont="1" applyFill="1"/>
    <xf numFmtId="9" fontId="8" fillId="2" borderId="0" xfId="0" applyNumberFormat="1" applyFont="1" applyFill="1"/>
    <xf numFmtId="0" fontId="8" fillId="2" borderId="0" xfId="0" applyFont="1" applyFill="1"/>
    <xf numFmtId="0" fontId="8" fillId="2" borderId="0" xfId="0" applyFont="1" applyFill="1" applyAlignment="1" applyProtection="1">
      <alignment vertical="center"/>
      <protection hidden="1"/>
    </xf>
    <xf numFmtId="9" fontId="0" fillId="0" borderId="0" xfId="0" applyNumberFormat="1" applyAlignment="1">
      <alignment horizontal="center"/>
    </xf>
    <xf numFmtId="0" fontId="0" fillId="0" borderId="0" xfId="0" applyAlignment="1">
      <alignment horizontal="center"/>
    </xf>
    <xf numFmtId="9" fontId="0" fillId="0" borderId="0" xfId="1" applyFont="1" applyAlignment="1">
      <alignment horizontal="center"/>
    </xf>
    <xf numFmtId="0" fontId="0" fillId="7" borderId="0" xfId="0" applyFill="1" applyAlignment="1">
      <alignment horizontal="center"/>
    </xf>
    <xf numFmtId="0" fontId="10" fillId="2" borderId="7" xfId="0" applyFont="1" applyFill="1" applyBorder="1" applyAlignment="1" applyProtection="1">
      <alignment horizontal="center" vertical="center" wrapText="1"/>
      <protection hidden="1"/>
    </xf>
    <xf numFmtId="0" fontId="10" fillId="2" borderId="6" xfId="0" applyFont="1" applyFill="1" applyBorder="1" applyAlignment="1" applyProtection="1">
      <alignment horizontal="center" vertical="center" wrapText="1"/>
      <protection hidden="1"/>
    </xf>
    <xf numFmtId="0" fontId="10" fillId="2" borderId="9"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wrapText="1"/>
      <protection hidden="1"/>
    </xf>
    <xf numFmtId="0" fontId="10" fillId="6" borderId="7" xfId="0" applyFont="1" applyFill="1" applyBorder="1" applyAlignment="1" applyProtection="1">
      <alignment horizontal="center" vertical="center" wrapText="1"/>
      <protection hidden="1"/>
    </xf>
    <xf numFmtId="0" fontId="10" fillId="6" borderId="13" xfId="0" applyFont="1" applyFill="1" applyBorder="1" applyAlignment="1" applyProtection="1">
      <alignment horizontal="center" vertical="center" wrapText="1"/>
      <protection hidden="1"/>
    </xf>
    <xf numFmtId="0" fontId="10" fillId="4" borderId="7" xfId="0" applyFont="1" applyFill="1" applyBorder="1" applyAlignment="1" applyProtection="1">
      <alignment horizontal="center" vertical="center" wrapText="1"/>
      <protection hidden="1"/>
    </xf>
    <xf numFmtId="0" fontId="10" fillId="4" borderId="13" xfId="0" applyFont="1" applyFill="1" applyBorder="1" applyAlignment="1" applyProtection="1">
      <alignment horizontal="center" vertical="center" wrapText="1"/>
      <protection hidden="1"/>
    </xf>
    <xf numFmtId="0" fontId="10" fillId="4" borderId="6" xfId="0" applyFont="1" applyFill="1" applyBorder="1" applyAlignment="1" applyProtection="1">
      <alignment horizontal="center" vertical="center" wrapText="1"/>
      <protection hidden="1"/>
    </xf>
    <xf numFmtId="0" fontId="10" fillId="5" borderId="13" xfId="0" applyFont="1" applyFill="1" applyBorder="1" applyAlignment="1" applyProtection="1">
      <alignment horizontal="center" vertical="center" wrapText="1"/>
      <protection hidden="1"/>
    </xf>
    <xf numFmtId="0" fontId="11" fillId="2" borderId="16" xfId="0" applyFont="1" applyFill="1" applyBorder="1" applyAlignment="1">
      <alignment horizontal="center"/>
    </xf>
    <xf numFmtId="0" fontId="11" fillId="2" borderId="14" xfId="0" applyFont="1" applyFill="1" applyBorder="1" applyAlignment="1">
      <alignment horizontal="center"/>
    </xf>
    <xf numFmtId="0" fontId="11" fillId="2" borderId="24" xfId="0" applyFont="1" applyFill="1" applyBorder="1" applyAlignment="1">
      <alignment horizontal="center"/>
    </xf>
    <xf numFmtId="0" fontId="11" fillId="2" borderId="23" xfId="0" applyFont="1" applyFill="1" applyBorder="1" applyAlignment="1">
      <alignment horizontal="center"/>
    </xf>
    <xf numFmtId="0" fontId="11" fillId="2" borderId="12" xfId="0" applyFont="1" applyFill="1" applyBorder="1" applyAlignment="1">
      <alignment horizontal="center"/>
    </xf>
    <xf numFmtId="0" fontId="11" fillId="2" borderId="10" xfId="0" applyFont="1" applyFill="1" applyBorder="1" applyAlignment="1">
      <alignment horizontal="center"/>
    </xf>
    <xf numFmtId="0" fontId="11" fillId="2" borderId="19" xfId="0" applyFont="1" applyFill="1" applyBorder="1" applyAlignment="1" applyProtection="1">
      <alignment horizontal="left" vertical="center"/>
      <protection hidden="1"/>
    </xf>
    <xf numFmtId="0" fontId="11" fillId="2" borderId="18" xfId="0" applyFont="1" applyFill="1" applyBorder="1" applyAlignment="1" applyProtection="1">
      <alignment horizontal="left" vertical="center"/>
      <protection hidden="1"/>
    </xf>
    <xf numFmtId="0" fontId="11" fillId="2" borderId="1" xfId="0" applyFont="1" applyFill="1" applyBorder="1" applyAlignment="1" applyProtection="1">
      <alignment horizontal="left" vertical="center"/>
      <protection hidden="1"/>
    </xf>
    <xf numFmtId="0" fontId="11" fillId="2" borderId="17" xfId="0" applyFont="1" applyFill="1" applyBorder="1" applyAlignment="1" applyProtection="1">
      <alignment horizontal="left" vertical="center"/>
      <protection hidden="1"/>
    </xf>
    <xf numFmtId="0" fontId="10" fillId="2" borderId="7" xfId="0" applyFont="1" applyFill="1" applyBorder="1" applyAlignment="1" applyProtection="1">
      <alignment horizontal="center" vertical="center"/>
      <protection hidden="1"/>
    </xf>
    <xf numFmtId="0" fontId="10" fillId="2" borderId="6" xfId="0" applyFont="1" applyFill="1" applyBorder="1" applyAlignment="1" applyProtection="1">
      <alignment horizontal="center" vertical="center"/>
      <protection hidden="1"/>
    </xf>
    <xf numFmtId="0" fontId="9" fillId="4" borderId="8" xfId="0" applyFont="1" applyFill="1" applyBorder="1" applyAlignment="1" applyProtection="1">
      <alignment horizontal="center" vertical="center" wrapText="1"/>
      <protection hidden="1"/>
    </xf>
    <xf numFmtId="0" fontId="9" fillId="4" borderId="16" xfId="0" applyFont="1" applyFill="1" applyBorder="1" applyAlignment="1" applyProtection="1">
      <alignment horizontal="center" vertical="center" wrapText="1"/>
      <protection hidden="1"/>
    </xf>
    <xf numFmtId="0" fontId="9" fillId="4" borderId="15" xfId="0" applyFont="1" applyFill="1" applyBorder="1" applyAlignment="1" applyProtection="1">
      <alignment horizontal="center" vertical="center" wrapText="1"/>
      <protection hidden="1"/>
    </xf>
    <xf numFmtId="0" fontId="9" fillId="4" borderId="14"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9" fillId="4" borderId="11"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4" fillId="2" borderId="22" xfId="2" applyFont="1" applyFill="1" applyBorder="1" applyAlignment="1">
      <alignment horizontal="left" vertical="center" wrapText="1"/>
    </xf>
    <xf numFmtId="0" fontId="4" fillId="2" borderId="21" xfId="2" applyFont="1" applyFill="1" applyBorder="1" applyAlignment="1">
      <alignment horizontal="left" vertical="center" wrapText="1"/>
    </xf>
    <xf numFmtId="0" fontId="4" fillId="2" borderId="20" xfId="2" applyFont="1" applyFill="1" applyBorder="1" applyAlignment="1">
      <alignment horizontal="left" vertical="center" wrapText="1"/>
    </xf>
    <xf numFmtId="0" fontId="9" fillId="5" borderId="7"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6" xfId="0" applyFont="1" applyFill="1" applyBorder="1" applyAlignment="1" applyProtection="1">
      <alignment horizontal="center" vertical="center" wrapText="1"/>
      <protection hidden="1"/>
    </xf>
    <xf numFmtId="0" fontId="4" fillId="2" borderId="8" xfId="0" applyFont="1" applyFill="1" applyBorder="1" applyAlignment="1">
      <alignment horizontal="center" vertical="center" wrapText="1"/>
    </xf>
    <xf numFmtId="0" fontId="6" fillId="0" borderId="0" xfId="0" applyFont="1" applyAlignment="1" applyProtection="1">
      <alignment horizontal="justify" vertical="center"/>
      <protection hidden="1"/>
    </xf>
    <xf numFmtId="0" fontId="4" fillId="0" borderId="5" xfId="0" applyFont="1" applyBorder="1" applyAlignment="1" applyProtection="1">
      <alignment horizontal="justify" vertical="center" wrapText="1"/>
      <protection hidden="1"/>
    </xf>
    <xf numFmtId="0" fontId="4" fillId="0" borderId="5" xfId="0" applyFont="1" applyBorder="1" applyAlignment="1" applyProtection="1">
      <alignment horizontal="justify" vertical="center"/>
      <protection hidden="1"/>
    </xf>
    <xf numFmtId="0" fontId="4" fillId="0" borderId="5" xfId="0" applyFont="1" applyBorder="1" applyAlignment="1">
      <alignment horizontal="justify" vertical="center" wrapText="1"/>
    </xf>
    <xf numFmtId="9" fontId="4" fillId="0" borderId="5" xfId="1" applyFont="1" applyFill="1" applyBorder="1" applyAlignment="1" applyProtection="1">
      <alignment vertical="center"/>
      <protection hidden="1"/>
    </xf>
    <xf numFmtId="9" fontId="4" fillId="0" borderId="5" xfId="1" applyFont="1" applyFill="1" applyBorder="1" applyAlignment="1" applyProtection="1">
      <alignment horizontal="center" vertical="center"/>
      <protection hidden="1"/>
    </xf>
    <xf numFmtId="9" fontId="2" fillId="0" borderId="5" xfId="1" applyFont="1" applyFill="1" applyBorder="1" applyAlignment="1" applyProtection="1">
      <alignment horizontal="justify" vertical="center" wrapText="1"/>
      <protection hidden="1"/>
    </xf>
    <xf numFmtId="9" fontId="2" fillId="0" borderId="7" xfId="1" applyFont="1" applyFill="1" applyBorder="1" applyAlignment="1" applyProtection="1">
      <alignment horizontal="justify" vertical="center" wrapText="1"/>
      <protection hidden="1"/>
    </xf>
    <xf numFmtId="9" fontId="2" fillId="0" borderId="5" xfId="1" applyFont="1" applyFill="1" applyBorder="1" applyAlignment="1" applyProtection="1">
      <alignment horizontal="center" vertical="center"/>
      <protection hidden="1"/>
    </xf>
    <xf numFmtId="0" fontId="2" fillId="0" borderId="5" xfId="1" applyNumberFormat="1" applyFont="1" applyFill="1" applyBorder="1" applyAlignment="1" applyProtection="1">
      <alignment horizontal="justify" vertical="center" wrapText="1"/>
      <protection hidden="1"/>
    </xf>
    <xf numFmtId="9" fontId="2" fillId="0" borderId="6" xfId="1" applyFont="1" applyFill="1" applyBorder="1" applyAlignment="1" applyProtection="1">
      <alignment horizontal="justify" vertical="center" wrapText="1"/>
      <protection hidden="1"/>
    </xf>
    <xf numFmtId="0" fontId="2" fillId="0" borderId="0" xfId="0" applyFont="1" applyAlignment="1" applyProtection="1">
      <alignment horizontal="center" vertical="center"/>
      <protection hidden="1"/>
    </xf>
    <xf numFmtId="9" fontId="2" fillId="0" borderId="8" xfId="1" applyFont="1" applyFill="1" applyBorder="1" applyAlignment="1" applyProtection="1">
      <alignment horizontal="center" vertical="center" wrapText="1"/>
      <protection hidden="1"/>
    </xf>
    <xf numFmtId="1" fontId="2" fillId="0" borderId="8" xfId="0" applyNumberFormat="1" applyFont="1" applyBorder="1" applyAlignment="1" applyProtection="1">
      <alignment horizontal="center" vertical="center" wrapText="1"/>
      <protection hidden="1"/>
    </xf>
    <xf numFmtId="0" fontId="3" fillId="0" borderId="19" xfId="0" applyFont="1" applyBorder="1" applyAlignment="1">
      <alignment horizontal="justify" vertical="top" wrapText="1"/>
    </xf>
    <xf numFmtId="14" fontId="4" fillId="0" borderId="5" xfId="0" applyNumberFormat="1" applyFont="1" applyBorder="1" applyAlignment="1" applyProtection="1">
      <alignment horizontal="center" vertical="center" wrapText="1"/>
      <protection hidden="1"/>
    </xf>
  </cellXfs>
  <cellStyles count="3">
    <cellStyle name="Normal" xfId="0" builtinId="0"/>
    <cellStyle name="Normal 18" xfId="2" xr:uid="{2FFAEC4F-52E4-40E5-9AE4-AA9FE728312C}"/>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Gráfica!$E$2</c:f>
              <c:strCache>
                <c:ptCount val="1"/>
                <c:pt idx="0">
                  <c:v>Cumplimiento</c:v>
                </c:pt>
              </c:strCache>
            </c:strRef>
          </c:tx>
          <c:spPr>
            <a:ln w="28575" cap="rnd">
              <a:solidFill>
                <a:schemeClr val="accent1"/>
              </a:solidFill>
              <a:round/>
            </a:ln>
            <a:effectLst/>
          </c:spPr>
          <c:marker>
            <c:symbol val="none"/>
          </c:marker>
          <c:dLbls>
            <c:dLbl>
              <c:idx val="0"/>
              <c:layout>
                <c:manualLayout>
                  <c:x val="-5.8333333333333348E-2"/>
                  <c:y val="-3.83693045563549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1B-4366-86D9-5D4A53E14758}"/>
                </c:ext>
              </c:extLst>
            </c:dLbl>
            <c:dLbl>
              <c:idx val="1"/>
              <c:layout>
                <c:manualLayout>
                  <c:x val="-4.4444444444444467E-2"/>
                  <c:y val="4.3165467625899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1B-4366-86D9-5D4A53E14758}"/>
                </c:ext>
              </c:extLst>
            </c:dLbl>
            <c:dLbl>
              <c:idx val="2"/>
              <c:layout>
                <c:manualLayout>
                  <c:x val="-4.1666666666666664E-2"/>
                  <c:y val="-4.8634226477086047E-2"/>
                </c:manualLayout>
              </c:layout>
              <c:spPr>
                <a:solidFill>
                  <a:srgbClr val="92D050"/>
                </a:solidFill>
              </c:spPr>
              <c:txPr>
                <a:bodyPr/>
                <a:lstStyle/>
                <a:p>
                  <a:pPr>
                    <a:defRPr b="0"/>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1B-4366-86D9-5D4A53E14758}"/>
                </c:ext>
              </c:extLst>
            </c:dLbl>
            <c:dLbl>
              <c:idx val="3"/>
              <c:layout>
                <c:manualLayout>
                  <c:x val="-2.7777777777777776E-2"/>
                  <c:y val="4.79616306954436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1B-4366-86D9-5D4A53E14758}"/>
                </c:ext>
              </c:extLst>
            </c:dLbl>
            <c:dLbl>
              <c:idx val="4"/>
              <c:layout>
                <c:manualLayout>
                  <c:x val="-1.1111111111111112E-2"/>
                  <c:y val="4.31654676258992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1B-4366-86D9-5D4A53E14758}"/>
                </c:ext>
              </c:extLst>
            </c:dLbl>
            <c:dLbl>
              <c:idx val="5"/>
              <c:layout>
                <c:manualLayout>
                  <c:x val="-3.6111111111111108E-2"/>
                  <c:y val="-4.8573154038475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1B-4366-86D9-5D4A53E14758}"/>
                </c:ext>
              </c:extLst>
            </c:dLbl>
            <c:dLbl>
              <c:idx val="6"/>
              <c:layout>
                <c:manualLayout>
                  <c:x val="-1.6666666666666666E-2"/>
                  <c:y val="5.27577937649879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1B-4366-86D9-5D4A53E14758}"/>
                </c:ext>
              </c:extLst>
            </c:dLbl>
            <c:dLbl>
              <c:idx val="7"/>
              <c:layout>
                <c:manualLayout>
                  <c:x val="-4.7222222222222221E-2"/>
                  <c:y val="-5.75539568345323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C1B-4366-86D9-5D4A53E14758}"/>
                </c:ext>
              </c:extLst>
            </c:dLbl>
            <c:dLbl>
              <c:idx val="8"/>
              <c:layout>
                <c:manualLayout>
                  <c:x val="-2.5000000000000102E-2"/>
                  <c:y val="3.2900545705168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C1B-4366-86D9-5D4A53E14758}"/>
                </c:ext>
              </c:extLst>
            </c:dLbl>
            <c:dLbl>
              <c:idx val="9"/>
              <c:layout>
                <c:manualLayout>
                  <c:x val="-8.3333333333333332E-3"/>
                  <c:y val="-4.7961630695443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1B-4366-86D9-5D4A53E14758}"/>
                </c:ext>
              </c:extLst>
            </c:dLbl>
            <c:dLbl>
              <c:idx val="10"/>
              <c:layout>
                <c:manualLayout>
                  <c:x val="-4.1666666666666768E-2"/>
                  <c:y val="6.235011990407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1B-4366-86D9-5D4A53E14758}"/>
                </c:ext>
              </c:extLst>
            </c:dLbl>
            <c:dLbl>
              <c:idx val="11"/>
              <c:layout>
                <c:manualLayout>
                  <c:x val="-3.888888888888889E-2"/>
                  <c:y val="-6.29615362827848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1B-4366-86D9-5D4A53E14758}"/>
                </c:ext>
              </c:extLst>
            </c:dLbl>
            <c:dLbl>
              <c:idx val="12"/>
              <c:layout>
                <c:manualLayout>
                  <c:x val="-1.0185067526415994E-16"/>
                  <c:y val="-1.9429261615390117E-2"/>
                </c:manualLayout>
              </c:layout>
              <c:spPr>
                <a:solidFill>
                  <a:srgbClr val="92D050"/>
                </a:solidFill>
              </c:spPr>
              <c:txPr>
                <a:bodyPr/>
                <a:lstStyle/>
                <a:p>
                  <a:pPr>
                    <a:defRPr b="1"/>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1B-4366-86D9-5D4A53E14758}"/>
                </c:ext>
              </c:extLst>
            </c:dLbl>
            <c:spPr>
              <a:solidFill>
                <a:srgbClr val="92D050"/>
              </a:solidFill>
            </c:spPr>
            <c:txPr>
              <a:bodyPr wrap="square" lIns="38100" tIns="19050" rIns="38100" bIns="19050" anchor="ctr">
                <a:spAutoFit/>
              </a:bodyPr>
              <a:lstStyle/>
              <a:p>
                <a:pPr>
                  <a:defRPr b="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Tendencia</c:name>
            <c:spPr>
              <a:ln w="19050">
                <a:solidFill>
                  <a:schemeClr val="bg2">
                    <a:lumMod val="50000"/>
                  </a:schemeClr>
                </a:solidFill>
                <a:prstDash val="sysDot"/>
              </a:ln>
            </c:spPr>
            <c:trendlineType val="linear"/>
            <c:dispRSqr val="0"/>
            <c:dispEq val="0"/>
          </c:trendline>
          <c:cat>
            <c:strRef>
              <c:f>Gráfica!$D$3:$D$15</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Vigencia</c:v>
                </c:pt>
              </c:strCache>
            </c:strRef>
          </c:cat>
          <c:val>
            <c:numRef>
              <c:f>Gráfica!$E$3:$E$15</c:f>
              <c:numCache>
                <c:formatCode>0%</c:formatCode>
                <c:ptCount val="13"/>
                <c:pt idx="0">
                  <c:v>0.97894736842105268</c:v>
                </c:pt>
                <c:pt idx="1">
                  <c:v>0.97894736842105268</c:v>
                </c:pt>
                <c:pt idx="2">
                  <c:v>0.97894736842105268</c:v>
                </c:pt>
                <c:pt idx="3">
                  <c:v>1.0105263157894737</c:v>
                </c:pt>
                <c:pt idx="4">
                  <c:v>0.96842105263157907</c:v>
                </c:pt>
                <c:pt idx="5">
                  <c:v>0.96842105263157907</c:v>
                </c:pt>
                <c:pt idx="6">
                  <c:v>1</c:v>
                </c:pt>
                <c:pt idx="7">
                  <c:v>0.96842105263157907</c:v>
                </c:pt>
                <c:pt idx="8">
                  <c:v>1.0210526315789474</c:v>
                </c:pt>
                <c:pt idx="9">
                  <c:v>1.0315789473684212</c:v>
                </c:pt>
                <c:pt idx="10">
                  <c:v>1.0210526315789474</c:v>
                </c:pt>
                <c:pt idx="11">
                  <c:v>0.97894736842105268</c:v>
                </c:pt>
                <c:pt idx="12">
                  <c:v>0.99210526315789482</c:v>
                </c:pt>
              </c:numCache>
            </c:numRef>
          </c:val>
          <c:smooth val="0"/>
          <c:extLst>
            <c:ext xmlns:c16="http://schemas.microsoft.com/office/drawing/2014/chart" uri="{C3380CC4-5D6E-409C-BE32-E72D297353CC}">
              <c16:uniqueId val="{0000000E-BC1B-4366-86D9-5D4A53E14758}"/>
            </c:ext>
          </c:extLst>
        </c:ser>
        <c:dLbls>
          <c:showLegendKey val="0"/>
          <c:showVal val="0"/>
          <c:showCatName val="0"/>
          <c:showSerName val="0"/>
          <c:showPercent val="0"/>
          <c:showBubbleSize val="0"/>
        </c:dLbls>
        <c:smooth val="0"/>
        <c:axId val="178730880"/>
        <c:axId val="178732416"/>
      </c:lineChart>
      <c:catAx>
        <c:axId val="17873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crossAx val="178732416"/>
        <c:crosses val="autoZero"/>
        <c:auto val="1"/>
        <c:lblAlgn val="ctr"/>
        <c:lblOffset val="100"/>
        <c:noMultiLvlLbl val="0"/>
      </c:catAx>
      <c:valAx>
        <c:axId val="178732416"/>
        <c:scaling>
          <c:orientation val="minMax"/>
        </c:scaling>
        <c:delete val="0"/>
        <c:axPos val="l"/>
        <c:numFmt formatCode="0%" sourceLinked="1"/>
        <c:majorTickMark val="none"/>
        <c:minorTickMark val="none"/>
        <c:tickLblPos val="nextTo"/>
        <c:spPr>
          <a:noFill/>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crossAx val="178730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2" name="Picture 1" descr="escudo-alc">
          <a:extLst>
            <a:ext uri="{FF2B5EF4-FFF2-40B4-BE49-F238E27FC236}">
              <a16:creationId xmlns:a16="http://schemas.microsoft.com/office/drawing/2014/main" id="{7F55E3FA-EC86-4072-99BB-FC56EC0359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381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334666</xdr:colOff>
      <xdr:row>1</xdr:row>
      <xdr:rowOff>247515</xdr:rowOff>
    </xdr:from>
    <xdr:ext cx="1665584" cy="865114"/>
    <xdr:pic>
      <xdr:nvPicPr>
        <xdr:cNvPr id="3" name="Imagen 2" descr="escudo-alc">
          <a:extLst>
            <a:ext uri="{FF2B5EF4-FFF2-40B4-BE49-F238E27FC236}">
              <a16:creationId xmlns:a16="http://schemas.microsoft.com/office/drawing/2014/main" id="{10774FD2-BF6D-4A0D-BB28-D7395D1FCE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1816" y="304665"/>
          <a:ext cx="1665584" cy="865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88</xdr:col>
      <xdr:colOff>104117</xdr:colOff>
      <xdr:row>13</xdr:row>
      <xdr:rowOff>1178718</xdr:rowOff>
    </xdr:from>
    <xdr:to>
      <xdr:col>88</xdr:col>
      <xdr:colOff>5098257</xdr:colOff>
      <xdr:row>13</xdr:row>
      <xdr:rowOff>3797766</xdr:rowOff>
    </xdr:to>
    <xdr:pic>
      <xdr:nvPicPr>
        <xdr:cNvPr id="11" name="Imagen 10">
          <a:extLst>
            <a:ext uri="{FF2B5EF4-FFF2-40B4-BE49-F238E27FC236}">
              <a16:creationId xmlns:a16="http://schemas.microsoft.com/office/drawing/2014/main" id="{517D3CE7-9E33-442D-A58F-50BEDFBC7024}"/>
            </a:ext>
          </a:extLst>
        </xdr:cNvPr>
        <xdr:cNvPicPr>
          <a:picLocks noChangeAspect="1"/>
        </xdr:cNvPicPr>
      </xdr:nvPicPr>
      <xdr:blipFill>
        <a:blip xmlns:r="http://schemas.openxmlformats.org/officeDocument/2006/relationships" r:embed="rId3"/>
        <a:stretch>
          <a:fillRect/>
        </a:stretch>
      </xdr:blipFill>
      <xdr:spPr>
        <a:xfrm>
          <a:off x="87626961" y="8715374"/>
          <a:ext cx="4994140" cy="2619048"/>
        </a:xfrm>
        <a:prstGeom prst="rect">
          <a:avLst/>
        </a:prstGeom>
      </xdr:spPr>
    </xdr:pic>
    <xdr:clientData/>
  </xdr:twoCellAnchor>
  <xdr:oneCellAnchor>
    <xdr:from>
      <xdr:col>88</xdr:col>
      <xdr:colOff>130399</xdr:colOff>
      <xdr:row>12</xdr:row>
      <xdr:rowOff>753482</xdr:rowOff>
    </xdr:from>
    <xdr:ext cx="4929758" cy="2855152"/>
    <xdr:pic>
      <xdr:nvPicPr>
        <xdr:cNvPr id="12" name="Imagen 11">
          <a:extLst>
            <a:ext uri="{FF2B5EF4-FFF2-40B4-BE49-F238E27FC236}">
              <a16:creationId xmlns:a16="http://schemas.microsoft.com/office/drawing/2014/main" id="{6C833AEB-BA0E-4715-912E-991C53D3F84A}"/>
            </a:ext>
          </a:extLst>
        </xdr:cNvPr>
        <xdr:cNvPicPr>
          <a:picLocks noChangeAspect="1"/>
        </xdr:cNvPicPr>
      </xdr:nvPicPr>
      <xdr:blipFill>
        <a:blip xmlns:r="http://schemas.openxmlformats.org/officeDocument/2006/relationships" r:embed="rId4"/>
        <a:stretch>
          <a:fillRect/>
        </a:stretch>
      </xdr:blipFill>
      <xdr:spPr>
        <a:xfrm>
          <a:off x="87653243" y="3872920"/>
          <a:ext cx="4929758" cy="285515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6</xdr:col>
      <xdr:colOff>19050</xdr:colOff>
      <xdr:row>1</xdr:row>
      <xdr:rowOff>0</xdr:rowOff>
    </xdr:from>
    <xdr:to>
      <xdr:col>12</xdr:col>
      <xdr:colOff>19050</xdr:colOff>
      <xdr:row>14</xdr:row>
      <xdr:rowOff>171450</xdr:rowOff>
    </xdr:to>
    <xdr:graphicFrame macro="">
      <xdr:nvGraphicFramePr>
        <xdr:cNvPr id="2" name="Gráfico 1">
          <a:extLst>
            <a:ext uri="{FF2B5EF4-FFF2-40B4-BE49-F238E27FC236}">
              <a16:creationId xmlns:a16="http://schemas.microsoft.com/office/drawing/2014/main" id="{8431818B-24E9-49C6-B915-9FB2984AEB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110_indicador_smt_ene_dic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pia%20de%20Propuesta%20Formato%20SPI%20Versi&#243;n%20Ajustada%20ECP%2021-02-2018(3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ade63\Users\Documents%20and%20Settings\abarrera\Mis%20documentos\DT%202014\753\Terri%20por%20cdc%2020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vviracacha\Desktop\SEGUIMIENTO%20A%20PROYECTOS%20SPI%20-%20OCT5%20DE%20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vviracacha\Downloads\SPI%20-%20Indicadores%20de%20gesti&#243;n%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disgovco.sharepoint.com/Users/mayraandrea/Desktop/ACTIVIDADES%20SII%20/MAYO%202022/INDICADORES/TI/C:/Users/David%20Moncayo/Downloads/20220214_indicador_smt_ene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desplegables"/>
    </sheetNames>
    <sheetDataSet>
      <sheetData sheetId="0"/>
      <sheetData sheetId="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17F8E-1EC6-4D75-BB4B-491C58B40D50}">
  <sheetPr>
    <pageSetUpPr fitToPage="1"/>
  </sheetPr>
  <dimension ref="A1:EI1048576"/>
  <sheetViews>
    <sheetView showGridLines="0" tabSelected="1" topLeftCell="B1" zoomScaleNormal="100" workbookViewId="0">
      <selection activeCell="B2" sqref="B2:C5"/>
    </sheetView>
  </sheetViews>
  <sheetFormatPr baseColWidth="10" defaultColWidth="0" defaultRowHeight="0" customHeight="1" zeroHeight="1" x14ac:dyDescent="0.25"/>
  <cols>
    <col min="1" max="1" width="0.85546875" style="1" customWidth="1"/>
    <col min="2" max="2" width="18.42578125" style="4" customWidth="1"/>
    <col min="3" max="3" width="15.7109375" style="4" customWidth="1"/>
    <col min="4" max="4" width="18.85546875" style="4" customWidth="1"/>
    <col min="5" max="5" width="12.5703125" style="4" customWidth="1"/>
    <col min="6" max="6" width="11.42578125" style="2" bestFit="1" customWidth="1"/>
    <col min="7" max="7" width="15.42578125" style="2" customWidth="1"/>
    <col min="8" max="8" width="18.42578125" style="4" customWidth="1"/>
    <col min="9" max="9" width="14.28515625" style="4" customWidth="1"/>
    <col min="10" max="10" width="8.7109375" style="4" customWidth="1"/>
    <col min="11" max="11" width="15.42578125" style="4" customWidth="1"/>
    <col min="12" max="12" width="13.42578125" style="2" customWidth="1"/>
    <col min="13" max="13" width="29" style="2" customWidth="1"/>
    <col min="14" max="14" width="10.42578125" style="2" customWidth="1"/>
    <col min="15" max="15" width="11.28515625" style="2" customWidth="1"/>
    <col min="16" max="16" width="10.85546875" style="2" customWidth="1"/>
    <col min="17" max="17" width="9.42578125" style="2" bestFit="1" customWidth="1"/>
    <col min="18" max="18" width="6" style="2" customWidth="1"/>
    <col min="19" max="19" width="11.140625" style="4" customWidth="1"/>
    <col min="20" max="20" width="8.85546875" style="2" customWidth="1"/>
    <col min="21" max="21" width="9" style="2" bestFit="1" customWidth="1"/>
    <col min="22" max="22" width="11.42578125" style="2" customWidth="1"/>
    <col min="23" max="23" width="8.85546875" style="2" customWidth="1"/>
    <col min="24" max="24" width="41.28515625" style="2" customWidth="1"/>
    <col min="25" max="25" width="16.85546875" style="3" customWidth="1"/>
    <col min="26" max="26" width="9" style="2" bestFit="1" customWidth="1"/>
    <col min="27" max="27" width="11.42578125" style="2" customWidth="1"/>
    <col min="28" max="28" width="9.140625" style="2" customWidth="1"/>
    <col min="29" max="29" width="31.42578125" style="2" customWidth="1"/>
    <col min="30" max="30" width="19.42578125" style="2" customWidth="1"/>
    <col min="31" max="31" width="9" style="2" bestFit="1" customWidth="1"/>
    <col min="32" max="32" width="11.28515625" style="2" customWidth="1"/>
    <col min="33" max="33" width="8.85546875" style="2" customWidth="1"/>
    <col min="34" max="34" width="30" style="2" customWidth="1"/>
    <col min="35" max="35" width="16" style="2" customWidth="1"/>
    <col min="36" max="36" width="9" style="2" bestFit="1" customWidth="1"/>
    <col min="37" max="37" width="11.42578125" style="2" customWidth="1"/>
    <col min="38" max="38" width="9.140625" style="2" customWidth="1"/>
    <col min="39" max="39" width="28.85546875" style="2" customWidth="1"/>
    <col min="40" max="40" width="16.42578125" style="3" customWidth="1"/>
    <col min="41" max="41" width="9" style="2" bestFit="1" customWidth="1"/>
    <col min="42" max="42" width="11.7109375" style="2" customWidth="1"/>
    <col min="43" max="43" width="8.7109375" style="2" customWidth="1"/>
    <col min="44" max="44" width="35.42578125" style="2" customWidth="1"/>
    <col min="45" max="45" width="16.28515625" style="2" customWidth="1"/>
    <col min="46" max="46" width="9" style="2" bestFit="1" customWidth="1"/>
    <col min="47" max="47" width="11" style="2" customWidth="1"/>
    <col min="48" max="48" width="9" style="2" customWidth="1"/>
    <col min="49" max="49" width="30" style="2" customWidth="1"/>
    <col min="50" max="50" width="16.42578125" style="2" customWidth="1"/>
    <col min="51" max="51" width="9" style="2" bestFit="1" customWidth="1"/>
    <col min="52" max="52" width="11.42578125" style="2" customWidth="1"/>
    <col min="53" max="53" width="8.85546875" style="2" customWidth="1"/>
    <col min="54" max="54" width="37.140625" style="2" customWidth="1"/>
    <col min="55" max="55" width="16.42578125" style="2" customWidth="1"/>
    <col min="56" max="56" width="9" style="2" bestFit="1" customWidth="1"/>
    <col min="57" max="57" width="11.28515625" style="2" customWidth="1"/>
    <col min="58" max="58" width="9.7109375" style="2" customWidth="1"/>
    <col min="59" max="59" width="31.85546875" style="2" customWidth="1"/>
    <col min="60" max="60" width="16.42578125" style="2" bestFit="1" customWidth="1"/>
    <col min="61" max="61" width="11" style="2" customWidth="1"/>
    <col min="62" max="62" width="11.42578125" style="2" customWidth="1"/>
    <col min="63" max="63" width="11" style="2" customWidth="1"/>
    <col min="64" max="64" width="35.85546875" style="2" customWidth="1"/>
    <col min="65" max="65" width="17.7109375" style="2" bestFit="1" customWidth="1"/>
    <col min="66" max="66" width="9" style="2" bestFit="1" customWidth="1"/>
    <col min="67" max="67" width="11.42578125" style="2" customWidth="1"/>
    <col min="68" max="68" width="9.140625" style="2" customWidth="1"/>
    <col min="69" max="69" width="29.42578125" style="2" customWidth="1"/>
    <col min="70" max="70" width="17.42578125" style="2" bestFit="1" customWidth="1"/>
    <col min="71" max="71" width="10.28515625" style="2" customWidth="1"/>
    <col min="72" max="72" width="11.42578125" style="2" customWidth="1"/>
    <col min="73" max="73" width="10.42578125" style="2" customWidth="1"/>
    <col min="74" max="74" width="34.140625" style="2" customWidth="1"/>
    <col min="75" max="75" width="15.140625" style="2" customWidth="1"/>
    <col min="76" max="76" width="9.28515625" style="2" bestFit="1" customWidth="1"/>
    <col min="77" max="77" width="11" style="2" customWidth="1"/>
    <col min="78" max="78" width="9.28515625" style="2" bestFit="1" customWidth="1"/>
    <col min="79" max="79" width="26.85546875" style="2" customWidth="1"/>
    <col min="80" max="80" width="16" style="2" customWidth="1"/>
    <col min="81" max="81" width="24.140625" style="2" customWidth="1"/>
    <col min="82" max="82" width="4.42578125" style="2" customWidth="1"/>
    <col min="83" max="84" width="11.42578125" style="2" bestFit="1" customWidth="1"/>
    <col min="85" max="85" width="10.7109375" style="2" customWidth="1"/>
    <col min="86" max="86" width="12.42578125" style="2" bestFit="1" customWidth="1"/>
    <col min="87" max="87" width="12.85546875" style="2" customWidth="1"/>
    <col min="88" max="88" width="11" style="2" customWidth="1"/>
    <col min="89" max="89" width="77.85546875" style="2" customWidth="1"/>
    <col min="90" max="90" width="3.28515625" style="2" customWidth="1"/>
    <col min="91" max="139" width="0" style="1" hidden="1" customWidth="1"/>
    <col min="140" max="16384" width="11.42578125" style="1" hidden="1"/>
  </cols>
  <sheetData>
    <row r="1" spans="1:89" s="39" customFormat="1" ht="4.5" customHeight="1" x14ac:dyDescent="0.25">
      <c r="B1" s="41"/>
      <c r="C1" s="41"/>
      <c r="CH1" s="45"/>
      <c r="CI1" s="36" t="s">
        <v>112</v>
      </c>
      <c r="CJ1" s="36" t="s">
        <v>111</v>
      </c>
    </row>
    <row r="2" spans="1:89" s="42" customFormat="1" ht="26.25" customHeight="1" x14ac:dyDescent="0.2">
      <c r="B2" s="61"/>
      <c r="C2" s="62"/>
      <c r="D2" s="86" t="s">
        <v>110</v>
      </c>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0" t="s">
        <v>109</v>
      </c>
      <c r="CA2" s="81"/>
      <c r="CB2" s="81"/>
      <c r="CC2" s="82"/>
      <c r="CD2" s="37"/>
      <c r="CH2" s="44" t="s">
        <v>108</v>
      </c>
      <c r="CI2" s="43">
        <f>BK14</f>
        <v>1.0210526315789474</v>
      </c>
      <c r="CJ2" s="43">
        <f>T14</f>
        <v>0.95</v>
      </c>
    </row>
    <row r="3" spans="1:89" s="42" customFormat="1" ht="26.25" customHeight="1" x14ac:dyDescent="0.2">
      <c r="B3" s="63"/>
      <c r="C3" s="64"/>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0" t="s">
        <v>107</v>
      </c>
      <c r="CA3" s="81"/>
      <c r="CB3" s="81"/>
      <c r="CC3" s="82"/>
      <c r="CD3" s="37"/>
      <c r="CH3" s="44" t="s">
        <v>106</v>
      </c>
      <c r="CI3" s="43">
        <f>BZ14</f>
        <v>0.98</v>
      </c>
      <c r="CJ3" s="43">
        <f>T14</f>
        <v>0.95</v>
      </c>
    </row>
    <row r="4" spans="1:89" s="42" customFormat="1" ht="26.25" customHeight="1" x14ac:dyDescent="0.2">
      <c r="B4" s="63"/>
      <c r="C4" s="64"/>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0" t="s">
        <v>105</v>
      </c>
      <c r="CA4" s="81"/>
      <c r="CB4" s="81"/>
      <c r="CC4" s="82"/>
      <c r="CD4" s="37"/>
      <c r="CH4" s="44" t="s">
        <v>104</v>
      </c>
      <c r="CI4" s="43">
        <f>CJ14</f>
        <v>0.99210526315789482</v>
      </c>
      <c r="CJ4" s="43">
        <f>CI14</f>
        <v>0.95</v>
      </c>
    </row>
    <row r="5" spans="1:89" s="42" customFormat="1" ht="26.25" customHeight="1" x14ac:dyDescent="0.2">
      <c r="B5" s="65"/>
      <c r="C5" s="6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0" t="s">
        <v>103</v>
      </c>
      <c r="CA5" s="81"/>
      <c r="CB5" s="81"/>
      <c r="CC5" s="82"/>
      <c r="CD5" s="37"/>
    </row>
    <row r="6" spans="1:89" s="39" customFormat="1" ht="7.5" customHeight="1" x14ac:dyDescent="0.25">
      <c r="B6" s="41"/>
      <c r="C6" s="41"/>
      <c r="CC6" s="37"/>
      <c r="CD6" s="37"/>
    </row>
    <row r="7" spans="1:89" s="39" customFormat="1" ht="15" customHeight="1" x14ac:dyDescent="0.25">
      <c r="B7" s="67" t="s">
        <v>102</v>
      </c>
      <c r="C7" s="68"/>
      <c r="D7" s="40" t="s">
        <v>101</v>
      </c>
      <c r="E7" s="71" t="s">
        <v>91</v>
      </c>
      <c r="F7" s="72"/>
      <c r="G7" s="52">
        <v>2022</v>
      </c>
    </row>
    <row r="8" spans="1:89" s="39" customFormat="1" ht="15" customHeight="1" x14ac:dyDescent="0.25">
      <c r="B8" s="69"/>
      <c r="C8" s="70"/>
      <c r="D8" s="40" t="s">
        <v>100</v>
      </c>
      <c r="E8" s="50" t="s">
        <v>80</v>
      </c>
      <c r="F8" s="51"/>
      <c r="G8" s="53"/>
    </row>
    <row r="9" spans="1:89" s="38" customFormat="1" ht="7.5" customHeight="1" x14ac:dyDescent="0.25"/>
    <row r="10" spans="1:89" s="37" customFormat="1" ht="22.5" customHeight="1" x14ac:dyDescent="0.25">
      <c r="B10" s="55" t="s">
        <v>99</v>
      </c>
      <c r="C10" s="56"/>
      <c r="D10" s="56"/>
      <c r="E10" s="56"/>
      <c r="F10" s="56"/>
      <c r="G10" s="56"/>
      <c r="H10" s="56"/>
      <c r="I10" s="56"/>
      <c r="J10" s="56"/>
      <c r="K10" s="56"/>
      <c r="L10" s="56"/>
      <c r="M10" s="56"/>
      <c r="N10" s="56"/>
      <c r="O10" s="56"/>
      <c r="P10" s="56"/>
      <c r="Q10" s="56"/>
      <c r="R10" s="56"/>
      <c r="S10" s="56"/>
      <c r="T10" s="56"/>
      <c r="U10" s="83" t="s">
        <v>98</v>
      </c>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5"/>
      <c r="CC10" s="36"/>
      <c r="CE10" s="74" t="s">
        <v>97</v>
      </c>
      <c r="CF10" s="75"/>
      <c r="CG10" s="76"/>
      <c r="CH10" s="73" t="s">
        <v>96</v>
      </c>
      <c r="CI10" s="73"/>
      <c r="CJ10" s="73"/>
      <c r="CK10" s="73"/>
    </row>
    <row r="11" spans="1:89" s="36" customFormat="1" ht="19.5" customHeight="1" x14ac:dyDescent="0.25">
      <c r="B11" s="54" t="s">
        <v>95</v>
      </c>
      <c r="C11" s="54"/>
      <c r="D11" s="54"/>
      <c r="E11" s="54" t="s">
        <v>94</v>
      </c>
      <c r="F11" s="54"/>
      <c r="G11" s="54"/>
      <c r="H11" s="54"/>
      <c r="I11" s="54"/>
      <c r="J11" s="54" t="s">
        <v>93</v>
      </c>
      <c r="K11" s="54"/>
      <c r="L11" s="54"/>
      <c r="M11" s="54"/>
      <c r="N11" s="54"/>
      <c r="O11" s="54"/>
      <c r="P11" s="54"/>
      <c r="Q11" s="54"/>
      <c r="R11" s="60" t="s">
        <v>92</v>
      </c>
      <c r="S11" s="60"/>
      <c r="T11" s="60"/>
      <c r="U11" s="57" t="s">
        <v>91</v>
      </c>
      <c r="V11" s="58"/>
      <c r="W11" s="58"/>
      <c r="X11" s="58"/>
      <c r="Y11" s="58"/>
      <c r="Z11" s="57" t="s">
        <v>90</v>
      </c>
      <c r="AA11" s="58"/>
      <c r="AB11" s="58"/>
      <c r="AC11" s="58"/>
      <c r="AD11" s="59"/>
      <c r="AE11" s="58" t="s">
        <v>89</v>
      </c>
      <c r="AF11" s="58"/>
      <c r="AG11" s="58"/>
      <c r="AH11" s="58"/>
      <c r="AI11" s="58"/>
      <c r="AJ11" s="57" t="s">
        <v>88</v>
      </c>
      <c r="AK11" s="58"/>
      <c r="AL11" s="58"/>
      <c r="AM11" s="58"/>
      <c r="AN11" s="59"/>
      <c r="AO11" s="58" t="s">
        <v>87</v>
      </c>
      <c r="AP11" s="58"/>
      <c r="AQ11" s="58"/>
      <c r="AR11" s="58"/>
      <c r="AS11" s="58"/>
      <c r="AT11" s="57" t="s">
        <v>86</v>
      </c>
      <c r="AU11" s="58"/>
      <c r="AV11" s="58"/>
      <c r="AW11" s="58"/>
      <c r="AX11" s="59"/>
      <c r="AY11" s="58" t="s">
        <v>85</v>
      </c>
      <c r="AZ11" s="58"/>
      <c r="BA11" s="58"/>
      <c r="BB11" s="58"/>
      <c r="BC11" s="58"/>
      <c r="BD11" s="57" t="s">
        <v>84</v>
      </c>
      <c r="BE11" s="58"/>
      <c r="BF11" s="58"/>
      <c r="BG11" s="58"/>
      <c r="BH11" s="59"/>
      <c r="BI11" s="58" t="s">
        <v>83</v>
      </c>
      <c r="BJ11" s="58"/>
      <c r="BK11" s="58"/>
      <c r="BL11" s="58"/>
      <c r="BM11" s="58"/>
      <c r="BN11" s="57" t="s">
        <v>82</v>
      </c>
      <c r="BO11" s="58"/>
      <c r="BP11" s="58"/>
      <c r="BQ11" s="58"/>
      <c r="BR11" s="59"/>
      <c r="BS11" s="58" t="s">
        <v>81</v>
      </c>
      <c r="BT11" s="58"/>
      <c r="BU11" s="58"/>
      <c r="BV11" s="58"/>
      <c r="BW11" s="59"/>
      <c r="BX11" s="57" t="s">
        <v>80</v>
      </c>
      <c r="BY11" s="58"/>
      <c r="BZ11" s="58"/>
      <c r="CA11" s="58"/>
      <c r="CB11" s="59"/>
      <c r="CE11" s="77"/>
      <c r="CF11" s="78"/>
      <c r="CG11" s="79"/>
      <c r="CH11" s="73"/>
      <c r="CI11" s="73"/>
      <c r="CJ11" s="73"/>
      <c r="CK11" s="73"/>
    </row>
    <row r="12" spans="1:89" s="28" customFormat="1" ht="48.75" customHeight="1" x14ac:dyDescent="0.25">
      <c r="B12" s="34" t="s">
        <v>79</v>
      </c>
      <c r="C12" s="34" t="s">
        <v>78</v>
      </c>
      <c r="D12" s="34" t="s">
        <v>77</v>
      </c>
      <c r="E12" s="34" t="s">
        <v>76</v>
      </c>
      <c r="F12" s="35" t="s">
        <v>75</v>
      </c>
      <c r="G12" s="34" t="s">
        <v>74</v>
      </c>
      <c r="H12" s="34" t="s">
        <v>73</v>
      </c>
      <c r="I12" s="34" t="s">
        <v>72</v>
      </c>
      <c r="J12" s="34" t="s">
        <v>71</v>
      </c>
      <c r="K12" s="34" t="s">
        <v>70</v>
      </c>
      <c r="L12" s="34" t="s">
        <v>69</v>
      </c>
      <c r="M12" s="34" t="s">
        <v>68</v>
      </c>
      <c r="N12" s="34" t="s">
        <v>67</v>
      </c>
      <c r="O12" s="34" t="s">
        <v>66</v>
      </c>
      <c r="P12" s="34" t="s">
        <v>65</v>
      </c>
      <c r="Q12" s="34" t="s">
        <v>64</v>
      </c>
      <c r="R12" s="34" t="s">
        <v>63</v>
      </c>
      <c r="S12" s="34" t="s">
        <v>62</v>
      </c>
      <c r="T12" s="34" t="s">
        <v>61</v>
      </c>
      <c r="U12" s="33" t="str">
        <f>U11&amp;" ejecutado"</f>
        <v>Enero ejecutado</v>
      </c>
      <c r="V12" s="33" t="str">
        <f>U11&amp;" programado"</f>
        <v>Enero programado</v>
      </c>
      <c r="W12" s="31" t="str">
        <f>U11&amp;" resultado"</f>
        <v>Enero resultado</v>
      </c>
      <c r="X12" s="32" t="str">
        <f>U11&amp;" análisis mensual"</f>
        <v>Enero análisis mensual</v>
      </c>
      <c r="Y12" s="32" t="str">
        <f>U11&amp;" verificación segunda línea de defensa"</f>
        <v>Enero verificación segunda línea de defensa</v>
      </c>
      <c r="Z12" s="31" t="str">
        <f>Z11&amp;" ejecutado"</f>
        <v>Febrero ejecutado</v>
      </c>
      <c r="AA12" s="31" t="str">
        <f>Z11&amp;" programado"</f>
        <v>Febrero programado</v>
      </c>
      <c r="AB12" s="31" t="str">
        <f>Z11&amp;" resultado"</f>
        <v>Febrero resultado</v>
      </c>
      <c r="AC12" s="32" t="str">
        <f>Z11&amp;" análisis mensual"</f>
        <v>Febrero análisis mensual</v>
      </c>
      <c r="AD12" s="32" t="str">
        <f>Z11&amp;" verificación segunda línea de defensa"</f>
        <v>Febrero verificación segunda línea de defensa</v>
      </c>
      <c r="AE12" s="32" t="str">
        <f>AE11&amp;" ejecutado"</f>
        <v>Marzo ejecutado</v>
      </c>
      <c r="AF12" s="31" t="str">
        <f>AE11&amp;" programado"</f>
        <v>Marzo programado</v>
      </c>
      <c r="AG12" s="31" t="str">
        <f>AE11&amp;" resultado"</f>
        <v>Marzo resultado</v>
      </c>
      <c r="AH12" s="32" t="str">
        <f>AE11&amp;" análisis mensual"</f>
        <v>Marzo análisis mensual</v>
      </c>
      <c r="AI12" s="32" t="str">
        <f>AE11&amp;" verificación segunda línea de defensa"</f>
        <v>Marzo verificación segunda línea de defensa</v>
      </c>
      <c r="AJ12" s="31" t="str">
        <f>AJ11&amp;" ejecutado"</f>
        <v>Abril ejecutado</v>
      </c>
      <c r="AK12" s="31" t="str">
        <f>AJ11&amp;" programado"</f>
        <v>Abril programado</v>
      </c>
      <c r="AL12" s="31" t="str">
        <f>AJ11&amp;" resultado"</f>
        <v>Abril resultado</v>
      </c>
      <c r="AM12" s="32" t="str">
        <f>AJ11&amp;" análisis mensual"</f>
        <v>Abril análisis mensual</v>
      </c>
      <c r="AN12" s="31" t="str">
        <f>AJ11&amp;" verificación segunda línea de defensa"</f>
        <v>Abril verificación segunda línea de defensa</v>
      </c>
      <c r="AO12" s="30" t="str">
        <f>AO11&amp;" ejecutado"</f>
        <v>Mayo ejecutado</v>
      </c>
      <c r="AP12" s="31" t="str">
        <f>AO11&amp;" programado"</f>
        <v>Mayo programado</v>
      </c>
      <c r="AQ12" s="31" t="str">
        <f>AO11&amp;" resultado"</f>
        <v>Mayo resultado</v>
      </c>
      <c r="AR12" s="32" t="str">
        <f>AO11&amp;" análisis mensual"</f>
        <v>Mayo análisis mensual</v>
      </c>
      <c r="AS12" s="32" t="str">
        <f>AO11&amp;" verificación segunda línea de defensa"</f>
        <v>Mayo verificación segunda línea de defensa</v>
      </c>
      <c r="AT12" s="31" t="str">
        <f>AT11&amp;" ejecutado"</f>
        <v>Junio ejecutado</v>
      </c>
      <c r="AU12" s="31" t="str">
        <f>AT11&amp;" programado"</f>
        <v>Junio programado</v>
      </c>
      <c r="AV12" s="31" t="str">
        <f>AT11&amp;" resultado"</f>
        <v>Junio resultado</v>
      </c>
      <c r="AW12" s="32" t="str">
        <f>AT11&amp;" análisis mensual"</f>
        <v>Junio análisis mensual</v>
      </c>
      <c r="AX12" s="31" t="str">
        <f>AT11&amp;" verificación segunda línea de defensa"</f>
        <v>Junio verificación segunda línea de defensa</v>
      </c>
      <c r="AY12" s="30" t="str">
        <f>AY11&amp;" ejecutado"</f>
        <v>Julio ejecutado</v>
      </c>
      <c r="AZ12" s="31" t="str">
        <f>AY11&amp;" programado"</f>
        <v>Julio programado</v>
      </c>
      <c r="BA12" s="31" t="str">
        <f>AY11&amp;" resultado"</f>
        <v>Julio resultado</v>
      </c>
      <c r="BB12" s="32" t="str">
        <f>AY11&amp;" análisis mensual"</f>
        <v>Julio análisis mensual</v>
      </c>
      <c r="BC12" s="32" t="str">
        <f>AY11&amp;" verificación segunda línea de defensa"</f>
        <v>Julio verificación segunda línea de defensa</v>
      </c>
      <c r="BD12" s="31" t="str">
        <f>BD11&amp;" ejecutado"</f>
        <v>Agosto ejecutado</v>
      </c>
      <c r="BE12" s="31" t="str">
        <f>BD11&amp;" programado"</f>
        <v>Agosto programado</v>
      </c>
      <c r="BF12" s="31" t="str">
        <f>BD11&amp;" resultado"</f>
        <v>Agosto resultado</v>
      </c>
      <c r="BG12" s="32" t="str">
        <f>BD11&amp;" análisis mensual"</f>
        <v>Agosto análisis mensual</v>
      </c>
      <c r="BH12" s="31" t="str">
        <f>BD11&amp;" verificación segunda línea de defensa"</f>
        <v>Agosto verificación segunda línea de defensa</v>
      </c>
      <c r="BI12" s="30" t="str">
        <f>BI11&amp;" ejecutado"</f>
        <v>Septiembre ejecutado</v>
      </c>
      <c r="BJ12" s="31" t="str">
        <f>BI11&amp;" programado"</f>
        <v>Septiembre programado</v>
      </c>
      <c r="BK12" s="31" t="str">
        <f>BI11&amp;" resultado"</f>
        <v>Septiembre resultado</v>
      </c>
      <c r="BL12" s="32" t="str">
        <f>BI11&amp;" análisis mensual"</f>
        <v>Septiembre análisis mensual</v>
      </c>
      <c r="BM12" s="32" t="str">
        <f>BI11&amp;" verificación segunda línea de defensa"</f>
        <v>Septiembre verificación segunda línea de defensa</v>
      </c>
      <c r="BN12" s="31" t="str">
        <f>BN11&amp;" ejecutado"</f>
        <v>Octubre ejecutado</v>
      </c>
      <c r="BO12" s="31" t="str">
        <f>BN11&amp;" programado"</f>
        <v>Octubre programado</v>
      </c>
      <c r="BP12" s="31" t="str">
        <f>BN11&amp;" resultado"</f>
        <v>Octubre resultado</v>
      </c>
      <c r="BQ12" s="32" t="str">
        <f>BN11&amp;" análisis mensual"</f>
        <v>Octubre análisis mensual</v>
      </c>
      <c r="BR12" s="31" t="str">
        <f>BN11&amp;" verificación segunda línea de defensa"</f>
        <v>Octubre verificación segunda línea de defensa</v>
      </c>
      <c r="BS12" s="30" t="str">
        <f>BS11&amp;" ejecutado"</f>
        <v>Noviembre ejecutado</v>
      </c>
      <c r="BT12" s="31" t="str">
        <f>BS11&amp;" programado"</f>
        <v>Noviembre programado</v>
      </c>
      <c r="BU12" s="31" t="str">
        <f>BS11&amp;" resultado"</f>
        <v>Noviembre resultado</v>
      </c>
      <c r="BV12" s="32" t="str">
        <f>BS11&amp;" análisis mensual"</f>
        <v>Noviembre análisis mensual</v>
      </c>
      <c r="BW12" s="32" t="str">
        <f>BS11&amp;" verificación segunda línea de defensa"</f>
        <v>Noviembre verificación segunda línea de defensa</v>
      </c>
      <c r="BX12" s="31" t="str">
        <f>BX11&amp;" ejecutado"</f>
        <v>Diciembre ejecutado</v>
      </c>
      <c r="BY12" s="31" t="str">
        <f>BX11&amp;" programado"</f>
        <v>Diciembre programado</v>
      </c>
      <c r="BZ12" s="31" t="str">
        <f>BX11&amp;" resultado"</f>
        <v>Diciembre resultado</v>
      </c>
      <c r="CA12" s="32" t="str">
        <f>BX11&amp;" análisis mensual"</f>
        <v>Diciembre análisis mensual</v>
      </c>
      <c r="CB12" s="31" t="str">
        <f>BX11&amp;" verificación segunda línea de defensa"</f>
        <v>Diciembre verificación segunda línea de defensa</v>
      </c>
      <c r="CC12" s="30" t="s">
        <v>60</v>
      </c>
      <c r="CE12" s="29" t="s">
        <v>59</v>
      </c>
      <c r="CF12" s="29" t="s">
        <v>58</v>
      </c>
      <c r="CG12" s="29" t="s">
        <v>57</v>
      </c>
      <c r="CH12" s="29" t="s">
        <v>56</v>
      </c>
      <c r="CI12" s="29" t="s">
        <v>55</v>
      </c>
      <c r="CJ12" s="29" t="s">
        <v>54</v>
      </c>
      <c r="CK12" s="29" t="s">
        <v>53</v>
      </c>
    </row>
    <row r="13" spans="1:89" s="2" customFormat="1" ht="348" customHeight="1" x14ac:dyDescent="0.25">
      <c r="B13" s="23" t="s">
        <v>52</v>
      </c>
      <c r="C13" s="23" t="s">
        <v>51</v>
      </c>
      <c r="D13" s="26" t="s">
        <v>50</v>
      </c>
      <c r="E13" s="25" t="s">
        <v>49</v>
      </c>
      <c r="F13" s="27" t="s">
        <v>48</v>
      </c>
      <c r="G13" s="23" t="s">
        <v>47</v>
      </c>
      <c r="H13" s="26" t="s">
        <v>46</v>
      </c>
      <c r="I13" s="26" t="s">
        <v>45</v>
      </c>
      <c r="J13" s="25" t="s">
        <v>44</v>
      </c>
      <c r="K13" s="26" t="s">
        <v>43</v>
      </c>
      <c r="L13" s="26" t="s">
        <v>42</v>
      </c>
      <c r="M13" s="26" t="s">
        <v>41</v>
      </c>
      <c r="N13" s="23" t="s">
        <v>37</v>
      </c>
      <c r="O13" s="23" t="s">
        <v>40</v>
      </c>
      <c r="P13" s="25" t="s">
        <v>39</v>
      </c>
      <c r="Q13" s="23" t="s">
        <v>38</v>
      </c>
      <c r="R13" s="24">
        <v>0.81</v>
      </c>
      <c r="S13" s="23" t="s">
        <v>37</v>
      </c>
      <c r="T13" s="22">
        <v>0.9</v>
      </c>
      <c r="U13" s="14">
        <v>0.88</v>
      </c>
      <c r="V13" s="14">
        <v>0.9</v>
      </c>
      <c r="W13" s="14">
        <f>+U13/V13</f>
        <v>0.97777777777777775</v>
      </c>
      <c r="X13" s="17" t="s">
        <v>15</v>
      </c>
      <c r="Y13" s="16" t="s">
        <v>13</v>
      </c>
      <c r="Z13" s="14">
        <v>0.84</v>
      </c>
      <c r="AA13" s="14">
        <v>0.9</v>
      </c>
      <c r="AB13" s="14">
        <f>+Z13/AA13</f>
        <v>0.93333333333333324</v>
      </c>
      <c r="AC13" s="13" t="s">
        <v>36</v>
      </c>
      <c r="AD13" s="16" t="s">
        <v>13</v>
      </c>
      <c r="AE13" s="14">
        <v>0.87</v>
      </c>
      <c r="AF13" s="14">
        <v>0.9</v>
      </c>
      <c r="AG13" s="14">
        <f>+AE13/AF13</f>
        <v>0.96666666666666667</v>
      </c>
      <c r="AH13" s="13" t="s">
        <v>12</v>
      </c>
      <c r="AI13" s="16" t="s">
        <v>35</v>
      </c>
      <c r="AJ13" s="14">
        <v>0.86</v>
      </c>
      <c r="AK13" s="14">
        <v>0.9</v>
      </c>
      <c r="AL13" s="14">
        <f>+AJ13/AK13</f>
        <v>0.95555555555555549</v>
      </c>
      <c r="AM13" s="13" t="s">
        <v>34</v>
      </c>
      <c r="AN13" s="21" t="s">
        <v>33</v>
      </c>
      <c r="AO13" s="14">
        <v>0.89</v>
      </c>
      <c r="AP13" s="14">
        <v>0.9</v>
      </c>
      <c r="AQ13" s="14">
        <f>+AO13/AP13</f>
        <v>0.98888888888888893</v>
      </c>
      <c r="AR13" s="16" t="s">
        <v>32</v>
      </c>
      <c r="AS13" s="21" t="s">
        <v>31</v>
      </c>
      <c r="AT13" s="14">
        <v>0.9</v>
      </c>
      <c r="AU13" s="14">
        <v>0.9</v>
      </c>
      <c r="AV13" s="14">
        <f>+AT13/AU13</f>
        <v>1</v>
      </c>
      <c r="AW13" s="13" t="s">
        <v>30</v>
      </c>
      <c r="AX13" s="21" t="s">
        <v>29</v>
      </c>
      <c r="AY13" s="14">
        <v>0.91</v>
      </c>
      <c r="AZ13" s="14">
        <v>0.9</v>
      </c>
      <c r="BA13" s="14">
        <f>+AY13/AZ13</f>
        <v>1.0111111111111111</v>
      </c>
      <c r="BB13" s="16" t="s">
        <v>28</v>
      </c>
      <c r="BC13" s="21" t="s">
        <v>27</v>
      </c>
      <c r="BD13" s="14">
        <v>0.92</v>
      </c>
      <c r="BE13" s="14">
        <v>0.9</v>
      </c>
      <c r="BF13" s="14">
        <f>+BD13/BE13</f>
        <v>1.0222222222222221</v>
      </c>
      <c r="BG13" s="13" t="s">
        <v>26</v>
      </c>
      <c r="BH13" s="21" t="s">
        <v>25</v>
      </c>
      <c r="BI13" s="14">
        <v>0.92</v>
      </c>
      <c r="BJ13" s="14">
        <v>0.9</v>
      </c>
      <c r="BK13" s="14">
        <f>+BI13/BJ13</f>
        <v>1.0222222222222221</v>
      </c>
      <c r="BL13" s="13" t="s">
        <v>24</v>
      </c>
      <c r="BM13" s="16" t="s">
        <v>23</v>
      </c>
      <c r="BN13" s="14">
        <v>0.93</v>
      </c>
      <c r="BO13" s="14">
        <v>0.9</v>
      </c>
      <c r="BP13" s="14">
        <f>+BN13/BO13</f>
        <v>1.0333333333333334</v>
      </c>
      <c r="BQ13" s="13" t="s">
        <v>22</v>
      </c>
      <c r="BR13" s="21" t="s">
        <v>21</v>
      </c>
      <c r="BS13" s="14">
        <v>0.91</v>
      </c>
      <c r="BT13" s="14">
        <v>0.9</v>
      </c>
      <c r="BU13" s="14">
        <f>+BS13/BT13</f>
        <v>1.0111111111111111</v>
      </c>
      <c r="BV13" s="13" t="s">
        <v>20</v>
      </c>
      <c r="BW13" s="20" t="s">
        <v>19</v>
      </c>
      <c r="BX13" s="15">
        <v>0.9</v>
      </c>
      <c r="BY13" s="15">
        <v>0.9</v>
      </c>
      <c r="BZ13" s="14">
        <f>+BY13/BX13</f>
        <v>1</v>
      </c>
      <c r="CA13" s="13" t="s">
        <v>18</v>
      </c>
      <c r="CB13" s="20" t="s">
        <v>17</v>
      </c>
      <c r="CC13" s="13" t="s">
        <v>16</v>
      </c>
      <c r="CE13" s="19">
        <f>(T13+Z13+AE13+AJ13+AO13+AT13+AY13+BD13+BI13+BN13+BS13+BX13)/12</f>
        <v>0.89583333333333337</v>
      </c>
      <c r="CF13" s="19">
        <f>(V13+AA13+AF13+AK13+AP13+AU13+AZ13+BE13+BJ13+BO13+BT13+BY13)/12</f>
        <v>0.90000000000000024</v>
      </c>
      <c r="CG13" s="19">
        <f>CE13/CF13</f>
        <v>0.99537037037037013</v>
      </c>
      <c r="CH13" s="19">
        <f>CE13</f>
        <v>0.89583333333333337</v>
      </c>
      <c r="CI13" s="19">
        <f>T13</f>
        <v>0.9</v>
      </c>
      <c r="CJ13" s="19">
        <f>CH13/CI13</f>
        <v>0.99537037037037035</v>
      </c>
      <c r="CK13" s="18"/>
    </row>
    <row r="14" spans="1:89" s="98" customFormat="1" ht="408.95" customHeight="1" x14ac:dyDescent="0.25">
      <c r="A14" s="87"/>
      <c r="B14" s="88" t="s">
        <v>52</v>
      </c>
      <c r="C14" s="88" t="s">
        <v>116</v>
      </c>
      <c r="D14" s="88" t="s">
        <v>50</v>
      </c>
      <c r="E14" s="88" t="s">
        <v>117</v>
      </c>
      <c r="F14" s="102" t="s">
        <v>118</v>
      </c>
      <c r="G14" s="88" t="s">
        <v>119</v>
      </c>
      <c r="H14" s="88" t="s">
        <v>120</v>
      </c>
      <c r="I14" s="88" t="s">
        <v>121</v>
      </c>
      <c r="J14" s="89" t="s">
        <v>44</v>
      </c>
      <c r="K14" s="90" t="s">
        <v>122</v>
      </c>
      <c r="L14" s="88" t="s">
        <v>42</v>
      </c>
      <c r="M14" s="88" t="s">
        <v>123</v>
      </c>
      <c r="N14" s="88" t="s">
        <v>37</v>
      </c>
      <c r="O14" s="88" t="s">
        <v>124</v>
      </c>
      <c r="P14" s="89" t="s">
        <v>39</v>
      </c>
      <c r="Q14" s="88" t="s">
        <v>38</v>
      </c>
      <c r="R14" s="91">
        <v>0.91</v>
      </c>
      <c r="S14" s="89" t="s">
        <v>37</v>
      </c>
      <c r="T14" s="92">
        <v>0.95</v>
      </c>
      <c r="U14" s="14">
        <v>0.93</v>
      </c>
      <c r="V14" s="14">
        <v>0.95</v>
      </c>
      <c r="W14" s="14">
        <f>+U14/V14</f>
        <v>0.97894736842105268</v>
      </c>
      <c r="X14" s="93" t="s">
        <v>125</v>
      </c>
      <c r="Y14" s="94" t="s">
        <v>13</v>
      </c>
      <c r="Z14" s="14">
        <v>0.93</v>
      </c>
      <c r="AA14" s="14">
        <v>0.95</v>
      </c>
      <c r="AB14" s="14">
        <f>+Z14/AA14</f>
        <v>0.97894736842105268</v>
      </c>
      <c r="AC14" s="93" t="s">
        <v>126</v>
      </c>
      <c r="AD14" s="94" t="s">
        <v>13</v>
      </c>
      <c r="AE14" s="14">
        <v>0.93</v>
      </c>
      <c r="AF14" s="14">
        <v>0.95</v>
      </c>
      <c r="AG14" s="14">
        <f>+AE14/AF14</f>
        <v>0.97894736842105268</v>
      </c>
      <c r="AH14" s="94" t="s">
        <v>127</v>
      </c>
      <c r="AI14" s="94" t="s">
        <v>128</v>
      </c>
      <c r="AJ14" s="14">
        <v>0.96</v>
      </c>
      <c r="AK14" s="14">
        <v>0.95</v>
      </c>
      <c r="AL14" s="14">
        <f>+AJ14/AK14</f>
        <v>1.0105263157894737</v>
      </c>
      <c r="AM14" s="93" t="s">
        <v>129</v>
      </c>
      <c r="AN14" s="94" t="s">
        <v>130</v>
      </c>
      <c r="AO14" s="95">
        <v>0.92</v>
      </c>
      <c r="AP14" s="14">
        <v>0.95</v>
      </c>
      <c r="AQ14" s="14">
        <f>+AO14/AP14</f>
        <v>0.96842105263157907</v>
      </c>
      <c r="AR14" s="94" t="s">
        <v>131</v>
      </c>
      <c r="AS14" s="94" t="s">
        <v>132</v>
      </c>
      <c r="AT14" s="14">
        <v>0.92</v>
      </c>
      <c r="AU14" s="14">
        <f>+AP14</f>
        <v>0.95</v>
      </c>
      <c r="AV14" s="14">
        <f>+AT14/AU14</f>
        <v>0.96842105263157907</v>
      </c>
      <c r="AW14" s="93" t="s">
        <v>133</v>
      </c>
      <c r="AX14" s="96" t="s">
        <v>134</v>
      </c>
      <c r="AY14" s="14">
        <v>0.95</v>
      </c>
      <c r="AZ14" s="14">
        <v>0.95</v>
      </c>
      <c r="BA14" s="14">
        <f>+AY14/AZ14</f>
        <v>1</v>
      </c>
      <c r="BB14" s="94" t="s">
        <v>135</v>
      </c>
      <c r="BC14" s="96" t="s">
        <v>136</v>
      </c>
      <c r="BD14" s="14">
        <v>0.92</v>
      </c>
      <c r="BE14" s="14">
        <v>0.95</v>
      </c>
      <c r="BF14" s="14">
        <f>+BD14/BE14</f>
        <v>0.96842105263157907</v>
      </c>
      <c r="BG14" s="93" t="s">
        <v>137</v>
      </c>
      <c r="BH14" s="96" t="s">
        <v>138</v>
      </c>
      <c r="BI14" s="14">
        <v>0.97</v>
      </c>
      <c r="BJ14" s="14">
        <v>0.95</v>
      </c>
      <c r="BK14" s="14">
        <f>+BI14/BJ14</f>
        <v>1.0210526315789474</v>
      </c>
      <c r="BL14" s="101" t="s">
        <v>139</v>
      </c>
      <c r="BM14" s="96" t="s">
        <v>140</v>
      </c>
      <c r="BN14" s="14">
        <v>0.98</v>
      </c>
      <c r="BO14" s="14">
        <v>0.95</v>
      </c>
      <c r="BP14" s="14">
        <v>1.03</v>
      </c>
      <c r="BQ14" s="94" t="s">
        <v>141</v>
      </c>
      <c r="BR14" s="96" t="s">
        <v>142</v>
      </c>
      <c r="BS14" s="14">
        <v>0.97</v>
      </c>
      <c r="BT14" s="14">
        <v>0.95</v>
      </c>
      <c r="BU14" s="14">
        <f>+BS14/BT14</f>
        <v>1.0210526315789474</v>
      </c>
      <c r="BV14" s="93" t="s">
        <v>143</v>
      </c>
      <c r="BW14" s="96" t="s">
        <v>144</v>
      </c>
      <c r="BX14" s="14">
        <v>0.93</v>
      </c>
      <c r="BY14" s="14">
        <v>0.95</v>
      </c>
      <c r="BZ14" s="14">
        <v>0.98</v>
      </c>
      <c r="CA14" s="93" t="s">
        <v>145</v>
      </c>
      <c r="CB14" s="96" t="s">
        <v>146</v>
      </c>
      <c r="CC14" s="97" t="s">
        <v>147</v>
      </c>
      <c r="CE14" s="99">
        <f>(+U14+Z14+AE14+AJ14+AO14+AT14+AY14+BD14+BI14+BN14+BS14+BX14)/12</f>
        <v>0.9425</v>
      </c>
      <c r="CF14" s="99">
        <f>(+V14+AA14+AF14+AK14+AP14+AU14+AZ14+BE14+BJ14+BO14+BT14+BY14)/12</f>
        <v>0.94999999999999984</v>
      </c>
      <c r="CG14" s="99">
        <f>+CE14/CF14</f>
        <v>0.99210526315789493</v>
      </c>
      <c r="CH14" s="99">
        <f>CE14</f>
        <v>0.9425</v>
      </c>
      <c r="CI14" s="99">
        <f>+T14</f>
        <v>0.95</v>
      </c>
      <c r="CJ14" s="99">
        <f>+CH14/CI14</f>
        <v>0.99210526315789482</v>
      </c>
      <c r="CK14" s="100"/>
    </row>
    <row r="15" spans="1:89" ht="0" hidden="1" customHeight="1" x14ac:dyDescent="0.25">
      <c r="U15" s="14">
        <v>0.88</v>
      </c>
      <c r="V15" s="14">
        <v>0.9</v>
      </c>
      <c r="W15" s="14">
        <f>+U15/V15</f>
        <v>0.97777777777777775</v>
      </c>
      <c r="X15" s="17" t="s">
        <v>15</v>
      </c>
      <c r="Y15" s="16" t="s">
        <v>13</v>
      </c>
      <c r="Z15" s="14">
        <v>0.84</v>
      </c>
      <c r="AA15" s="14">
        <v>0.9</v>
      </c>
      <c r="AB15" s="14">
        <f>+Z15/AA15</f>
        <v>0.93333333333333324</v>
      </c>
      <c r="AC15" s="13" t="s">
        <v>14</v>
      </c>
      <c r="AD15" s="16" t="s">
        <v>13</v>
      </c>
      <c r="AE15" s="15">
        <v>0.87</v>
      </c>
      <c r="AF15" s="14">
        <v>0.9</v>
      </c>
      <c r="AG15" s="14">
        <f>+AE15/AF15</f>
        <v>0.96666666666666667</v>
      </c>
      <c r="AH15" s="13" t="s">
        <v>12</v>
      </c>
      <c r="AI15" s="13"/>
    </row>
    <row r="16" spans="1:89" ht="0" hidden="1" customHeight="1" x14ac:dyDescent="0.25">
      <c r="U16" s="14">
        <v>0.88</v>
      </c>
      <c r="V16" s="14">
        <v>0.9</v>
      </c>
      <c r="W16" s="14">
        <f>+U16/V16</f>
        <v>0.97777777777777775</v>
      </c>
      <c r="X16" s="17" t="s">
        <v>15</v>
      </c>
      <c r="Y16" s="16" t="s">
        <v>13</v>
      </c>
      <c r="Z16" s="14">
        <v>0.84</v>
      </c>
      <c r="AA16" s="14">
        <v>0.9</v>
      </c>
      <c r="AB16" s="14">
        <f>+Z16/AA16</f>
        <v>0.93333333333333324</v>
      </c>
      <c r="AC16" s="13" t="s">
        <v>14</v>
      </c>
      <c r="AD16" s="16" t="s">
        <v>13</v>
      </c>
      <c r="AE16" s="15">
        <v>0.87</v>
      </c>
      <c r="AF16" s="14">
        <v>0.9</v>
      </c>
      <c r="AG16" s="14">
        <f>+AE16/AF16</f>
        <v>0.96666666666666667</v>
      </c>
      <c r="AH16" s="13" t="s">
        <v>12</v>
      </c>
      <c r="AI16" s="13"/>
      <c r="BQ16" s="2" t="s">
        <v>11</v>
      </c>
    </row>
    <row r="17" spans="24:34" ht="0" hidden="1" customHeight="1" x14ac:dyDescent="0.25">
      <c r="X17" s="12" t="s">
        <v>10</v>
      </c>
      <c r="Y17" s="11"/>
      <c r="Z17" s="11"/>
      <c r="AA17" s="11"/>
      <c r="AB17" s="11"/>
      <c r="AC17" s="12"/>
      <c r="AD17" s="11"/>
      <c r="AE17" s="10"/>
      <c r="AF17" s="10"/>
      <c r="AG17" s="10"/>
      <c r="AH17" s="9" t="s">
        <v>9</v>
      </c>
    </row>
    <row r="18" spans="24:34" ht="0" hidden="1" customHeight="1" x14ac:dyDescent="0.25">
      <c r="X18" s="12" t="s">
        <v>8</v>
      </c>
      <c r="Y18" s="11"/>
      <c r="Z18" s="11"/>
      <c r="AA18" s="11"/>
      <c r="AB18" s="11"/>
      <c r="AC18" s="12" t="s">
        <v>7</v>
      </c>
      <c r="AD18" s="11"/>
      <c r="AE18" s="10"/>
      <c r="AF18" s="10"/>
      <c r="AG18" s="10"/>
      <c r="AH18" s="9" t="s">
        <v>6</v>
      </c>
    </row>
    <row r="19" spans="24:34" ht="0" hidden="1" customHeight="1" x14ac:dyDescent="0.25">
      <c r="X19" s="12" t="s">
        <v>5</v>
      </c>
      <c r="Y19" s="11"/>
      <c r="Z19" s="11"/>
      <c r="AA19" s="11"/>
      <c r="AB19" s="11"/>
      <c r="AC19" s="12"/>
      <c r="AD19" s="11"/>
      <c r="AE19" s="10"/>
      <c r="AF19" s="10"/>
      <c r="AG19" s="10"/>
      <c r="AH19" s="9" t="s">
        <v>4</v>
      </c>
    </row>
    <row r="20" spans="24:34" ht="0" hidden="1" customHeight="1" x14ac:dyDescent="0.25">
      <c r="X20" s="12" t="s">
        <v>3</v>
      </c>
      <c r="Y20" s="11"/>
      <c r="Z20" s="11"/>
      <c r="AA20" s="11"/>
      <c r="AB20" s="11"/>
      <c r="AC20" s="12"/>
      <c r="AD20" s="11"/>
      <c r="AE20" s="10"/>
      <c r="AF20" s="10"/>
      <c r="AG20" s="10"/>
      <c r="AH20" s="9"/>
    </row>
    <row r="21" spans="24:34" ht="0" hidden="1" customHeight="1" x14ac:dyDescent="0.25">
      <c r="X21" s="12" t="s">
        <v>2</v>
      </c>
      <c r="Y21" s="11"/>
      <c r="Z21" s="11"/>
      <c r="AA21" s="11"/>
      <c r="AB21" s="11"/>
      <c r="AC21" s="12"/>
      <c r="AD21" s="11"/>
      <c r="AE21" s="10"/>
      <c r="AF21" s="10"/>
      <c r="AG21" s="10"/>
      <c r="AH21" s="9"/>
    </row>
    <row r="22" spans="24:34" ht="0" hidden="1" customHeight="1" x14ac:dyDescent="0.25">
      <c r="X22" s="12" t="s">
        <v>1</v>
      </c>
      <c r="Y22" s="11"/>
      <c r="Z22" s="11"/>
      <c r="AA22" s="11"/>
      <c r="AB22" s="11"/>
      <c r="AC22" s="12"/>
      <c r="AD22" s="11"/>
      <c r="AE22" s="10"/>
      <c r="AF22" s="10"/>
      <c r="AG22" s="10"/>
      <c r="AH22" s="9"/>
    </row>
    <row r="23" spans="24:34" ht="0" hidden="1" customHeight="1" x14ac:dyDescent="0.25">
      <c r="X23" s="8" t="s">
        <v>0</v>
      </c>
      <c r="Y23" s="7"/>
      <c r="Z23" s="7"/>
      <c r="AA23" s="7"/>
      <c r="AB23" s="7"/>
      <c r="AC23" s="8"/>
      <c r="AD23" s="7"/>
      <c r="AE23" s="6"/>
      <c r="AF23" s="6"/>
      <c r="AG23" s="6"/>
      <c r="AH23" s="5"/>
    </row>
    <row r="1048576" ht="6" customHeight="1" x14ac:dyDescent="0.25"/>
  </sheetData>
  <sheetProtection formatCells="0" formatColumns="0" formatRows="0" sort="0" autoFilter="0" pivotTables="0"/>
  <dataConsolidate/>
  <mergeCells count="30">
    <mergeCell ref="AO11:AS11"/>
    <mergeCell ref="CH10:CK11"/>
    <mergeCell ref="CE10:CG11"/>
    <mergeCell ref="BZ2:CC2"/>
    <mergeCell ref="BZ3:CC3"/>
    <mergeCell ref="BZ4:CC4"/>
    <mergeCell ref="BZ5:CC5"/>
    <mergeCell ref="U10:CB10"/>
    <mergeCell ref="D2:BY5"/>
    <mergeCell ref="AY11:BC11"/>
    <mergeCell ref="BD11:BH11"/>
    <mergeCell ref="BI11:BM11"/>
    <mergeCell ref="BN11:BR11"/>
    <mergeCell ref="BS11:BW11"/>
    <mergeCell ref="BX11:CB11"/>
    <mergeCell ref="AT11:AX11"/>
    <mergeCell ref="B2:C5"/>
    <mergeCell ref="Z11:AD11"/>
    <mergeCell ref="AE11:AI11"/>
    <mergeCell ref="B7:C8"/>
    <mergeCell ref="E7:F7"/>
    <mergeCell ref="E8:F8"/>
    <mergeCell ref="G7:G8"/>
    <mergeCell ref="B11:D11"/>
    <mergeCell ref="B10:T10"/>
    <mergeCell ref="AJ11:AN11"/>
    <mergeCell ref="E11:I11"/>
    <mergeCell ref="J11:Q11"/>
    <mergeCell ref="R11:T11"/>
    <mergeCell ref="U11:Y11"/>
  </mergeCells>
  <dataValidations count="41">
    <dataValidation type="list" allowBlank="1" showInputMessage="1" showErrorMessage="1" sqref="B15:B1048576" xr:uid="{00000000-0002-0000-0000-00001E000000}">
      <formula1>Procesos</formula1>
    </dataValidation>
    <dataValidation type="list" allowBlank="1" showInputMessage="1" showErrorMessage="1" sqref="Q15:Q1048576" xr:uid="{00000000-0002-0000-0000-000000000000}">
      <formula1>TipoMeta</formula1>
    </dataValidation>
    <dataValidation allowBlank="1" showInputMessage="1" showErrorMessage="1" promptTitle="Gràfica del indicador" prompt="De acuerdo a la periodicidad del indicador graficar su avance y tendencia, comparando lo ejecutado, contra lo programado y su meta, asi como, aisgnar el color y rango segun su resultado (&gt;= a 90%  verde, &gt; 70% y &lt; 90% amarillo y &lt;= 70% rojo)." sqref="CK12" xr:uid="{00000000-0002-0000-0000-000028000000}"/>
    <dataValidation allowBlank="1" showInputMessage="1" showErrorMessage="1" prompt="Seleccionar la tendencia que presentará el indicador en la vigencia:_x000a_* Constante: en cada periodo siempre es el mismo valor._x000a_* Creciente: en cada periodo incrementa su valor._x000a_* Decreciente: en cada período disminuye su valor." sqref="Q12" xr:uid="{00000000-0002-0000-0000-000027000000}"/>
    <dataValidation allowBlank="1" showInputMessage="1" showErrorMessage="1" prompt="Registre las observaciones o recomendaciones de la revisión del seguimiento reportado por el proceso. Se diligencia por parte del equipo del Sistema de Gestión al recibir el reporte del seguimiento." sqref="AD12 AI12 AN12 AS12 AX12 BC12 BH12 BM12 BR12 BW12 CB12 Y12" xr:uid="{00000000-0002-0000-0000-000026000000}"/>
    <dataValidation allowBlank="1" showInputMessage="1" showErrorMessage="1" prompt="Es el producto de dividir el resultado del indicador para la vigencia (columna BV) entre la meta anual del indicador para la vigencia (columna BW)." sqref="CJ12" xr:uid="{00000000-0002-0000-0000-000025000000}"/>
    <dataValidation allowBlank="1" showInputMessage="1" showErrorMessage="1" prompt="Registrar la meta anual formulada para el indicador, es decir, el valor de la columna S." sqref="CI12" xr:uid="{00000000-0002-0000-0000-000024000000}"/>
    <dataValidation allowBlank="1" showInputMessage="1" showErrorMessage="1" prompt="Corresponde al porcentaje de avance acumulado, es decir, es el mismo valor calculado en la columna anterior (BU)._x000a_" sqref="CH12" xr:uid="{00000000-0002-0000-0000-000023000000}"/>
    <dataValidation allowBlank="1" showInputMessage="1" showErrorMessage="1" prompt="Es el producto de dividir el resultado del indicador acumulado (columna BS) entre lo programado del indicador acumulado (columna BT)._x000a_" sqref="CG12" xr:uid="{00000000-0002-0000-0000-000022000000}"/>
    <dataValidation allowBlank="1" showInputMessage="1" showErrorMessage="1" prompt="Corresponde al avance programado acumulado (constante; suma o promedio) o al último reporte de programación (creciente o decreciente) del indicador, según corresponda y de acuerdo a su periodicidad." sqref="CF12" xr:uid="{00000000-0002-0000-0000-000021000000}"/>
    <dataValidation allowBlank="1" showInputMessage="1" showErrorMessage="1" prompt="Corresponde al avance ejecutado acumulado (constante; suma o promedio) o al último reporte de ejecución (creciente o decreciente) del indicador, según corresponda y de acuerdo a su periodicidad." sqref="CE12" xr:uid="{00000000-0002-0000-0000-000020000000}"/>
    <dataValidation allowBlank="1" showInputMessage="1" showErrorMessage="1" prompt="Enunciar los pasos que se deben realizar para obtener las variables que conforman el indicador y calcular su resultado. Así mismo, indicar como se obtiene el avance acumulado del indicador, si se debe sumar, promediar o tomar el último dato cuantitativo." sqref="M12" xr:uid="{00000000-0002-0000-0000-00001F000000}"/>
    <dataValidation type="list" allowBlank="1" showInputMessage="1" showErrorMessage="1" sqref="P15:P1048576" xr:uid="{00000000-0002-0000-0000-00001D000000}">
      <formula1>TipoInd</formula1>
    </dataValidation>
    <dataValidation type="list" allowBlank="1" showInputMessage="1" showErrorMessage="1" sqref="C15:C1048576" xr:uid="{00000000-0002-0000-0000-00001C000000}">
      <formula1>Subsistema</formula1>
    </dataValidation>
    <dataValidation allowBlank="1" showInputMessage="1" showErrorMessage="1" prompt="Formúlese según las características y programación del indicador." sqref="CE10 CH10" xr:uid="{00000000-0002-0000-0000-00001B000000}"/>
    <dataValidation type="list" allowBlank="1" showInputMessage="1" showErrorMessage="1" sqref="E15:E1048576" xr:uid="{00000000-0002-0000-0000-00001A000000}">
      <formula1>ObjEstratégico</formula1>
    </dataValidation>
    <dataValidation type="list" allowBlank="1" showInputMessage="1" showErrorMessage="1" sqref="D15:D1048576" xr:uid="{00000000-0002-0000-0000-000019000000}">
      <formula1>ProyectoInv</formula1>
    </dataValidation>
    <dataValidation type="list" allowBlank="1" showInputMessage="1" showErrorMessage="1" sqref="M15:N1048576" xr:uid="{00000000-0002-0000-0000-000018000000}">
      <formula1>periodicidad</formula1>
    </dataValidation>
    <dataValidation type="list" allowBlank="1" showInputMessage="1" showErrorMessage="1" sqref="E7:E8" xr:uid="{00000000-0002-0000-0000-000017000000}">
      <formula1>Meses</formula1>
    </dataValidation>
    <dataValidation allowBlank="1" showInputMessage="1" showErrorMessage="1" prompt="Corresponde a los logros obtenidos durante el periodo de medición así como la identificación de las situaciones que conllevaron al incumplimiento de las metas propuestas." sqref="BV12 X12 AC12 AH12 AM12 AR12 AW12 BB12 BG12 BL12 CA12 BQ12" xr:uid="{00000000-0002-0000-0000-000016000000}"/>
    <dataValidation allowBlank="1" showInputMessage="1" showErrorMessage="1" prompt="Corresponde a la operación matemática de la fórmula del indicador y que reflejará el resultado del indicador para el periodo de medición." sqref="W12 BU12 AQ12 AL12 AG12 AV12 BA12 BF12 BK12 BP12 BZ12 AB12" xr:uid="{00000000-0002-0000-0000-000015000000}"/>
    <dataValidation allowBlank="1" showInputMessage="1" showErrorMessage="1" prompt="Corresponde a los resultados planificados para el periodo de medición. Todos los indicadores de gestión deben incluir programación." sqref="AA12 V12 AU12 AP12 AK12 AZ12 BE12 BJ12 BO12 BT12 BY12 AF12" xr:uid="{00000000-0002-0000-0000-000014000000}"/>
    <dataValidation allowBlank="1" showInputMessage="1" showErrorMessage="1" prompt="Corresponde a los resultados obtenidos en el periodo de medición." sqref="AE12 Z12 AJ12 AT12 AO12 AY12 BD12 BI12 BN12 BS12 BX12 U12" xr:uid="{00000000-0002-0000-0000-000013000000}"/>
    <dataValidation allowBlank="1" showInputMessage="1" showErrorMessage="1" prompt="Es el resultado del indicador que se pretende alcanzar durante la vigencia, se debe tener como referencia la unidad de medida formulada para el indicador." sqref="T12" xr:uid="{00000000-0002-0000-0000-000012000000}"/>
    <dataValidation allowBlank="1" showInputMessage="1" showErrorMessage="1" prompt="Debe coincidir con la unidad de medida del indicador para poder ser comparables." sqref="S12" xr:uid="{00000000-0002-0000-0000-000011000000}"/>
    <dataValidation allowBlank="1" showInputMessage="1" showErrorMessage="1" prompt="Resultado que se tiene de la primera medición realizada sobre este indicador, oficializado ante el Sistema de Gestión._x000a__x000a_En los casos en los que no se cuente con línea base se debe registrar “No aplica”." sqref="R12" xr:uid="{00000000-0002-0000-0000-000010000000}"/>
    <dataValidation allowBlank="1" showInputMessage="1" showErrorMessage="1" prompt="Es el elemento que soporta la medición del indicador, estos pueden ser; documento, base de datos, entre otros. " sqref="O12" xr:uid="{00000000-0002-0000-0000-00000F000000}"/>
    <dataValidation allowBlank="1" showInputMessage="1" showErrorMessage="1" prompt="Corresponde a la información a partir de la cual se obtienen los datos para el cálculo del indicador." sqref="L12" xr:uid="{00000000-0002-0000-0000-00000E000000}"/>
    <dataValidation allowBlank="1" showInputMessage="1" showErrorMessage="1" prompt="Relacionar la medida en la cual se obtiene el resultado del indicador, la cual para el presente formato se estandariza en &quot;Porcentaje&quot;." sqref="N12" xr:uid="{00000000-0002-0000-0000-00000D000000}"/>
    <dataValidation allowBlank="1" showInputMessage="1" showErrorMessage="1" prompt="Frecuencia en la cual se debe calcular y registrar los resultados del indicador. _x000a__x000a_De la lista desplegable seleccione la frecuencia del indicador; mensual, bimestral, trimestral, semestral o anual." sqref="P12" xr:uid="{00000000-0002-0000-0000-00000C000000}"/>
    <dataValidation allowBlank="1" showInputMessage="1" showErrorMessage="1" prompt="Hace referencia a la clasificación del indicador._x000a__x000a_De la lista desplegable seleccione una de las siguientes opciones: eficacia, eficiencia o efectividad." sqref="J12" xr:uid="{00000000-0002-0000-0000-00000B000000}"/>
    <dataValidation allowBlank="1" showInputMessage="1" showErrorMessage="1" prompt="Corresponde a la ecuación matemática que relaciona las variables del indicador (numerador/denominador)." sqref="K12" xr:uid="{00000000-0002-0000-0000-00000A000000}"/>
    <dataValidation allowBlank="1" showInputMessage="1" showErrorMessage="1" prompt="Corresponde al aspecto clave de cuyo resultado depende el logro de la meta propuesta para el indicador." sqref="I12" xr:uid="{00000000-0002-0000-0000-000009000000}"/>
    <dataValidation allowBlank="1" showInputMessage="1" showErrorMessage="1" prompt="Describe al fin para el cual se formuló el indicador." sqref="H12" xr:uid="{00000000-0002-0000-0000-000008000000}"/>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xr:uid="{00000000-0002-0000-0000-000007000000}"/>
    <dataValidation allowBlank="1" showInputMessage="1" showErrorMessage="1" prompt="Hace referencia a la fecha de expedición de la circular mediante la cual se solicita la creación o actualización del indicador de gestión." sqref="F12" xr:uid="{00000000-0002-0000-0000-000006000000}"/>
    <dataValidation allowBlank="1" showInputMessage="1" showErrorMessage="1" prompt="Se refiere al código consecutivo que es asignado por la Subdirección de Diseño, Evaluación y Sistematización – Equipo del Sistema Integrado de Gestión." sqref="E12" xr:uid="{00000000-0002-0000-0000-000005000000}"/>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xr:uid="{00000000-0002-0000-0000-000004000000}"/>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xr:uid="{00000000-0002-0000-0000-000003000000}"/>
    <dataValidation allowBlank="1" showInputMessage="1" showErrorMessage="1" prompt="Indicar el proceso institucional al cuál está asociado el indicador de gestión._x000a__x000a_De la lista despegable  seleccione el proceso." sqref="B12" xr:uid="{00000000-0002-0000-0000-000002000000}"/>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CC12" xr:uid="{00000000-0002-0000-0000-000001000000}"/>
  </dataValidations>
  <pageMargins left="7.874015748031496E-2" right="7.874015748031496E-2" top="0.74803149606299213" bottom="0.74803149606299213" header="0.31496062992125984" footer="0.31496062992125984"/>
  <pageSetup scale="10" orientation="landscape" horizontalDpi="4294967295" verticalDpi="4294967295"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65144602-4A6E-46C3-B3ED-6430F253BFD4}">
          <x14:formula1>
            <xm:f>'https://sdisgovco.sharepoint.com/Users/mayraandrea/Desktop/ACTIVIDADES SII /MAYO 2022/INDICADORES/TI/C:/Users/David Moncayo/Downloads/[20220214_indicador_smt_ene_2022.xlsx]Listas desplegables'!#REF!</xm:f>
          </x14:formula1>
          <xm:sqref>P13</xm:sqref>
        </x14:dataValidation>
        <x14:dataValidation type="list" allowBlank="1" showInputMessage="1" showErrorMessage="1" xr:uid="{00000000-0002-0000-0000-000029000000}">
          <x14:formula1>
            <xm:f>'C:\Users\David Moncayo\Downloads\[20230110_indicador_smt_ene_dic_2022.xlsx]Listas desplegables'!#REF!</xm:f>
          </x14:formula1>
          <xm:sqref>G7:G8</xm:sqref>
        </x14:dataValidation>
        <x14:dataValidation type="list" allowBlank="1" showInputMessage="1" showErrorMessage="1" xr:uid="{8E604867-6610-4369-BE16-F4226A43CF1A}">
          <x14:formula1>
            <xm:f>'[20221231_indicadores_gestion_7741_ene_dic.xlsx]Listas desplegables'!#REF!</xm:f>
          </x14:formula1>
          <xm:sqref>B14</xm:sqref>
        </x14:dataValidation>
        <x14:dataValidation type="list" allowBlank="1" showInputMessage="1" showErrorMessage="1" xr:uid="{0899B910-F0FC-4803-8A3B-7C917D6F6A46}">
          <x14:formula1>
            <xm:f>'[20221231_indicadores_gestion_7741_ene_dic.xlsx]Listas desplegables'!#REF!</xm:f>
          </x14:formula1>
          <xm:sqref>D14</xm:sqref>
        </x14:dataValidation>
        <x14:dataValidation type="list" allowBlank="1" showInputMessage="1" showErrorMessage="1" xr:uid="{143C3AEF-417D-46E6-933A-3D1E9B5277AA}">
          <x14:formula1>
            <xm:f>'[20221231_indicadores_gestion_7741_ene_dic.xlsx]Listas desplegables'!#REF!</xm:f>
          </x14:formula1>
          <xm:sqref>P14</xm:sqref>
        </x14:dataValidation>
        <x14:dataValidation type="list" allowBlank="1" showInputMessage="1" showErrorMessage="1" xr:uid="{6573E7CA-9E34-42EB-A8E6-4B1398A47004}">
          <x14:formula1>
            <xm:f>'[20221231_indicadores_gestion_7741_ene_dic.xlsx]Listas desplegables'!#REF!</xm:f>
          </x14:formula1>
          <xm:sqref>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BD9-13F4-4D2B-A126-3A082A91478A}">
  <dimension ref="B1:E15"/>
  <sheetViews>
    <sheetView workbookViewId="0">
      <selection activeCell="B2" sqref="B2"/>
    </sheetView>
  </sheetViews>
  <sheetFormatPr baseColWidth="10" defaultColWidth="11.42578125" defaultRowHeight="15" x14ac:dyDescent="0.25"/>
  <cols>
    <col min="1" max="1" width="1.42578125" customWidth="1"/>
    <col min="4" max="4" width="12.42578125" bestFit="1" customWidth="1"/>
    <col min="5" max="5" width="13.7109375" bestFit="1" customWidth="1"/>
  </cols>
  <sheetData>
    <row r="1" spans="2:5" ht="7.5" customHeight="1" x14ac:dyDescent="0.25"/>
    <row r="2" spans="2:5" x14ac:dyDescent="0.25">
      <c r="B2" s="47" t="s">
        <v>111</v>
      </c>
      <c r="C2" s="47" t="s">
        <v>115</v>
      </c>
      <c r="D2" s="46" t="str">
        <f>'INDICADORES GESTION'!E14</f>
        <v>SMT-7741-002</v>
      </c>
      <c r="E2" s="49" t="s">
        <v>114</v>
      </c>
    </row>
    <row r="3" spans="2:5" x14ac:dyDescent="0.25">
      <c r="B3" s="46">
        <f>'INDICADORES GESTION'!T14</f>
        <v>0.95</v>
      </c>
      <c r="C3" s="46">
        <f>'INDICADORES GESTION'!U14</f>
        <v>0.93</v>
      </c>
      <c r="D3" s="46" t="s">
        <v>91</v>
      </c>
      <c r="E3" s="48">
        <f t="shared" ref="E3:E14" si="0">+C3/$B$3</f>
        <v>0.97894736842105268</v>
      </c>
    </row>
    <row r="4" spans="2:5" x14ac:dyDescent="0.25">
      <c r="B4" s="47"/>
      <c r="C4" s="46">
        <f>'INDICADORES GESTION'!Z14</f>
        <v>0.93</v>
      </c>
      <c r="D4" s="46" t="s">
        <v>90</v>
      </c>
      <c r="E4" s="48">
        <f t="shared" si="0"/>
        <v>0.97894736842105268</v>
      </c>
    </row>
    <row r="5" spans="2:5" x14ac:dyDescent="0.25">
      <c r="B5" s="46"/>
      <c r="C5" s="46">
        <f>'INDICADORES GESTION'!AE14</f>
        <v>0.93</v>
      </c>
      <c r="D5" s="47" t="s">
        <v>89</v>
      </c>
      <c r="E5" s="48">
        <f t="shared" si="0"/>
        <v>0.97894736842105268</v>
      </c>
    </row>
    <row r="6" spans="2:5" x14ac:dyDescent="0.25">
      <c r="B6" s="46"/>
      <c r="C6" s="46">
        <f>'INDICADORES GESTION'!AJ14</f>
        <v>0.96</v>
      </c>
      <c r="D6" s="47" t="s">
        <v>88</v>
      </c>
      <c r="E6" s="48">
        <f t="shared" si="0"/>
        <v>1.0105263157894737</v>
      </c>
    </row>
    <row r="7" spans="2:5" x14ac:dyDescent="0.25">
      <c r="B7" s="46"/>
      <c r="C7" s="46">
        <f>'INDICADORES GESTION'!AO14</f>
        <v>0.92</v>
      </c>
      <c r="D7" s="47" t="s">
        <v>87</v>
      </c>
      <c r="E7" s="48">
        <f t="shared" si="0"/>
        <v>0.96842105263157907</v>
      </c>
    </row>
    <row r="8" spans="2:5" x14ac:dyDescent="0.25">
      <c r="B8" s="46"/>
      <c r="C8" s="46">
        <f>'INDICADORES GESTION'!AT14</f>
        <v>0.92</v>
      </c>
      <c r="D8" s="47" t="s">
        <v>86</v>
      </c>
      <c r="E8" s="48">
        <f t="shared" si="0"/>
        <v>0.96842105263157907</v>
      </c>
    </row>
    <row r="9" spans="2:5" x14ac:dyDescent="0.25">
      <c r="B9" s="46"/>
      <c r="C9" s="46">
        <f>'INDICADORES GESTION'!AY14</f>
        <v>0.95</v>
      </c>
      <c r="D9" s="47" t="s">
        <v>85</v>
      </c>
      <c r="E9" s="48">
        <f t="shared" si="0"/>
        <v>1</v>
      </c>
    </row>
    <row r="10" spans="2:5" x14ac:dyDescent="0.25">
      <c r="B10" s="46"/>
      <c r="C10" s="46">
        <f>'INDICADORES GESTION'!BD14</f>
        <v>0.92</v>
      </c>
      <c r="D10" s="47" t="s">
        <v>84</v>
      </c>
      <c r="E10" s="48">
        <f t="shared" si="0"/>
        <v>0.96842105263157907</v>
      </c>
    </row>
    <row r="11" spans="2:5" x14ac:dyDescent="0.25">
      <c r="B11" s="46"/>
      <c r="C11" s="46">
        <f>'INDICADORES GESTION'!BI14</f>
        <v>0.97</v>
      </c>
      <c r="D11" s="47" t="s">
        <v>83</v>
      </c>
      <c r="E11" s="48">
        <f t="shared" si="0"/>
        <v>1.0210526315789474</v>
      </c>
    </row>
    <row r="12" spans="2:5" x14ac:dyDescent="0.25">
      <c r="B12" s="46"/>
      <c r="C12" s="46">
        <f>'INDICADORES GESTION'!BN14</f>
        <v>0.98</v>
      </c>
      <c r="D12" s="47" t="s">
        <v>82</v>
      </c>
      <c r="E12" s="48">
        <f t="shared" si="0"/>
        <v>1.0315789473684212</v>
      </c>
    </row>
    <row r="13" spans="2:5" x14ac:dyDescent="0.25">
      <c r="B13" s="46"/>
      <c r="C13" s="46">
        <f>'INDICADORES GESTION'!BS14</f>
        <v>0.97</v>
      </c>
      <c r="D13" s="47" t="s">
        <v>81</v>
      </c>
      <c r="E13" s="48">
        <f t="shared" si="0"/>
        <v>1.0210526315789474</v>
      </c>
    </row>
    <row r="14" spans="2:5" x14ac:dyDescent="0.25">
      <c r="B14" s="46"/>
      <c r="C14" s="46">
        <f>'INDICADORES GESTION'!BX14</f>
        <v>0.93</v>
      </c>
      <c r="D14" s="47" t="s">
        <v>80</v>
      </c>
      <c r="E14" s="48">
        <f t="shared" si="0"/>
        <v>0.97894736842105268</v>
      </c>
    </row>
    <row r="15" spans="2:5" x14ac:dyDescent="0.25">
      <c r="B15" s="46"/>
      <c r="D15" s="47" t="s">
        <v>113</v>
      </c>
      <c r="E15" s="46">
        <f>'INDICADORES GESTION'!CJ14</f>
        <v>0.99210526315789482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GESTION</vt:lpstr>
      <vt:lpstr>Gráfica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Moncayo</dc:creator>
  <cp:lastModifiedBy>David Moncayo</cp:lastModifiedBy>
  <dcterms:created xsi:type="dcterms:W3CDTF">2023-01-12T17:04:32Z</dcterms:created>
  <dcterms:modified xsi:type="dcterms:W3CDTF">2023-02-06T13:26:55Z</dcterms:modified>
</cp:coreProperties>
</file>