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lancheros\Desktop\HPLD Contrato 238 de 2019\Octubre\Obligación 7. Indicadores\"/>
    </mc:Choice>
  </mc:AlternateContent>
  <bookViews>
    <workbookView xWindow="0" yWindow="0" windowWidth="24000" windowHeight="9135"/>
  </bookViews>
  <sheets>
    <sheet name="INDICADORES GESTION"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'INDICADORES GESTION'!$B$12:$BP$18</definedName>
    <definedName name="Años">'Listas desplegables'!$B$2:$B$6</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W17" i="1" l="1"/>
  <c r="BN15" i="1" l="1"/>
  <c r="BX17" i="1"/>
  <c r="BX16" i="1"/>
  <c r="BB15" i="1" l="1"/>
  <c r="AP15" i="1"/>
  <c r="BX14" i="1"/>
  <c r="BU14" i="1"/>
  <c r="BX18" i="1" l="1"/>
  <c r="BU18" i="1"/>
  <c r="BU17" i="1"/>
  <c r="BU16" i="1"/>
  <c r="AE16" i="1"/>
  <c r="BX15" i="1"/>
  <c r="BU15" i="1"/>
  <c r="AD14" i="1" l="1"/>
  <c r="AE14" i="1"/>
  <c r="AC16" i="1" l="1"/>
  <c r="AE18" i="1" l="1"/>
  <c r="AE17" i="1"/>
  <c r="AE15" i="1" l="1"/>
  <c r="BP12" i="1" l="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l="1"/>
  <c r="AE12" i="1"/>
  <c r="AD12" i="1"/>
  <c r="AC12" i="1"/>
  <c r="AB12" i="1"/>
  <c r="AA12" i="1"/>
  <c r="Z12" i="1"/>
  <c r="Y12" i="1"/>
  <c r="X12" i="1"/>
  <c r="W12" i="1"/>
  <c r="V12" i="1"/>
  <c r="U12" i="1"/>
</calcChain>
</file>

<file path=xl/sharedStrings.xml><?xml version="1.0" encoding="utf-8"?>
<sst xmlns="http://schemas.openxmlformats.org/spreadsheetml/2006/main" count="247" uniqueCount="178">
  <si>
    <t>No Aplica</t>
  </si>
  <si>
    <t>PERIODO DEL SEGUIMIENTO:</t>
  </si>
  <si>
    <t>De</t>
  </si>
  <si>
    <t>A</t>
  </si>
  <si>
    <t>Marzo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</si>
  <si>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</si>
  <si>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</si>
  <si>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</si>
  <si>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</si>
  <si>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</si>
  <si>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</si>
  <si>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</si>
  <si>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</si>
  <si>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</si>
  <si>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</si>
  <si>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</si>
  <si>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</si>
  <si>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</si>
  <si>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</si>
  <si>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</si>
  <si>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</si>
  <si>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</si>
  <si>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</si>
  <si>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</si>
  <si>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</si>
  <si>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</si>
  <si>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</si>
  <si>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</si>
  <si>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</si>
  <si>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</si>
  <si>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</si>
  <si>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</si>
  <si>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</si>
  <si>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</si>
  <si>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</si>
  <si>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</si>
  <si>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</si>
  <si>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</si>
  <si>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</si>
  <si>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</si>
  <si>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</si>
  <si>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</si>
  <si>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</si>
  <si>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</si>
  <si>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</si>
  <si>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</si>
  <si>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</si>
  <si>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</si>
  <si>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</si>
  <si>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</si>
  <si>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</si>
  <si>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Trimestral</t>
  </si>
  <si>
    <t>Efectividad</t>
  </si>
  <si>
    <t>Constante</t>
  </si>
  <si>
    <t>Eficacia</t>
  </si>
  <si>
    <t>Semestral</t>
  </si>
  <si>
    <t>Suma</t>
  </si>
  <si>
    <t>AÑOS</t>
  </si>
  <si>
    <t>PROYECTOS</t>
  </si>
  <si>
    <t>1086 - Una ciudad para las familias</t>
  </si>
  <si>
    <t>1091 - Integración eficiente y transparente para todos</t>
  </si>
  <si>
    <t>1092 - Viviendo el territorio</t>
  </si>
  <si>
    <t xml:space="preserve">1093 - Prevención y atención integral de la paternidad y la maternidad temprana </t>
  </si>
  <si>
    <t>1096 - Desarrollo integral desde la gestación hasta la adolescencia</t>
  </si>
  <si>
    <t>1098 - Bogotá te nutre</t>
  </si>
  <si>
    <t>1099 - Envejecimiento digno, activo y feliz</t>
  </si>
  <si>
    <t>1101 - Distrito diverso</t>
  </si>
  <si>
    <t>1103 - Espacios de integración social</t>
  </si>
  <si>
    <t>1108 - Prevención y atención integral del fenómeno de habitabilidad en calle</t>
  </si>
  <si>
    <t>1113 - Por una ciudad incluyente y sin barreras</t>
  </si>
  <si>
    <t>1116 - Distrito joven</t>
  </si>
  <si>
    <t>1118 - Gestión Institucional y fortalecimiento del talento humano</t>
  </si>
  <si>
    <t>1168 - Integración digital y de conocimiento para la inclusión social</t>
  </si>
  <si>
    <t>1.  Formular e implementar políticas poblacionales mediante un enfoque diferencial y de forma articulada, con el fin de aportar al goce efectivo de los derechos de las poblaciones en el territorio. </t>
  </si>
  <si>
    <t>Mensual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</si>
  <si>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</si>
  <si>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</si>
  <si>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</si>
  <si>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</si>
  <si>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Gestión jurídica</t>
  </si>
  <si>
    <t>Gestión del conocimiento</t>
  </si>
  <si>
    <t>MESES</t>
  </si>
  <si>
    <t>Versión: 0</t>
  </si>
  <si>
    <t>Página: 1 de 1</t>
  </si>
  <si>
    <t>PROCESOS</t>
  </si>
  <si>
    <t>Atención a la ciudadanía</t>
  </si>
  <si>
    <t>Auditoría y control</t>
  </si>
  <si>
    <t>Comunicación estratégica</t>
  </si>
  <si>
    <t>Diseño e innovación de servicios sociales</t>
  </si>
  <si>
    <t>Formulación y articulación de políticas sociales</t>
  </si>
  <si>
    <t xml:space="preserve">Gestión ambiental y documental </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</si>
  <si>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</si>
  <si>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</si>
  <si>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</si>
  <si>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</si>
  <si>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</si>
  <si>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</si>
  <si>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</si>
  <si>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</si>
  <si>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</si>
  <si>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</si>
  <si>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</si>
  <si>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</si>
  <si>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</si>
  <si>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Prestación de servicios sociales  para la inclusión social</t>
  </si>
  <si>
    <t>Creciente</t>
  </si>
  <si>
    <t>Decreciente</t>
  </si>
  <si>
    <t xml:space="preserve">Código: FOR-GS-001 </t>
  </si>
  <si>
    <t>PROCESO GESTIÓN DEL SISTEMA INTEGRADO - SIG
FORMATO FORMULACIÓN Y SEGUIMIENTO DE INDICADORES DE GESTIÓN</t>
  </si>
  <si>
    <t>Fecha: Memo INT 2019018215 - 22/03/2019</t>
  </si>
  <si>
    <t>TH-001</t>
  </si>
  <si>
    <t>TH-002</t>
  </si>
  <si>
    <t>TH-003</t>
  </si>
  <si>
    <t>TH-004</t>
  </si>
  <si>
    <t>TH-005</t>
  </si>
  <si>
    <t>TH-006</t>
  </si>
  <si>
    <t>Circular No 011 del 29/03/2019</t>
  </si>
  <si>
    <t>Disminución de la brecha de conocimiento mediante las jornadas de capacitación</t>
  </si>
  <si>
    <t>Medición del nivel de satisfacción de los funcionarios frente a las actividades para el bienestar</t>
  </si>
  <si>
    <t>Unidades operativas con cobertura del plan de bienestar e incentivos</t>
  </si>
  <si>
    <t xml:space="preserve">Disminución de accidentes de trabajo </t>
  </si>
  <si>
    <t>Disminución  de enfermedad laboral</t>
  </si>
  <si>
    <t>Actividades del plan anual de Seguridad y Salud en el Trabajo cumplidas en el periodo</t>
  </si>
  <si>
    <t>Monitorear el  comportamiento de la accidentalidad, con el fin de implementar acciones de prevención y corrección de los agentes causantes.</t>
  </si>
  <si>
    <t>Monitorear el ausentismo por enfermedad laboral para verificar el impacto de las actividades en promoción y prevención que se ejecutan.</t>
  </si>
  <si>
    <t>Monitorear la ejecución de las actividades descritas en el plan anual del SSST, con el fin de asegurar su implementación en cumplimiento de la normatividad vigente.</t>
  </si>
  <si>
    <t>Monitorear el comportamiento de la brecha generada entre el conocimiento existente y el esperado, con la implementación del plan institucional de capacitación PIC</t>
  </si>
  <si>
    <t>Lograr aumentar la participación en el plan de bienestar e incentivos por parte de las unidades operativas de la entidad</t>
  </si>
  <si>
    <t>Aplicación oportuna del test pre y post por parte de los capacitadores</t>
  </si>
  <si>
    <t xml:space="preserve">Diligenciamiento oportuno de encuestas de satisfacción </t>
  </si>
  <si>
    <t>Participación de funcionarios de las distintas unidades operativas de la entidad</t>
  </si>
  <si>
    <t>Reporte oportuno de accidentes de trabajo por parte de colaboradores</t>
  </si>
  <si>
    <t>Reporte oportuno de incapacidades</t>
  </si>
  <si>
    <t>((promedio total de desempeño POST en el periodo- promedio total de desempeño PRE) / (promedio total de desempeño PRE))*100</t>
  </si>
  <si>
    <t xml:space="preserve">Número de unidades operativas participantes / Total de unidades operativas de la Sdis)*100
</t>
  </si>
  <si>
    <t>(N° accidentes de trabajo/ N° total de Colaboradores )* 100</t>
  </si>
  <si>
    <t>(Actividades ejecutadas
/
Actividades programadas) * 100  %</t>
  </si>
  <si>
    <t xml:space="preserve">Formatos de evaluación pre y post diligenciado
</t>
  </si>
  <si>
    <t>Encuestas diligenciadas</t>
  </si>
  <si>
    <t>Listados de asistencia identificando  unidad operativa</t>
  </si>
  <si>
    <t>*Formato único de reportes de accidentes de trabajo
*Matriz Registros de accidentalidad 
* Base de datos ARL
* Bases de datos de funcionarios de planta y contratistas</t>
  </si>
  <si>
    <t>*Formato único de reportes de  enfermedades laborales
*Matriz Registros de enfermedades laborales
* Base de datos ARL
* Bases de datos de trabajadores de planta y contratistas</t>
  </si>
  <si>
    <t xml:space="preserve">Plan de trabajo anual de Seguridad y Salud en el trabajo </t>
  </si>
  <si>
    <t>Se calcula el promedio total de desempeño post del periodo y del  desempeño pre de las jornadas de capacitación del periodo. Posteriormente se calcula la resta de estos dos resultados y se relaciona con la sumatoria del desempeño pre del periodo, para obtener el porcentaje de cierre de brecha.
El número de unidades operativas se manejara de acuerdo con la información vigente para el periodo.</t>
  </si>
  <si>
    <t xml:space="preserve">Medir por cada una de las actividades ejecutadas del plan de bienestar el grado de satisfacción sobre una muestra de funcionarios participantes. Calcular la suma del número de personas que contestaron la encuesta como "excelente" y "bueno" y sumar sus resultados. El resultado anterior se relaciona con el número de personas encuestadas, según la muestra. </t>
  </si>
  <si>
    <t xml:space="preserve">Tomar del listado de asistencia a las actividades de bienestar e incentivos, los nombres de las unidades operativas participantes y relacionarlo con el numero de unidades operativas vigente para el periodo. </t>
  </si>
  <si>
    <t>Calcular el número de accidentes presentados en un periodo en relación con el número total de los colaboradores de la entidad.</t>
  </si>
  <si>
    <t>Porcentaje</t>
  </si>
  <si>
    <t>Base de datos Pre y Post test</t>
  </si>
  <si>
    <t xml:space="preserve">Base de datos de encuestas tabuladas de satisfacción </t>
  </si>
  <si>
    <t>Base de datos de participantes por actividades programada por el número de inscritos y asistentes.</t>
  </si>
  <si>
    <t>Base de datos de accidentalidad</t>
  </si>
  <si>
    <t xml:space="preserve">Base de datos de enfermedad  laboral donde se consigne el ausentismo </t>
  </si>
  <si>
    <t xml:space="preserve">Plan de trabajo anual con seguimiento trimestral </t>
  </si>
  <si>
    <t>Establecer el nivel de satisfacción de los funcionarios frente a las actividades del plan de bienestar</t>
  </si>
  <si>
    <t>(Número total de personas con nivel  de satisfacción excelente en el periodo + número total de personas con nivel de satisfacción bueno en el periodo)  / (Número total de personas encuestadas en el periodo según la muestra)*100</t>
  </si>
  <si>
    <t>(No. de días perdidos por enfermedad laboral  / Total de días perdidos por ausentismo de enfermedad)*100</t>
  </si>
  <si>
    <t>Calcular el número de días de ausencia por enfermedad laboral presentados en un periodo en relación con el número total de días ausentes por enfermedad.</t>
  </si>
  <si>
    <t>Disponibilidad de recursos para la implementación del plan anual de SST
Cumplimiento de actividades programadas en el periodo</t>
  </si>
  <si>
    <t>Calcular el número de actividades ejecutadas sobre el numero total de  actividades programadas para el periodo.</t>
  </si>
  <si>
    <t>Durante el mes de Enero no se realizaron actividades, se esta en la etapa de planeación previa a la formulación del plan de bienestar.</t>
  </si>
  <si>
    <t>En la  SDIS en Febrero  2019, se presentaron 41  accidentes de trabajo,  frente a 69 accidentes del año 2018, es decir se registra una disminución del 41%.  Se  ha investigado el 10 % de los accidentes de trabajo reportados en el mes.  Se observa que en su mayoría los accidentes se produjeron en la Subdirección de Adultez con 8 casos, seguido del  Proyecto 1113 con 6 accidentes y Subdirección  Local de Kennedy con 5 casos. El tipo de lesión que más se presentó fueron los golpes o contusión, prevalece las pisadas, choques o golpes  y las caídas como principales causas de la accidentalidad.</t>
  </si>
  <si>
    <t xml:space="preserve">En el mes de enero se presentaron 126 casos de ausencias por incapacidad médica certificada, (6 casos de ausencias por accidente laboral, 120 por enfermedad general). 
Derivado de estas 126 incapacidades, se generaron 698 días de ausencia, así: Accidente laboral 70 días, por enfermedad general 628 días de ausencia.  
Como resultado del análisis se encontró que los mayores grupos de enfermedad causantes de incapacidad están generados por, ciertas enfermedades infecciosas y parasitarias, por enfermedades del sistema osteomuscular y del tejido conjuntivo, por enfermedades del sistema respiratorio, por enfermedades del sistema circulatorio.
</t>
  </si>
  <si>
    <t xml:space="preserve">Durante el mes de enero, se realizó el levantamiento de necesidades de capacitación para la construcción del Plan Institucional de Capacitación para la vigencia 2019  </t>
  </si>
  <si>
    <t>En la  SDIS en Enero  2019 se presentaron 29  accidentes de trabajo, con respecto al año anterior se aumentó en 3 accidentes. Se  ha investigado el 7 % de los accidentes de trabajo reportados en el mes.  Se observa que en su mayoría los accidentes se produjeron en  la Subdirección para la Adultez y la Subdirección para la familia. El tipo de lesión que mas se presento fue los golpes o contusión  y el mecanismo las caídas.
Como resultado del análisis del indicador se tomará  a lo largo del presente año se desarrollaran diferentes  acciones: 
 - Se continua con socialización de los accidentes  y lecciones aprendidas a través de estrategias comunicativas
 - Seguimientos AT, especialmente a los biológicos
 - Diseño e implementación con apoyo de la ARL del " Programa de seguridad basada en el comportamiento"
 - Formación de lideres de prevención</t>
  </si>
  <si>
    <t xml:space="preserve">En el mes de febrero se presentaron 114 casos de ausencias por incapacidad médica certificada, (12 casos de ausencias por accidente laboral, 100 por enfermedad general, 1 caso por enfermedad laboral y 1 caso por accidente común). 
Derivado de estas 114 incapacidades, se generaron 403 días de ausencia, así: Accidente laboral 82  días, por enfermedad general 289 días, por enfermedad laboral 30 días y por accidente común 2 días de ausencia.  
Como resultado del análisis se encontró que los mayores grupos de enfermedad causantes de incapacidad están generados por enfermedades del sistema osteomuscular y del tejido conjuntivo, ciertas enfermedades infecciosas y parasitarias,  enfermedades del sistema respiratorio,  traumatismos, envenenamientos y algunas otras consecuencias de causa externa.
</t>
  </si>
  <si>
    <r>
      <rPr>
        <b/>
        <sz val="9"/>
        <rFont val="Arial"/>
        <family val="2"/>
      </rPr>
      <t xml:space="preserve">Análisis trimestre.  </t>
    </r>
    <r>
      <rPr>
        <sz val="9"/>
        <rFont val="Arial"/>
        <family val="2"/>
      </rPr>
      <t>Durante el primer trimestre se llegó al 1,35% de ejecución del indicador,  se esperaba obtener un nivel máximo del 1,70%, así las cosas y por tratarse de un indicador decreciente podemos observar un excelente comportamiento del mismo.  Comparando el mismo periodo del año 2018  hubo una</t>
    </r>
    <r>
      <rPr>
        <b/>
        <sz val="9"/>
        <rFont val="Arial"/>
        <family val="2"/>
      </rPr>
      <t xml:space="preserve"> </t>
    </r>
    <r>
      <rPr>
        <sz val="9"/>
        <rFont val="Arial"/>
        <family val="2"/>
      </rPr>
      <t xml:space="preserve"> reducción del 21%  es decir, se presentaron 28 AT menos,  Se continuará con las estrategias planteadas para ir disminuyendo la accidentalidad.
Se han presentado un total de 108 accidentes de trabajo en el primer trimestre del año 2019( 29 casos en enero, 41 en febrero y 38 en marzo).
Marzo presenta una accidentalidad de (38) casos,  frente a  los 41 accidentes del año 2018, se observa una disminución del  7 % (3  AT menos ) . 
De los 38 casos presentados en el mes de marzo se han investigado  9 AT  lo que corresponde al  24 % de los casos reportados en el mes.  
Se observa que en su mayoría los accidentes se produjeron en  la Subdirección de Adultez con  6 AT (16%),  Proyecto 1113 con 4 accidentes cada uno (10%), le sigue la Subdirección Local de Kennedy, Subdirección Local de Santa fe  Candelaria y Subdirección para la Familia con 3 AT (8%) cada uno. El tipo de lesión que más se presentó fue Golpe o contusión con 23 AT (61%) . Prevalece las caídas de personas  (13 AT- 34%), sobre esfuerzo  con (9 AT -24%) y pisadas, choques o golpes  (6 AT -16%) como principales causas de la accidentalidad.
Como resultado del análisis del indicador se  realizaron las siguientes  acciones :  Se validó con la ARL el origen de diez  (10) accidentes que han sido determinados como comunes por falta de cobertura .
Se efectuó un taller de investigación de AT para los Gestores de Talento Humano 
 Se envió pieza comunicativa para  socializar los AT presentados en el mes de Febrero.
 Se hizo la revisión de los  AT biológicos presentados en Enero y febrero. 
Se esta en la espera de la aprobación, por parte de la ARL y Corredora de Seguros, de la estrategia “ Seguridad basada comportamiento “ para implantarla  en la SDIS. 
Por último, se programó  una capacitación en Higiene postural para aquellos servidores que sufrieron accidentes por sobre esfuerzo o esfuerzo .
</t>
    </r>
  </si>
  <si>
    <t>Durante el mes de marzo se adoptó, mediante Resolución  0489 de marzo 4 de 2019, el Plan de Formación y Capacitación para la vigencia y se da inicio a la etapa contractual
El reporte Cuantitativo se realizará una vez se cuente con las evaluaciones pre y post  y en todo caso depende de la culminación de la etapa contractual y del inicio de la ejecución contractual.</t>
  </si>
  <si>
    <t> En el mes de enero se aplicó la herramienta "Encuesta de Necesidades de Bienestar", donde el 46% de los funcionarios la respondieron, este es el insumo mas importante para hacer el plan de Bienestar de la vigencia 2019 </t>
  </si>
  <si>
    <t xml:space="preserve">Mediante Resolución 489 del 4 de marzo de 2019, se adoptó el Plan de  Formación y Capacitación para el año 2019.
Se continúa con la ejecución de los diplomados de la vigencia 2018 </t>
  </si>
  <si>
    <t xml:space="preserve">
Durante el mes de febrero se desarrolló la actividad QUINTO ENCUENTRO DE PAREJAS desarrollada el día sábado 9 y domingo 10 de febrero, contó con la participación de 116 personas, entre servidores, servidoras y familiares de la sdis;  se aplicó la encuesta de satisfacción a una muestra representativa del 38% de los participantes, la cual equivale a 44 personas, en donde se logró evidenciar que 39 de los participantes contestaron que se sintieron SUPER FELIZ en la actividad, 5 participantes contestaron BIEN. 
La actividad denominada FERIAS DE SERVICIOS COMPENSAR Y FNA desarrolladas en las Subdirecciones Locales de Usaquén y Engativá los días 4, 12 y 19 de marzo respectivamente;
USAQUÉN: 29 participantes
Encuesta de satisfacción aplicada a un 45% de participantes equivalente a 13 personas
SUPERFELIZ: 3 personas
BIEN: 9 personas
REGULAR:1 persona
ENGATIVA:16 participantes
Encuesta de satisfacción aplicada a 100% de los participantes, equivalente a 16 personas
SUPERFELIZ:6 personas
BIEN: 10 personas
 Logrando obtener un 97% de satisfacción.
El día 30 de marzo se realizó la actividad CAMINATA RECREOECOLOGICA , la cual se desarrolló en la Mesa - Cundinamarca y contó con la participación de 20 servidores(as) a quienes al finalizar se les aplicó la encuesta de satisfacción a un  65%, la cual equivale a 13 participantes, evidenciando que 12 personas del total de las encuestas reportó estar Super Feliz y 1 Bien con la actividad, logrando obtener un 100% de satisfacción en dicha actividad.</t>
  </si>
  <si>
    <t xml:space="preserve">El número de días de ausencia por enfermedad laboral presentados en el primer trimestre del año,  en relación con el número total de días ausentes por enfermedad (Laboral-general) para el mismo periodo de tiempo correspondió a 2,4%, este comportamiento se debe a enfermedad laboral dada principalmente por una incapacidad de 30 días derivada de un proceso quirúrgico de patología de miembro superior.
Plan de acción: Promover  seguimiento a recomendaciones, verificar que en los casos de enfermedad laboral ya existentes en la entidad, se ejecuten actividades de promoción y prevención dependiendo del sistema afectado, inspecciones de puesto de trabajo y adecuaciones de lo mismo.
El año 2019 inicia con  50 servidores con patología de origen laboral, con 66 diagnósticos, de los cuales el 55% (36) cursa con patología osteomuscular, 40% (26) patología de sistema nervioso y el 5% (4) restante corresponde a patología de la piel, respiratoria y mental, situación que no ha cambiado. Con respecto al total de días de incapacidad para el año 2018  se reportaron 30 días perdidos. </t>
  </si>
  <si>
    <t>La actividad denominada QUINTO ENCUENTRO DE PAREJAS desarrollada el día sábado 9 y domingo 10 de febrero contó con la participación de 116 personas, entre servidores, servidoras y familiares de la sdis.</t>
  </si>
  <si>
    <t>Durante el trimestre se realizaron actividades de Encuentro de parejas, Prepensionados y ferias de servicios en 5 localidades, ferias de servicios en las Subdirecciones Locales de Suba, Usaquén y Engativá y una caminara recreoecologica, la cual se desarrolló en la Mesa - Cundinamarca. Para el trimestre es obtiene como resultado una cobertura del 73,5% , lo cual equivale a 61 unidades operativas del total de 83 programadas para el periodo.</t>
  </si>
  <si>
    <t>Durante el mes de febrero se realizaron las actividades de Encuentro de parejas, Prepensionados y ferias de servicios en 5 localidades.</t>
  </si>
  <si>
    <t xml:space="preserve">Para el mes de enero se adelantan como actividades principales: la evaluación de requisitos legales, la evaluación inicial de los estándares mínimos de SG-SST y la elaboración del plan de trabajo del año 2019.
Internamente se realizó seguimiento al cumplimiento del plan de trabajo, las actividades por desarrollar quedaron consignadas en acta  del 04 de febrero de 2019 denominada, "seguimiento plan de trabajo anual".  
</t>
  </si>
  <si>
    <t xml:space="preserve">
Las actividades más relevantes ejecutadas en el mes de Febrero fueron: revisión y actualización de documentos del SG-SST, revisión y actualización de indicadores de gestión y los de cumplimiento de normativa vigente. Así mismo, se revisaron y fueron cerradas actividades del el  plan de mejoramiento de Icontec y se dio inicio  a la actualización de las matrices de identificación de peligros y valoración de riesgos para unidades operativas. 
Internamente se realizó seguimiento al cumplimiento del   plan de trabajo, las actividades por desarrollar quedaron consignadas en acta  del 01 de  marzo de 2019 denominada, "seguimiento plan de trabajo anual". </t>
  </si>
  <si>
    <t xml:space="preserve">Del total de actividades programadas se han ejecutado 240  al cierre de marzo de 2019  es decir el  98% en relación con las 245 planteadas para el trimestre, dando cumplimiento a las actividades propuestas para los diferentes componentes del Subsistema. 
Es de anotar que durante el trimestre fueron ejecutadas actividades que no tenían programación y sin embargo se adelanto su gestión. 
Para las 5 actividades no ejecutadas, se realizó una reprogramación para el trimestre siguiente, ya que dependen de actualización documental, factores relacionados con cumplimientos contractuales y solicitud de cambios en la programación establecida por la SGDTH.
Internamente se realizó seguimiento al cumplimiento del   plan de trabajo, las actividades por desarrollar quedaron consignadas en acta  del 27  de  marzo de 2019 denominada, "seguimiento plan de trabajo anual".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</si>
</sst>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2"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1"/>
      <color theme="1"/>
      <name val="Arial"/>
      <family val="2"/>
    </font>
    <font>
      <b/>
      <sz val="11"/>
      <color theme="1"/>
      <name val="Arial"/>
      <family val="2"/>
    </font>
    <font>
      <i/>
      <sz val="9"/>
      <color rgb="FFFF0000"/>
      <name val="Arial"/>
      <family val="2"/>
    </font>
    <font>
      <i/>
      <sz val="9"/>
      <color indexed="8"/>
      <name val="Arial"/>
      <family val="2"/>
    </font>
    <font>
      <b/>
      <sz val="14"/>
      <name val="Arial"/>
      <family val="2"/>
    </font>
    <font>
      <sz val="9"/>
      <name val="Arial"/>
      <family val="2"/>
    </font>
    <font>
      <sz val="9"/>
      <color indexed="8"/>
      <name val="Arial"/>
      <family val="2"/>
    </font>
    <font>
      <b/>
      <sz val="9"/>
      <name val="Arial"/>
      <family val="2"/>
    </font>
    <font>
      <b/>
      <sz val="9"/>
      <color theme="1"/>
      <name val="Arial"/>
      <family val="2"/>
    </font>
  </fonts>
  <fills count="19">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79998168889431442"/>
        <bgColor indexed="64"/>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11">
    <xf numFmtId="0" fontId="0" fillId="0" borderId="0" xfId="0"/>
    <xf numFmtId="0" fontId="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10" borderId="6"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7" borderId="11"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9" fontId="11" fillId="2" borderId="0" xfId="2"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12" fillId="2" borderId="0" xfId="0" applyFont="1" applyFill="1"/>
    <xf numFmtId="0" fontId="13" fillId="0" borderId="0" xfId="0" applyFont="1" applyAlignment="1">
      <alignment horizontal="left" vertical="center"/>
    </xf>
    <xf numFmtId="0" fontId="13" fillId="0" borderId="0" xfId="0" applyFont="1" applyAlignment="1">
      <alignment vertical="center"/>
    </xf>
    <xf numFmtId="0" fontId="0" fillId="0" borderId="0" xfId="0" applyAlignment="1">
      <alignment vertical="center"/>
    </xf>
    <xf numFmtId="0" fontId="13" fillId="0" borderId="0" xfId="0" applyFont="1"/>
    <xf numFmtId="0" fontId="14" fillId="0" borderId="0" xfId="0" applyFont="1" applyAlignment="1">
      <alignment horizontal="center" vertical="center"/>
    </xf>
    <xf numFmtId="0" fontId="14" fillId="12" borderId="0" xfId="0" applyFont="1" applyFill="1" applyAlignment="1">
      <alignment horizontal="center" vertical="center"/>
    </xf>
    <xf numFmtId="0" fontId="14" fillId="12" borderId="0" xfId="0" applyFont="1" applyFill="1" applyAlignment="1">
      <alignment horizontal="center" vertical="center" wrapText="1"/>
    </xf>
    <xf numFmtId="0" fontId="14" fillId="13" borderId="0" xfId="0" applyFont="1" applyFill="1" applyAlignment="1">
      <alignment horizontal="center" vertical="center"/>
    </xf>
    <xf numFmtId="0" fontId="14" fillId="13" borderId="0" xfId="0" applyFont="1" applyFill="1" applyAlignment="1">
      <alignment horizontal="center" vertical="center" wrapText="1"/>
    </xf>
    <xf numFmtId="0" fontId="13" fillId="0" borderId="0" xfId="0" applyFont="1" applyAlignment="1">
      <alignment vertical="center" wrapText="1"/>
    </xf>
    <xf numFmtId="9" fontId="15" fillId="2" borderId="6" xfId="2" applyFont="1" applyFill="1" applyBorder="1" applyAlignment="1" applyProtection="1">
      <alignment horizontal="center" vertical="center" wrapText="1"/>
      <protection hidden="1"/>
    </xf>
    <xf numFmtId="43" fontId="16" fillId="11" borderId="6" xfId="1" applyFont="1" applyFill="1" applyBorder="1" applyAlignment="1" applyProtection="1">
      <alignment horizontal="center" vertical="center" wrapText="1"/>
      <protection locked="0" hidden="1"/>
    </xf>
    <xf numFmtId="164" fontId="16" fillId="11" borderId="6" xfId="1" applyNumberFormat="1" applyFont="1" applyFill="1" applyBorder="1" applyAlignment="1" applyProtection="1">
      <alignment horizontal="center" vertical="center" wrapText="1"/>
      <protection locked="0" hidden="1"/>
    </xf>
    <xf numFmtId="9" fontId="18" fillId="2" borderId="6" xfId="2" applyFont="1" applyFill="1" applyBorder="1" applyAlignment="1" applyProtection="1">
      <alignment horizontal="center" vertical="center" wrapText="1"/>
      <protection hidden="1"/>
    </xf>
    <xf numFmtId="43" fontId="18" fillId="11" borderId="6" xfId="1" applyFont="1" applyFill="1" applyBorder="1" applyAlignment="1" applyProtection="1">
      <alignment horizontal="center" vertical="center" wrapText="1"/>
      <protection locked="0" hidden="1"/>
    </xf>
    <xf numFmtId="164" fontId="18" fillId="11" borderId="6" xfId="1" applyNumberFormat="1" applyFont="1" applyFill="1" applyBorder="1" applyAlignment="1" applyProtection="1">
      <alignment horizontal="center" vertical="center" wrapText="1"/>
      <protection locked="0" hidden="1"/>
    </xf>
    <xf numFmtId="0" fontId="18" fillId="2" borderId="0" xfId="0" applyFont="1" applyFill="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9" fillId="6" borderId="12" xfId="0" applyFont="1" applyFill="1" applyBorder="1" applyAlignment="1" applyProtection="1">
      <alignment horizontal="center" vertical="center" wrapText="1"/>
      <protection hidden="1"/>
    </xf>
    <xf numFmtId="0" fontId="10" fillId="8" borderId="12"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vertical="center" wrapText="1"/>
      <protection hidden="1"/>
    </xf>
    <xf numFmtId="43" fontId="16" fillId="14" borderId="6" xfId="1" applyFont="1" applyFill="1" applyBorder="1" applyAlignment="1" applyProtection="1">
      <alignment horizontal="center" vertical="center" wrapText="1"/>
      <protection locked="0" hidden="1"/>
    </xf>
    <xf numFmtId="49" fontId="18" fillId="16" borderId="6" xfId="1" applyNumberFormat="1" applyFont="1" applyFill="1" applyBorder="1" applyAlignment="1" applyProtection="1">
      <alignment horizontal="left" vertical="center" wrapText="1"/>
      <protection locked="0" hidden="1"/>
    </xf>
    <xf numFmtId="10" fontId="18" fillId="2" borderId="6" xfId="2" applyNumberFormat="1" applyFont="1" applyFill="1" applyBorder="1" applyAlignment="1" applyProtection="1">
      <alignment horizontal="center" vertical="center" wrapText="1"/>
      <protection hidden="1"/>
    </xf>
    <xf numFmtId="164" fontId="19" fillId="2" borderId="6" xfId="1" applyNumberFormat="1" applyFont="1" applyFill="1" applyBorder="1" applyAlignment="1" applyProtection="1">
      <alignment horizontal="justify" vertical="center" wrapText="1"/>
      <protection locked="0" hidden="1"/>
    </xf>
    <xf numFmtId="43" fontId="18" fillId="18" borderId="6" xfId="1" applyFont="1" applyFill="1" applyBorder="1" applyAlignment="1" applyProtection="1">
      <alignment horizontal="center" vertical="center" wrapText="1"/>
      <protection locked="0" hidden="1"/>
    </xf>
    <xf numFmtId="9" fontId="18" fillId="17" borderId="6" xfId="2" applyFont="1" applyFill="1" applyBorder="1" applyAlignment="1" applyProtection="1">
      <alignment horizontal="justify" vertical="center" wrapText="1"/>
      <protection hidden="1"/>
    </xf>
    <xf numFmtId="49" fontId="18" fillId="15" borderId="6" xfId="1" applyNumberFormat="1" applyFont="1" applyFill="1" applyBorder="1" applyAlignment="1" applyProtection="1">
      <alignment horizontal="justify" vertical="center" wrapText="1"/>
      <protection locked="0" hidden="1"/>
    </xf>
    <xf numFmtId="49" fontId="18" fillId="11" borderId="6" xfId="1" applyNumberFormat="1" applyFont="1" applyFill="1" applyBorder="1" applyAlignment="1" applyProtection="1">
      <alignment horizontal="justify" vertical="center" wrapText="1"/>
      <protection locked="0" hidden="1"/>
    </xf>
    <xf numFmtId="49" fontId="18" fillId="16" borderId="6" xfId="1" applyNumberFormat="1" applyFont="1" applyFill="1" applyBorder="1" applyAlignment="1" applyProtection="1">
      <alignment horizontal="justify" vertical="center" wrapText="1"/>
      <protection locked="0" hidden="1"/>
    </xf>
    <xf numFmtId="165" fontId="18" fillId="2" borderId="6" xfId="2" applyNumberFormat="1" applyFont="1" applyFill="1" applyBorder="1" applyAlignment="1" applyProtection="1">
      <alignment horizontal="center" vertical="center" wrapText="1"/>
      <protection hidden="1"/>
    </xf>
    <xf numFmtId="0" fontId="19" fillId="2" borderId="6" xfId="1" applyNumberFormat="1" applyFont="1" applyFill="1" applyBorder="1" applyAlignment="1" applyProtection="1">
      <alignment horizontal="justify" vertical="center" wrapText="1"/>
      <protection locked="0" hidden="1"/>
    </xf>
    <xf numFmtId="49" fontId="18" fillId="2" borderId="6" xfId="1" applyNumberFormat="1" applyFont="1" applyFill="1" applyBorder="1" applyAlignment="1" applyProtection="1">
      <alignment horizontal="left" vertical="center" wrapText="1"/>
      <protection locked="0" hidden="1"/>
    </xf>
    <xf numFmtId="43" fontId="20" fillId="2" borderId="11" xfId="1" applyFont="1" applyFill="1" applyBorder="1" applyAlignment="1" applyProtection="1">
      <alignment horizontal="center" vertical="center" wrapText="1"/>
      <protection hidden="1"/>
    </xf>
    <xf numFmtId="0" fontId="21" fillId="2" borderId="0" xfId="0" applyFont="1" applyFill="1" applyAlignment="1" applyProtection="1">
      <alignment horizontal="center" vertical="center"/>
      <protection hidden="1"/>
    </xf>
    <xf numFmtId="43" fontId="21" fillId="2" borderId="11" xfId="0" applyNumberFormat="1" applyFont="1" applyFill="1" applyBorder="1" applyAlignment="1" applyProtection="1">
      <alignment horizontal="center" vertical="center" wrapText="1"/>
      <protection hidden="1"/>
    </xf>
    <xf numFmtId="0" fontId="21" fillId="2" borderId="11" xfId="0" applyFont="1" applyFill="1" applyBorder="1" applyAlignment="1" applyProtection="1">
      <alignment horizontal="center" vertical="center" wrapText="1"/>
      <protection hidden="1"/>
    </xf>
    <xf numFmtId="13" fontId="18" fillId="11" borderId="6" xfId="1" applyNumberFormat="1" applyFont="1" applyFill="1" applyBorder="1" applyAlignment="1" applyProtection="1">
      <alignment horizontal="center" vertical="center" wrapText="1"/>
      <protection locked="0" hidden="1"/>
    </xf>
    <xf numFmtId="0" fontId="18" fillId="2" borderId="6" xfId="0" applyFont="1" applyFill="1" applyBorder="1" applyAlignment="1" applyProtection="1">
      <alignment horizontal="center" vertical="center" wrapText="1"/>
    </xf>
    <xf numFmtId="0" fontId="18" fillId="2" borderId="6" xfId="0" applyFont="1" applyFill="1" applyBorder="1" applyAlignment="1" applyProtection="1">
      <alignment horizontal="left" vertical="center" wrapText="1"/>
    </xf>
    <xf numFmtId="0" fontId="18" fillId="2" borderId="6" xfId="0" applyFont="1" applyFill="1" applyBorder="1" applyAlignment="1" applyProtection="1">
      <alignment horizontal="center" vertical="center"/>
    </xf>
    <xf numFmtId="14" fontId="18" fillId="2" borderId="6" xfId="0" applyNumberFormat="1" applyFont="1" applyFill="1" applyBorder="1" applyAlignment="1" applyProtection="1">
      <alignment horizontal="center" vertical="center" wrapText="1"/>
    </xf>
    <xf numFmtId="0" fontId="11" fillId="2" borderId="6" xfId="0" applyFont="1" applyFill="1" applyBorder="1" applyAlignment="1" applyProtection="1">
      <alignment horizontal="left" vertical="center" wrapText="1"/>
    </xf>
    <xf numFmtId="9" fontId="18" fillId="2" borderId="6" xfId="0" applyNumberFormat="1" applyFont="1" applyFill="1" applyBorder="1" applyAlignment="1" applyProtection="1">
      <alignment horizontal="center" vertical="center"/>
    </xf>
    <xf numFmtId="10" fontId="18" fillId="2" borderId="6" xfId="2" applyNumberFormat="1" applyFont="1" applyFill="1" applyBorder="1" applyAlignment="1" applyProtection="1">
      <alignment horizontal="center" vertical="center" wrapText="1"/>
    </xf>
    <xf numFmtId="9" fontId="18" fillId="0" borderId="6" xfId="0" applyNumberFormat="1" applyFont="1" applyBorder="1" applyAlignment="1" applyProtection="1">
      <alignment horizontal="center" vertical="center"/>
    </xf>
    <xf numFmtId="0" fontId="19" fillId="2" borderId="6" xfId="1" applyNumberFormat="1" applyFont="1" applyFill="1" applyBorder="1" applyAlignment="1" applyProtection="1">
      <alignment horizontal="left" vertical="center" wrapText="1"/>
      <protection locked="0" hidden="1"/>
    </xf>
    <xf numFmtId="0" fontId="18" fillId="2" borderId="11" xfId="0" applyFont="1" applyFill="1" applyBorder="1" applyAlignment="1" applyProtection="1">
      <alignment horizontal="center" vertical="center" wrapText="1"/>
      <protection hidden="1"/>
    </xf>
    <xf numFmtId="9" fontId="18" fillId="2" borderId="11" xfId="2" applyNumberFormat="1" applyFont="1" applyFill="1" applyBorder="1" applyAlignment="1" applyProtection="1">
      <alignment horizontal="center" vertical="center" wrapText="1"/>
      <protection hidden="1"/>
    </xf>
    <xf numFmtId="9" fontId="18" fillId="2" borderId="11" xfId="2" applyFont="1" applyFill="1" applyBorder="1" applyAlignment="1" applyProtection="1">
      <alignment horizontal="center" vertical="center" wrapText="1"/>
      <protection hidden="1"/>
    </xf>
    <xf numFmtId="9" fontId="18" fillId="2" borderId="11" xfId="0" applyNumberFormat="1" applyFont="1" applyFill="1" applyBorder="1" applyAlignment="1" applyProtection="1">
      <alignment horizontal="center" vertical="center" wrapText="1"/>
      <protection hidden="1"/>
    </xf>
    <xf numFmtId="9" fontId="18" fillId="2" borderId="11" xfId="1" applyNumberFormat="1" applyFont="1" applyFill="1" applyBorder="1" applyAlignment="1" applyProtection="1">
      <alignment horizontal="center" vertical="center" wrapText="1"/>
      <protection hidden="1"/>
    </xf>
    <xf numFmtId="165" fontId="18" fillId="2" borderId="11" xfId="2" applyNumberFormat="1" applyFont="1" applyFill="1" applyBorder="1" applyAlignment="1" applyProtection="1">
      <alignment horizontal="center" vertical="center" wrapText="1"/>
      <protection hidden="1"/>
    </xf>
    <xf numFmtId="165" fontId="18" fillId="2" borderId="11" xfId="0"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wrapText="1"/>
      <protection hidden="1"/>
    </xf>
    <xf numFmtId="164" fontId="18" fillId="2" borderId="11" xfId="1" applyNumberFormat="1" applyFont="1" applyFill="1" applyBorder="1" applyAlignment="1" applyProtection="1">
      <alignment horizontal="center" vertical="center" wrapText="1"/>
      <protection hidden="1"/>
    </xf>
    <xf numFmtId="164" fontId="18" fillId="11" borderId="6" xfId="1" applyNumberFormat="1" applyFont="1" applyFill="1" applyBorder="1" applyAlignment="1" applyProtection="1">
      <alignment horizontal="left" vertical="center" wrapText="1" indent="2"/>
      <protection locked="0" hidden="1"/>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5" fillId="10" borderId="1" xfId="0" applyFont="1" applyFill="1" applyBorder="1" applyAlignment="1" applyProtection="1">
      <alignment horizontal="center" vertical="center" wrapText="1"/>
      <protection hidden="1"/>
    </xf>
    <xf numFmtId="0" fontId="5" fillId="10" borderId="3"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12" fillId="2" borderId="21" xfId="3" applyFont="1" applyFill="1" applyBorder="1" applyAlignment="1">
      <alignment horizontal="left" vertical="center" wrapText="1"/>
    </xf>
    <xf numFmtId="0" fontId="12" fillId="2" borderId="2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17" fillId="2" borderId="11" xfId="0" applyFont="1" applyFill="1" applyBorder="1" applyAlignment="1">
      <alignment horizontal="center" vertical="center" wrapText="1"/>
    </xf>
  </cellXfs>
  <cellStyles count="4">
    <cellStyle name="Millares" xfId="1" builtinId="3"/>
    <cellStyle name="Normal" xfId="0" builtinId="0"/>
    <cellStyle name="Normal 18" xfId="3"/>
    <cellStyle name="Porcentaje" xfId="2" builtinId="5"/>
  </cellStyles>
  <dxfs count="130">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9"/>
  <sheetViews>
    <sheetView showGridLines="0" tabSelected="1" zoomScale="80" zoomScaleNormal="80" workbookViewId="0">
      <selection activeCell="B13" sqref="B13"/>
    </sheetView>
  </sheetViews>
  <sheetFormatPr baseColWidth="10" defaultColWidth="0" defaultRowHeight="0" customHeight="1" zeroHeight="1" x14ac:dyDescent="0.25"/>
  <cols>
    <col min="1" max="1" width="1.85546875" style="11" customWidth="1"/>
    <col min="2" max="2" width="18.5703125" style="12" customWidth="1"/>
    <col min="3" max="3" width="19.140625" style="12" customWidth="1"/>
    <col min="4" max="4" width="33.140625" style="12" customWidth="1"/>
    <col min="5" max="5" width="15.7109375" style="12" customWidth="1"/>
    <col min="6" max="6" width="15" style="8" customWidth="1"/>
    <col min="7" max="7" width="21.5703125" style="8" customWidth="1"/>
    <col min="8" max="8" width="20.140625" style="12" customWidth="1"/>
    <col min="9" max="9" width="19.85546875" style="12" customWidth="1"/>
    <col min="10" max="10" width="17.7109375" style="12" customWidth="1"/>
    <col min="11" max="11" width="22.42578125" style="12" customWidth="1"/>
    <col min="12" max="12" width="17.7109375" style="8" customWidth="1"/>
    <col min="13" max="13" width="42" style="8" customWidth="1"/>
    <col min="14" max="17" width="17.7109375" style="8" customWidth="1"/>
    <col min="18" max="18" width="17.7109375" style="12" customWidth="1"/>
    <col min="19" max="19" width="17.7109375" style="8" customWidth="1"/>
    <col min="20" max="20" width="23.7109375" style="8" customWidth="1"/>
    <col min="21" max="23" width="12" style="8" customWidth="1"/>
    <col min="24" max="24" width="42.28515625" style="7" customWidth="1"/>
    <col min="25" max="27" width="12" style="8" customWidth="1"/>
    <col min="28" max="28" width="53.140625" style="8" customWidth="1"/>
    <col min="29" max="31" width="11.7109375" style="8" customWidth="1"/>
    <col min="32" max="32" width="83.42578125" style="8" customWidth="1"/>
    <col min="33" max="35" width="12" style="8" customWidth="1"/>
    <col min="36" max="36" width="12" style="7" customWidth="1"/>
    <col min="37" max="40" width="12" style="8" customWidth="1"/>
    <col min="41" max="68" width="11.7109375" style="8" customWidth="1"/>
    <col min="69" max="69" width="20.42578125" style="8" customWidth="1"/>
    <col min="70" max="70" width="10.7109375" style="8" customWidth="1"/>
    <col min="71" max="76" width="18.140625" style="49" customWidth="1"/>
    <col min="77" max="77" width="10.7109375" style="8" customWidth="1"/>
    <col min="78" max="124" width="0" style="11" hidden="1" customWidth="1"/>
    <col min="125" max="16384" width="11.42578125" style="11" hidden="1"/>
  </cols>
  <sheetData>
    <row r="1" spans="2:76" s="10" customFormat="1" ht="4.5" customHeight="1" x14ac:dyDescent="0.25">
      <c r="B1" s="9"/>
      <c r="C1" s="9"/>
    </row>
    <row r="2" spans="2:76" s="14" customFormat="1" ht="32.25" customHeight="1" x14ac:dyDescent="0.2">
      <c r="B2" s="72"/>
      <c r="C2" s="73"/>
      <c r="D2" s="110" t="s">
        <v>108</v>
      </c>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05" t="s">
        <v>107</v>
      </c>
      <c r="BP2" s="106"/>
      <c r="BQ2" s="107"/>
      <c r="BR2" s="1"/>
    </row>
    <row r="3" spans="2:76" s="14" customFormat="1" ht="32.25" customHeight="1" x14ac:dyDescent="0.2">
      <c r="B3" s="74"/>
      <c r="C3" s="75"/>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05" t="s">
        <v>82</v>
      </c>
      <c r="BP3" s="106"/>
      <c r="BQ3" s="107"/>
      <c r="BR3" s="1"/>
    </row>
    <row r="4" spans="2:76" s="14" customFormat="1" ht="32.25" customHeight="1" x14ac:dyDescent="0.2">
      <c r="B4" s="74"/>
      <c r="C4" s="75"/>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05" t="s">
        <v>109</v>
      </c>
      <c r="BP4" s="106"/>
      <c r="BQ4" s="107"/>
      <c r="BR4" s="1"/>
    </row>
    <row r="5" spans="2:76" s="14" customFormat="1" ht="32.25" customHeight="1" x14ac:dyDescent="0.2">
      <c r="B5" s="76"/>
      <c r="C5" s="77"/>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05" t="s">
        <v>83</v>
      </c>
      <c r="BP5" s="106"/>
      <c r="BQ5" s="107"/>
      <c r="BR5" s="1"/>
    </row>
    <row r="6" spans="2:76" s="10" customFormat="1" ht="7.5" customHeight="1" x14ac:dyDescent="0.25">
      <c r="B6" s="9"/>
      <c r="C6" s="9"/>
      <c r="BQ6" s="1"/>
      <c r="BR6" s="1"/>
    </row>
    <row r="7" spans="2:76" s="10" customFormat="1" ht="15" customHeight="1" x14ac:dyDescent="0.25">
      <c r="B7" s="81" t="s">
        <v>1</v>
      </c>
      <c r="C7" s="82"/>
      <c r="D7" s="13" t="s">
        <v>2</v>
      </c>
      <c r="E7" s="85" t="s">
        <v>13</v>
      </c>
      <c r="F7" s="86"/>
      <c r="G7" s="89">
        <v>2019</v>
      </c>
    </row>
    <row r="8" spans="2:76" s="10" customFormat="1" ht="15" customHeight="1" x14ac:dyDescent="0.25">
      <c r="B8" s="83"/>
      <c r="C8" s="84"/>
      <c r="D8" s="13" t="s">
        <v>3</v>
      </c>
      <c r="E8" s="87" t="s">
        <v>4</v>
      </c>
      <c r="F8" s="88"/>
      <c r="G8" s="90"/>
    </row>
    <row r="9" spans="2:76" s="32" customFormat="1" ht="7.5" customHeight="1" x14ac:dyDescent="0.25"/>
    <row r="10" spans="2:76" s="1" customFormat="1" ht="22.5" customHeight="1" x14ac:dyDescent="0.25">
      <c r="B10" s="93" t="s">
        <v>5</v>
      </c>
      <c r="C10" s="94"/>
      <c r="D10" s="94"/>
      <c r="E10" s="94"/>
      <c r="F10" s="94"/>
      <c r="G10" s="94"/>
      <c r="H10" s="94"/>
      <c r="I10" s="94"/>
      <c r="J10" s="94"/>
      <c r="K10" s="94"/>
      <c r="L10" s="94"/>
      <c r="M10" s="94"/>
      <c r="N10" s="94"/>
      <c r="O10" s="94"/>
      <c r="P10" s="94"/>
      <c r="Q10" s="94"/>
      <c r="R10" s="94"/>
      <c r="S10" s="94"/>
      <c r="T10" s="94"/>
      <c r="U10" s="108" t="s">
        <v>6</v>
      </c>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2"/>
      <c r="BS10" s="98" t="s">
        <v>7</v>
      </c>
      <c r="BT10" s="99"/>
      <c r="BU10" s="100"/>
      <c r="BV10" s="104" t="s">
        <v>8</v>
      </c>
      <c r="BW10" s="104"/>
      <c r="BX10" s="104"/>
    </row>
    <row r="11" spans="2:76" s="2" customFormat="1" ht="19.5" customHeight="1" x14ac:dyDescent="0.25">
      <c r="B11" s="91" t="s">
        <v>9</v>
      </c>
      <c r="C11" s="92"/>
      <c r="D11" s="92"/>
      <c r="E11" s="95" t="s">
        <v>10</v>
      </c>
      <c r="F11" s="95"/>
      <c r="G11" s="95"/>
      <c r="H11" s="95"/>
      <c r="I11" s="95"/>
      <c r="J11" s="96" t="s">
        <v>11</v>
      </c>
      <c r="K11" s="96"/>
      <c r="L11" s="96"/>
      <c r="M11" s="96"/>
      <c r="N11" s="96"/>
      <c r="O11" s="96"/>
      <c r="P11" s="96"/>
      <c r="Q11" s="97" t="s">
        <v>12</v>
      </c>
      <c r="R11" s="97"/>
      <c r="S11" s="97"/>
      <c r="T11" s="97"/>
      <c r="U11" s="78" t="s">
        <v>13</v>
      </c>
      <c r="V11" s="79"/>
      <c r="W11" s="79"/>
      <c r="X11" s="80"/>
      <c r="Y11" s="78" t="s">
        <v>14</v>
      </c>
      <c r="Z11" s="79"/>
      <c r="AA11" s="79"/>
      <c r="AB11" s="80"/>
      <c r="AC11" s="78" t="s">
        <v>4</v>
      </c>
      <c r="AD11" s="79"/>
      <c r="AE11" s="79"/>
      <c r="AF11" s="80"/>
      <c r="AG11" s="78" t="s">
        <v>15</v>
      </c>
      <c r="AH11" s="79"/>
      <c r="AI11" s="79"/>
      <c r="AJ11" s="80"/>
      <c r="AK11" s="78" t="s">
        <v>16</v>
      </c>
      <c r="AL11" s="79"/>
      <c r="AM11" s="79"/>
      <c r="AN11" s="80"/>
      <c r="AO11" s="78" t="s">
        <v>17</v>
      </c>
      <c r="AP11" s="79"/>
      <c r="AQ11" s="79"/>
      <c r="AR11" s="80"/>
      <c r="AS11" s="78" t="s">
        <v>18</v>
      </c>
      <c r="AT11" s="79"/>
      <c r="AU11" s="79"/>
      <c r="AV11" s="80"/>
      <c r="AW11" s="78" t="s">
        <v>19</v>
      </c>
      <c r="AX11" s="79"/>
      <c r="AY11" s="79"/>
      <c r="AZ11" s="80"/>
      <c r="BA11" s="78" t="s">
        <v>20</v>
      </c>
      <c r="BB11" s="79"/>
      <c r="BC11" s="79"/>
      <c r="BD11" s="80"/>
      <c r="BE11" s="78" t="s">
        <v>21</v>
      </c>
      <c r="BF11" s="79"/>
      <c r="BG11" s="79"/>
      <c r="BH11" s="80"/>
      <c r="BI11" s="78" t="s">
        <v>22</v>
      </c>
      <c r="BJ11" s="79"/>
      <c r="BK11" s="79"/>
      <c r="BL11" s="80"/>
      <c r="BM11" s="78" t="s">
        <v>23</v>
      </c>
      <c r="BN11" s="79"/>
      <c r="BO11" s="79"/>
      <c r="BP11" s="80"/>
      <c r="BS11" s="101"/>
      <c r="BT11" s="102"/>
      <c r="BU11" s="103"/>
      <c r="BV11" s="104"/>
      <c r="BW11" s="104"/>
      <c r="BX11" s="104"/>
    </row>
    <row r="12" spans="2:76" s="4" customFormat="1" ht="48.75" customHeight="1" x14ac:dyDescent="0.25">
      <c r="B12" s="33" t="s">
        <v>24</v>
      </c>
      <c r="C12" s="33" t="s">
        <v>25</v>
      </c>
      <c r="D12" s="33" t="s">
        <v>26</v>
      </c>
      <c r="E12" s="6" t="s">
        <v>27</v>
      </c>
      <c r="F12" s="6" t="s">
        <v>28</v>
      </c>
      <c r="G12" s="6" t="s">
        <v>29</v>
      </c>
      <c r="H12" s="6" t="s">
        <v>30</v>
      </c>
      <c r="I12" s="6" t="s">
        <v>31</v>
      </c>
      <c r="J12" s="34" t="s">
        <v>33</v>
      </c>
      <c r="K12" s="34" t="s">
        <v>32</v>
      </c>
      <c r="L12" s="34" t="s">
        <v>36</v>
      </c>
      <c r="M12" s="34" t="s">
        <v>103</v>
      </c>
      <c r="N12" s="34" t="s">
        <v>35</v>
      </c>
      <c r="O12" s="34" t="s">
        <v>34</v>
      </c>
      <c r="P12" s="34" t="s">
        <v>37</v>
      </c>
      <c r="Q12" s="35" t="s">
        <v>38</v>
      </c>
      <c r="R12" s="35" t="s">
        <v>39</v>
      </c>
      <c r="S12" s="35" t="s">
        <v>40</v>
      </c>
      <c r="T12" s="35" t="s">
        <v>41</v>
      </c>
      <c r="U12" s="3" t="str">
        <f>U11&amp;" Ejecutado"</f>
        <v>Enero Ejecutado</v>
      </c>
      <c r="V12" s="3" t="str">
        <f>U11&amp;" Programado"</f>
        <v>Enero Programado</v>
      </c>
      <c r="W12" s="3" t="str">
        <f>U11&amp;" Resultado"</f>
        <v>Enero Resultado</v>
      </c>
      <c r="X12" s="3" t="str">
        <f>U11&amp;" Análisis mensual"</f>
        <v>Enero Análisis mensual</v>
      </c>
      <c r="Y12" s="3" t="str">
        <f>Y11&amp;" Ejecutado"</f>
        <v>Febrero Ejecutado</v>
      </c>
      <c r="Z12" s="3" t="str">
        <f>Y11&amp;" Programado"</f>
        <v>Febrero Programado</v>
      </c>
      <c r="AA12" s="3" t="str">
        <f>Y11&amp;" Resultado"</f>
        <v>Febrero Resultado</v>
      </c>
      <c r="AB12" s="3" t="str">
        <f>Y11&amp;" Análisis mensual"</f>
        <v>Febrero Análisis mensual</v>
      </c>
      <c r="AC12" s="3" t="str">
        <f>AC11&amp;" Ejecutado"</f>
        <v>Marzo Ejecutado</v>
      </c>
      <c r="AD12" s="3" t="str">
        <f>AC11&amp;" Programado"</f>
        <v>Marzo Programado</v>
      </c>
      <c r="AE12" s="3" t="str">
        <f>AC11&amp;" Resultado"</f>
        <v>Marzo Resultado</v>
      </c>
      <c r="AF12" s="3" t="str">
        <f>AC11&amp;" Análisis mensual"</f>
        <v>Marzo Análisis mensual</v>
      </c>
      <c r="AG12" s="3" t="str">
        <f>AG11&amp;" Ejecutado"</f>
        <v>Abril Ejecutado</v>
      </c>
      <c r="AH12" s="3" t="str">
        <f>AG11&amp;" Programado"</f>
        <v>Abril Programado</v>
      </c>
      <c r="AI12" s="3" t="str">
        <f>AG11&amp;" Resultado"</f>
        <v>Abril Resultado</v>
      </c>
      <c r="AJ12" s="3" t="str">
        <f>AG11&amp;" Análisis mensual"</f>
        <v>Abril Análisis mensual</v>
      </c>
      <c r="AK12" s="3" t="str">
        <f>AK11&amp;" Ejecutado"</f>
        <v>Mayo Ejecutado</v>
      </c>
      <c r="AL12" s="3" t="str">
        <f>AK11&amp;" Programado"</f>
        <v>Mayo Programado</v>
      </c>
      <c r="AM12" s="3" t="str">
        <f>AK11&amp;" Resultado"</f>
        <v>Mayo Resultado</v>
      </c>
      <c r="AN12" s="3" t="str">
        <f>AK11&amp;" Análisis mensual"</f>
        <v>Mayo Análisis mensual</v>
      </c>
      <c r="AO12" s="3" t="str">
        <f>AO11&amp;" Ejecutado"</f>
        <v>Junio Ejecutado</v>
      </c>
      <c r="AP12" s="3" t="str">
        <f>AO11&amp;" Programado"</f>
        <v>Junio Programado</v>
      </c>
      <c r="AQ12" s="3" t="str">
        <f>AO11&amp;" Resultado"</f>
        <v>Junio Resultado</v>
      </c>
      <c r="AR12" s="3" t="str">
        <f>AO11&amp;" Análisis mensual"</f>
        <v>Junio Análisis mensual</v>
      </c>
      <c r="AS12" s="3" t="str">
        <f>AS11&amp;" Ejecutado"</f>
        <v>Julio Ejecutado</v>
      </c>
      <c r="AT12" s="3" t="str">
        <f>AS11&amp;" Programado"</f>
        <v>Julio Programado</v>
      </c>
      <c r="AU12" s="3" t="str">
        <f>AS11&amp;" Resultado"</f>
        <v>Julio Resultado</v>
      </c>
      <c r="AV12" s="3" t="str">
        <f>AS11&amp;" Análisis mensual"</f>
        <v>Julio Análisis mensual</v>
      </c>
      <c r="AW12" s="3" t="str">
        <f>AW11&amp;" Ejecutado"</f>
        <v>Agosto Ejecutado</v>
      </c>
      <c r="AX12" s="3" t="str">
        <f>AW11&amp;" Programado"</f>
        <v>Agosto Programado</v>
      </c>
      <c r="AY12" s="3" t="str">
        <f>AW11&amp;" Resultado"</f>
        <v>Agosto Resultado</v>
      </c>
      <c r="AZ12" s="3" t="str">
        <f>AW11&amp;" Análisis mensual"</f>
        <v>Agosto Análisis mensual</v>
      </c>
      <c r="BA12" s="3" t="str">
        <f>BA11&amp;" Ejecutado"</f>
        <v>Septiembre Ejecutado</v>
      </c>
      <c r="BB12" s="3" t="str">
        <f>BA11&amp;" Programado"</f>
        <v>Septiembre Programado</v>
      </c>
      <c r="BC12" s="3" t="str">
        <f>BA11&amp;" Resultado"</f>
        <v>Septiembre Resultado</v>
      </c>
      <c r="BD12" s="3" t="str">
        <f>BA11&amp;" Análisis mensual"</f>
        <v>Septiembre Análisis mensual</v>
      </c>
      <c r="BE12" s="3" t="str">
        <f>BE11&amp;" Ejecutado"</f>
        <v>Octubre Ejecutado</v>
      </c>
      <c r="BF12" s="3" t="str">
        <f>BE11&amp;" Programado"</f>
        <v>Octubre Programado</v>
      </c>
      <c r="BG12" s="3" t="str">
        <f>BE11&amp;" Resultado"</f>
        <v>Octubre Resultado</v>
      </c>
      <c r="BH12" s="3" t="str">
        <f>BE11&amp;" Análisis mensual"</f>
        <v>Octubre Análisis mensual</v>
      </c>
      <c r="BI12" s="3" t="str">
        <f>BI11&amp;" Ejecutado"</f>
        <v>Noviembre Ejecutado</v>
      </c>
      <c r="BJ12" s="3" t="str">
        <f>BI11&amp;" Programado"</f>
        <v>Noviembre Programado</v>
      </c>
      <c r="BK12" s="3" t="str">
        <f>BI11&amp;" Resultado"</f>
        <v>Noviembre Resultado</v>
      </c>
      <c r="BL12" s="3" t="str">
        <f>BI11&amp;" Análisis mensual"</f>
        <v>Noviembre Análisis mensual</v>
      </c>
      <c r="BM12" s="3" t="str">
        <f>BM11&amp;" Ejecutado"</f>
        <v>Diciembre Ejecutado</v>
      </c>
      <c r="BN12" s="3" t="str">
        <f>BM11&amp;" Programado"</f>
        <v>Diciembre Programado</v>
      </c>
      <c r="BO12" s="3" t="str">
        <f>BM11&amp;" Resultado"</f>
        <v>Diciembre Resultado</v>
      </c>
      <c r="BP12" s="3" t="str">
        <f>BM11&amp;" Análisis mensual"</f>
        <v>Diciembre Análisis mensual</v>
      </c>
      <c r="BQ12" s="3" t="s">
        <v>42</v>
      </c>
      <c r="BS12" s="5" t="s">
        <v>43</v>
      </c>
      <c r="BT12" s="5" t="s">
        <v>44</v>
      </c>
      <c r="BU12" s="5" t="s">
        <v>45</v>
      </c>
      <c r="BV12" s="5" t="s">
        <v>46</v>
      </c>
      <c r="BW12" s="5" t="s">
        <v>47</v>
      </c>
      <c r="BX12" s="5" t="s">
        <v>48</v>
      </c>
    </row>
    <row r="13" spans="2:76" s="8" customFormat="1" ht="189.75" customHeight="1" x14ac:dyDescent="0.25">
      <c r="B13" s="53" t="s">
        <v>94</v>
      </c>
      <c r="C13" s="53" t="s">
        <v>0</v>
      </c>
      <c r="D13" s="54" t="s">
        <v>49</v>
      </c>
      <c r="E13" s="55" t="s">
        <v>110</v>
      </c>
      <c r="F13" s="56" t="s">
        <v>116</v>
      </c>
      <c r="G13" s="54" t="s">
        <v>117</v>
      </c>
      <c r="H13" s="54" t="s">
        <v>126</v>
      </c>
      <c r="I13" s="57" t="s">
        <v>128</v>
      </c>
      <c r="J13" s="55" t="s">
        <v>54</v>
      </c>
      <c r="K13" s="57" t="s">
        <v>133</v>
      </c>
      <c r="L13" s="57" t="s">
        <v>137</v>
      </c>
      <c r="M13" s="54" t="s">
        <v>143</v>
      </c>
      <c r="N13" s="53" t="s">
        <v>147</v>
      </c>
      <c r="O13" s="55" t="s">
        <v>51</v>
      </c>
      <c r="P13" s="57" t="s">
        <v>148</v>
      </c>
      <c r="Q13" s="58">
        <v>0.85</v>
      </c>
      <c r="R13" s="55" t="s">
        <v>147</v>
      </c>
      <c r="S13" s="58">
        <v>0.85</v>
      </c>
      <c r="T13" s="53" t="s">
        <v>53</v>
      </c>
      <c r="U13" s="26"/>
      <c r="V13" s="26"/>
      <c r="W13" s="25"/>
      <c r="X13" s="39" t="s">
        <v>163</v>
      </c>
      <c r="Y13" s="26"/>
      <c r="Z13" s="26"/>
      <c r="AA13" s="25"/>
      <c r="AB13" s="39" t="s">
        <v>169</v>
      </c>
      <c r="AC13" s="26"/>
      <c r="AD13" s="26"/>
      <c r="AE13" s="25"/>
      <c r="AF13" s="42" t="s">
        <v>167</v>
      </c>
      <c r="AG13" s="36"/>
      <c r="AH13" s="36"/>
      <c r="AI13" s="25"/>
      <c r="AJ13" s="27"/>
      <c r="AK13" s="26"/>
      <c r="AL13" s="26"/>
      <c r="AM13" s="25"/>
      <c r="AN13" s="27"/>
      <c r="AO13" s="26"/>
      <c r="AP13" s="26"/>
      <c r="AQ13" s="25"/>
      <c r="AR13" s="27"/>
      <c r="AS13" s="26"/>
      <c r="AT13" s="26"/>
      <c r="AU13" s="25"/>
      <c r="AV13" s="27"/>
      <c r="AW13" s="26"/>
      <c r="AX13" s="26"/>
      <c r="AY13" s="25"/>
      <c r="AZ13" s="27"/>
      <c r="BA13" s="26"/>
      <c r="BB13" s="26"/>
      <c r="BC13" s="25"/>
      <c r="BD13" s="27"/>
      <c r="BE13" s="26"/>
      <c r="BF13" s="26"/>
      <c r="BG13" s="25"/>
      <c r="BH13" s="27"/>
      <c r="BI13" s="26"/>
      <c r="BJ13" s="26"/>
      <c r="BK13" s="25"/>
      <c r="BL13" s="27"/>
      <c r="BM13" s="26"/>
      <c r="BN13" s="26"/>
      <c r="BO13" s="25"/>
      <c r="BP13" s="27"/>
      <c r="BQ13" s="27"/>
      <c r="BS13" s="50"/>
      <c r="BT13" s="50"/>
      <c r="BU13" s="51"/>
      <c r="BV13" s="51"/>
      <c r="BW13" s="48"/>
      <c r="BX13" s="51"/>
    </row>
    <row r="14" spans="2:76" s="31" customFormat="1" ht="312" x14ac:dyDescent="0.25">
      <c r="B14" s="53" t="s">
        <v>94</v>
      </c>
      <c r="C14" s="53" t="s">
        <v>0</v>
      </c>
      <c r="D14" s="54" t="s">
        <v>49</v>
      </c>
      <c r="E14" s="55" t="s">
        <v>111</v>
      </c>
      <c r="F14" s="56" t="s">
        <v>116</v>
      </c>
      <c r="G14" s="54" t="s">
        <v>118</v>
      </c>
      <c r="H14" s="54" t="s">
        <v>154</v>
      </c>
      <c r="I14" s="57" t="s">
        <v>129</v>
      </c>
      <c r="J14" s="55" t="s">
        <v>54</v>
      </c>
      <c r="K14" s="54" t="s">
        <v>155</v>
      </c>
      <c r="L14" s="57" t="s">
        <v>138</v>
      </c>
      <c r="M14" s="54" t="s">
        <v>144</v>
      </c>
      <c r="N14" s="53" t="s">
        <v>147</v>
      </c>
      <c r="O14" s="55" t="s">
        <v>51</v>
      </c>
      <c r="P14" s="54" t="s">
        <v>149</v>
      </c>
      <c r="Q14" s="58">
        <v>0.96</v>
      </c>
      <c r="R14" s="55" t="s">
        <v>147</v>
      </c>
      <c r="S14" s="58">
        <v>0.96</v>
      </c>
      <c r="T14" s="53" t="s">
        <v>53</v>
      </c>
      <c r="U14" s="29"/>
      <c r="V14" s="29"/>
      <c r="W14" s="28"/>
      <c r="X14" s="39" t="s">
        <v>168</v>
      </c>
      <c r="Y14" s="29"/>
      <c r="Z14" s="29"/>
      <c r="AA14" s="28"/>
      <c r="AB14" s="41" t="s">
        <v>172</v>
      </c>
      <c r="AC14" s="71">
        <v>85</v>
      </c>
      <c r="AD14" s="71">
        <f>44+13+16+13</f>
        <v>86</v>
      </c>
      <c r="AE14" s="28">
        <f>+AC14/AD14</f>
        <v>0.98837209302325579</v>
      </c>
      <c r="AF14" s="42" t="s">
        <v>170</v>
      </c>
      <c r="AG14" s="29"/>
      <c r="AH14" s="29"/>
      <c r="AI14" s="28"/>
      <c r="AJ14" s="30"/>
      <c r="AK14" s="29"/>
      <c r="AL14" s="29"/>
      <c r="AM14" s="28"/>
      <c r="AN14" s="30"/>
      <c r="AO14" s="29"/>
      <c r="AP14" s="29"/>
      <c r="AQ14" s="28"/>
      <c r="AR14" s="30"/>
      <c r="AS14" s="29"/>
      <c r="AT14" s="29"/>
      <c r="AU14" s="28"/>
      <c r="AV14" s="30"/>
      <c r="AW14" s="29"/>
      <c r="AX14" s="29"/>
      <c r="AY14" s="28"/>
      <c r="AZ14" s="30"/>
      <c r="BA14" s="29"/>
      <c r="BB14" s="29"/>
      <c r="BC14" s="28"/>
      <c r="BD14" s="30"/>
      <c r="BE14" s="29"/>
      <c r="BF14" s="29"/>
      <c r="BG14" s="28"/>
      <c r="BH14" s="30"/>
      <c r="BI14" s="29"/>
      <c r="BJ14" s="29"/>
      <c r="BK14" s="28"/>
      <c r="BL14" s="30"/>
      <c r="BM14" s="29"/>
      <c r="BN14" s="29"/>
      <c r="BO14" s="28"/>
      <c r="BP14" s="30"/>
      <c r="BQ14" s="30"/>
      <c r="BS14" s="62">
        <v>85</v>
      </c>
      <c r="BT14" s="70">
        <v>86</v>
      </c>
      <c r="BU14" s="63">
        <f>+BS14/BT14</f>
        <v>0.98837209302325579</v>
      </c>
      <c r="BV14" s="64">
        <v>0.99</v>
      </c>
      <c r="BW14" s="64">
        <v>0.96</v>
      </c>
      <c r="BX14" s="64">
        <f>+BV14/BW14</f>
        <v>1.03125</v>
      </c>
    </row>
    <row r="15" spans="2:76" s="31" customFormat="1" ht="120" x14ac:dyDescent="0.25">
      <c r="B15" s="53" t="s">
        <v>94</v>
      </c>
      <c r="C15" s="53" t="s">
        <v>0</v>
      </c>
      <c r="D15" s="54" t="s">
        <v>49</v>
      </c>
      <c r="E15" s="55" t="s">
        <v>112</v>
      </c>
      <c r="F15" s="56" t="s">
        <v>116</v>
      </c>
      <c r="G15" s="54" t="s">
        <v>119</v>
      </c>
      <c r="H15" s="54" t="s">
        <v>127</v>
      </c>
      <c r="I15" s="57" t="s">
        <v>130</v>
      </c>
      <c r="J15" s="55" t="s">
        <v>54</v>
      </c>
      <c r="K15" s="54" t="s">
        <v>134</v>
      </c>
      <c r="L15" s="57" t="s">
        <v>139</v>
      </c>
      <c r="M15" s="54" t="s">
        <v>145</v>
      </c>
      <c r="N15" s="53" t="s">
        <v>147</v>
      </c>
      <c r="O15" s="55" t="s">
        <v>51</v>
      </c>
      <c r="P15" s="57" t="s">
        <v>150</v>
      </c>
      <c r="Q15" s="58">
        <v>0.82</v>
      </c>
      <c r="R15" s="55" t="s">
        <v>147</v>
      </c>
      <c r="S15" s="58">
        <v>0.83</v>
      </c>
      <c r="T15" s="53" t="s">
        <v>105</v>
      </c>
      <c r="U15" s="29"/>
      <c r="V15" s="29"/>
      <c r="W15" s="28"/>
      <c r="X15" s="39" t="s">
        <v>160</v>
      </c>
      <c r="Y15" s="29"/>
      <c r="Z15" s="29"/>
      <c r="AA15" s="28"/>
      <c r="AB15" s="39" t="s">
        <v>174</v>
      </c>
      <c r="AC15" s="71">
        <v>61</v>
      </c>
      <c r="AD15" s="71">
        <v>83</v>
      </c>
      <c r="AE15" s="45">
        <f>+AC15/AD15</f>
        <v>0.73493975903614461</v>
      </c>
      <c r="AF15" s="43" t="s">
        <v>173</v>
      </c>
      <c r="AG15" s="29"/>
      <c r="AH15" s="52"/>
      <c r="AI15" s="28"/>
      <c r="AJ15" s="30"/>
      <c r="AK15" s="29"/>
      <c r="AL15" s="29"/>
      <c r="AM15" s="28"/>
      <c r="AN15" s="30"/>
      <c r="AO15" s="29"/>
      <c r="AP15" s="30">
        <f>83+83</f>
        <v>166</v>
      </c>
      <c r="AQ15" s="28"/>
      <c r="AR15" s="30"/>
      <c r="AS15" s="29"/>
      <c r="AT15" s="29"/>
      <c r="AU15" s="28"/>
      <c r="AV15" s="30"/>
      <c r="AW15" s="29"/>
      <c r="AX15" s="29"/>
      <c r="AY15" s="28"/>
      <c r="AZ15" s="30"/>
      <c r="BA15" s="29"/>
      <c r="BB15" s="30">
        <f>166+83</f>
        <v>249</v>
      </c>
      <c r="BC15" s="28"/>
      <c r="BD15" s="30"/>
      <c r="BE15" s="29"/>
      <c r="BF15" s="29"/>
      <c r="BG15" s="28"/>
      <c r="BH15" s="30"/>
      <c r="BI15" s="29"/>
      <c r="BJ15" s="29"/>
      <c r="BK15" s="28"/>
      <c r="BL15" s="30"/>
      <c r="BM15" s="29"/>
      <c r="BN15" s="30">
        <f>249+82</f>
        <v>331</v>
      </c>
      <c r="BO15" s="28"/>
      <c r="BP15" s="30"/>
      <c r="BQ15" s="30"/>
      <c r="BS15" s="62">
        <v>61</v>
      </c>
      <c r="BT15" s="70">
        <v>83</v>
      </c>
      <c r="BU15" s="64">
        <f>+BS15/BT15</f>
        <v>0.73493975903614461</v>
      </c>
      <c r="BV15" s="65">
        <v>0.73</v>
      </c>
      <c r="BW15" s="66">
        <v>0.83</v>
      </c>
      <c r="BX15" s="64">
        <f>+BV15/BW15</f>
        <v>0.87951807228915668</v>
      </c>
    </row>
    <row r="16" spans="2:76" s="31" customFormat="1" ht="396" x14ac:dyDescent="0.25">
      <c r="B16" s="53" t="s">
        <v>94</v>
      </c>
      <c r="C16" s="53" t="s">
        <v>0</v>
      </c>
      <c r="D16" s="54" t="s">
        <v>49</v>
      </c>
      <c r="E16" s="55" t="s">
        <v>113</v>
      </c>
      <c r="F16" s="56" t="s">
        <v>116</v>
      </c>
      <c r="G16" s="54" t="s">
        <v>120</v>
      </c>
      <c r="H16" s="54" t="s">
        <v>123</v>
      </c>
      <c r="I16" s="54" t="s">
        <v>131</v>
      </c>
      <c r="J16" s="55" t="s">
        <v>54</v>
      </c>
      <c r="K16" s="54" t="s">
        <v>135</v>
      </c>
      <c r="L16" s="54" t="s">
        <v>140</v>
      </c>
      <c r="M16" s="54" t="s">
        <v>146</v>
      </c>
      <c r="N16" s="53" t="s">
        <v>147</v>
      </c>
      <c r="O16" s="55" t="s">
        <v>51</v>
      </c>
      <c r="P16" s="54" t="s">
        <v>151</v>
      </c>
      <c r="Q16" s="59">
        <v>7.6200000000000004E-2</v>
      </c>
      <c r="R16" s="55" t="s">
        <v>147</v>
      </c>
      <c r="S16" s="59">
        <v>7.1999999999999995E-2</v>
      </c>
      <c r="T16" s="53" t="s">
        <v>106</v>
      </c>
      <c r="U16" s="29"/>
      <c r="V16" s="29"/>
      <c r="W16" s="38"/>
      <c r="X16" s="41" t="s">
        <v>164</v>
      </c>
      <c r="Y16" s="40"/>
      <c r="Z16" s="40"/>
      <c r="AA16" s="38"/>
      <c r="AB16" s="41" t="s">
        <v>161</v>
      </c>
      <c r="AC16" s="71">
        <f>29+41+38</f>
        <v>108</v>
      </c>
      <c r="AD16" s="71">
        <v>8008</v>
      </c>
      <c r="AE16" s="38">
        <f>+AC16/AD16</f>
        <v>1.3486513486513486E-2</v>
      </c>
      <c r="AF16" s="37" t="s">
        <v>166</v>
      </c>
      <c r="AG16" s="29"/>
      <c r="AH16" s="29"/>
      <c r="AI16" s="28"/>
      <c r="AJ16" s="30"/>
      <c r="AK16" s="29"/>
      <c r="AL16" s="29"/>
      <c r="AM16" s="28"/>
      <c r="AN16" s="30"/>
      <c r="AO16" s="29"/>
      <c r="AP16" s="29"/>
      <c r="AQ16" s="28"/>
      <c r="AR16" s="30"/>
      <c r="AS16" s="29"/>
      <c r="AT16" s="29"/>
      <c r="AU16" s="28"/>
      <c r="AV16" s="30"/>
      <c r="AW16" s="29"/>
      <c r="AX16" s="29"/>
      <c r="AY16" s="28"/>
      <c r="AZ16" s="30"/>
      <c r="BA16" s="29"/>
      <c r="BB16" s="29"/>
      <c r="BC16" s="28"/>
      <c r="BD16" s="30"/>
      <c r="BE16" s="29"/>
      <c r="BF16" s="29"/>
      <c r="BG16" s="28"/>
      <c r="BH16" s="30"/>
      <c r="BI16" s="29"/>
      <c r="BJ16" s="29"/>
      <c r="BK16" s="28"/>
      <c r="BL16" s="30"/>
      <c r="BM16" s="29"/>
      <c r="BN16" s="29"/>
      <c r="BO16" s="28"/>
      <c r="BP16" s="30"/>
      <c r="BQ16" s="30"/>
      <c r="BS16" s="62">
        <v>108</v>
      </c>
      <c r="BT16" s="70">
        <v>8008</v>
      </c>
      <c r="BU16" s="67">
        <f>+BS16/BT16</f>
        <v>1.3486513486513486E-2</v>
      </c>
      <c r="BV16" s="68">
        <v>1.2999999999999999E-2</v>
      </c>
      <c r="BW16" s="69">
        <v>7.1999999999999995E-2</v>
      </c>
      <c r="BX16" s="64">
        <f>(1+(1-BV16/BW16)*100%)</f>
        <v>1.8194444444444444</v>
      </c>
    </row>
    <row r="17" spans="2:76" s="31" customFormat="1" ht="228" x14ac:dyDescent="0.25">
      <c r="B17" s="53" t="s">
        <v>94</v>
      </c>
      <c r="C17" s="53" t="s">
        <v>0</v>
      </c>
      <c r="D17" s="54" t="s">
        <v>49</v>
      </c>
      <c r="E17" s="55" t="s">
        <v>114</v>
      </c>
      <c r="F17" s="56" t="s">
        <v>116</v>
      </c>
      <c r="G17" s="54" t="s">
        <v>121</v>
      </c>
      <c r="H17" s="54" t="s">
        <v>124</v>
      </c>
      <c r="I17" s="54" t="s">
        <v>132</v>
      </c>
      <c r="J17" s="55" t="s">
        <v>54</v>
      </c>
      <c r="K17" s="54" t="s">
        <v>156</v>
      </c>
      <c r="L17" s="54" t="s">
        <v>141</v>
      </c>
      <c r="M17" s="54" t="s">
        <v>157</v>
      </c>
      <c r="N17" s="53" t="s">
        <v>147</v>
      </c>
      <c r="O17" s="55" t="s">
        <v>51</v>
      </c>
      <c r="P17" s="54" t="s">
        <v>152</v>
      </c>
      <c r="Q17" s="59">
        <v>3.5000000000000001E-3</v>
      </c>
      <c r="R17" s="55" t="s">
        <v>147</v>
      </c>
      <c r="S17" s="59">
        <v>3.0000000000000001E-3</v>
      </c>
      <c r="T17" s="53" t="s">
        <v>106</v>
      </c>
      <c r="U17" s="29"/>
      <c r="V17" s="29"/>
      <c r="W17" s="38"/>
      <c r="X17" s="46" t="s">
        <v>162</v>
      </c>
      <c r="Y17" s="29"/>
      <c r="Z17" s="29"/>
      <c r="AA17" s="38"/>
      <c r="AB17" s="41" t="s">
        <v>165</v>
      </c>
      <c r="AC17" s="71">
        <v>34</v>
      </c>
      <c r="AD17" s="71">
        <v>1425</v>
      </c>
      <c r="AE17" s="38">
        <f>+AC17/AD17</f>
        <v>2.3859649122807018E-2</v>
      </c>
      <c r="AF17" s="44" t="s">
        <v>171</v>
      </c>
      <c r="AG17" s="29"/>
      <c r="AH17" s="29"/>
      <c r="AI17" s="28"/>
      <c r="AJ17" s="30"/>
      <c r="AK17" s="29"/>
      <c r="AL17" s="29"/>
      <c r="AM17" s="28"/>
      <c r="AN17" s="30"/>
      <c r="AO17" s="29"/>
      <c r="AP17" s="29"/>
      <c r="AQ17" s="28"/>
      <c r="AR17" s="30"/>
      <c r="AS17" s="29"/>
      <c r="AT17" s="29"/>
      <c r="AU17" s="28"/>
      <c r="AV17" s="30"/>
      <c r="AW17" s="29"/>
      <c r="AX17" s="29"/>
      <c r="AY17" s="28"/>
      <c r="AZ17" s="30"/>
      <c r="BA17" s="29"/>
      <c r="BB17" s="29"/>
      <c r="BC17" s="28"/>
      <c r="BD17" s="30"/>
      <c r="BE17" s="29"/>
      <c r="BF17" s="29"/>
      <c r="BG17" s="28"/>
      <c r="BH17" s="30"/>
      <c r="BI17" s="29"/>
      <c r="BJ17" s="29"/>
      <c r="BK17" s="28"/>
      <c r="BL17" s="30"/>
      <c r="BM17" s="29"/>
      <c r="BN17" s="29"/>
      <c r="BO17" s="28"/>
      <c r="BP17" s="30"/>
      <c r="BQ17" s="30"/>
      <c r="BS17" s="62">
        <v>34</v>
      </c>
      <c r="BT17" s="70">
        <v>1425</v>
      </c>
      <c r="BU17" s="67">
        <f>+BS17/BT17</f>
        <v>2.3859649122807018E-2</v>
      </c>
      <c r="BV17" s="68">
        <v>2.4E-2</v>
      </c>
      <c r="BW17" s="69">
        <f>+Q17</f>
        <v>3.5000000000000001E-3</v>
      </c>
      <c r="BX17" s="64">
        <f>BV17/(1-BW17)</f>
        <v>2.408429503261415E-2</v>
      </c>
    </row>
    <row r="18" spans="2:76" s="31" customFormat="1" ht="344.25" customHeight="1" x14ac:dyDescent="0.25">
      <c r="B18" s="53" t="s">
        <v>94</v>
      </c>
      <c r="C18" s="53" t="s">
        <v>0</v>
      </c>
      <c r="D18" s="54" t="s">
        <v>49</v>
      </c>
      <c r="E18" s="55" t="s">
        <v>115</v>
      </c>
      <c r="F18" s="56" t="s">
        <v>116</v>
      </c>
      <c r="G18" s="54" t="s">
        <v>122</v>
      </c>
      <c r="H18" s="57" t="s">
        <v>125</v>
      </c>
      <c r="I18" s="54" t="s">
        <v>158</v>
      </c>
      <c r="J18" s="55" t="s">
        <v>54</v>
      </c>
      <c r="K18" s="53" t="s">
        <v>136</v>
      </c>
      <c r="L18" s="53" t="s">
        <v>142</v>
      </c>
      <c r="M18" s="53" t="s">
        <v>159</v>
      </c>
      <c r="N18" s="53" t="s">
        <v>147</v>
      </c>
      <c r="O18" s="55" t="s">
        <v>51</v>
      </c>
      <c r="P18" s="54" t="s">
        <v>153</v>
      </c>
      <c r="Q18" s="60">
        <v>0.91</v>
      </c>
      <c r="R18" s="55" t="s">
        <v>147</v>
      </c>
      <c r="S18" s="58">
        <v>1</v>
      </c>
      <c r="T18" s="53" t="s">
        <v>105</v>
      </c>
      <c r="U18" s="29"/>
      <c r="V18" s="29"/>
      <c r="W18" s="28"/>
      <c r="X18" s="61" t="s">
        <v>175</v>
      </c>
      <c r="Y18" s="29"/>
      <c r="Z18" s="29"/>
      <c r="AA18" s="28"/>
      <c r="AB18" s="41" t="s">
        <v>176</v>
      </c>
      <c r="AC18" s="71">
        <v>240</v>
      </c>
      <c r="AD18" s="71">
        <v>245</v>
      </c>
      <c r="AE18" s="28">
        <f>+AC18/AD18</f>
        <v>0.97959183673469385</v>
      </c>
      <c r="AF18" s="37" t="s">
        <v>177</v>
      </c>
      <c r="AG18" s="29"/>
      <c r="AH18" s="29"/>
      <c r="AI18" s="28"/>
      <c r="AJ18" s="30"/>
      <c r="AK18" s="29"/>
      <c r="AL18" s="29"/>
      <c r="AM18" s="28"/>
      <c r="AN18" s="30"/>
      <c r="AO18" s="29"/>
      <c r="AP18" s="29"/>
      <c r="AQ18" s="28"/>
      <c r="AR18" s="30"/>
      <c r="AS18" s="29"/>
      <c r="AT18" s="29"/>
      <c r="AU18" s="28"/>
      <c r="AV18" s="30"/>
      <c r="AW18" s="29"/>
      <c r="AX18" s="29"/>
      <c r="AY18" s="28"/>
      <c r="AZ18" s="30"/>
      <c r="BA18" s="29"/>
      <c r="BB18" s="29"/>
      <c r="BC18" s="28"/>
      <c r="BD18" s="30"/>
      <c r="BE18" s="29"/>
      <c r="BF18" s="29"/>
      <c r="BG18" s="28"/>
      <c r="BH18" s="30"/>
      <c r="BI18" s="29"/>
      <c r="BJ18" s="29"/>
      <c r="BK18" s="28"/>
      <c r="BL18" s="30"/>
      <c r="BM18" s="29"/>
      <c r="BN18" s="29"/>
      <c r="BO18" s="28"/>
      <c r="BP18" s="30"/>
      <c r="BQ18" s="30"/>
      <c r="BS18" s="62">
        <v>240</v>
      </c>
      <c r="BT18" s="70">
        <v>245</v>
      </c>
      <c r="BU18" s="64">
        <f>+BS18/BT18</f>
        <v>0.97959183673469385</v>
      </c>
      <c r="BV18" s="65">
        <v>0.98</v>
      </c>
      <c r="BW18" s="66">
        <v>1</v>
      </c>
      <c r="BX18" s="64">
        <f>+BV18/BW18</f>
        <v>0.98</v>
      </c>
    </row>
    <row r="19" spans="2:76" ht="15" customHeight="1" x14ac:dyDescent="0.25">
      <c r="E19" s="8"/>
      <c r="G19" s="12"/>
      <c r="Q19" s="12"/>
      <c r="R19" s="8"/>
      <c r="W19" s="7"/>
      <c r="X19" s="8"/>
      <c r="AA19" s="7"/>
      <c r="AE19" s="7"/>
      <c r="AF19" s="47"/>
      <c r="AI19" s="7"/>
      <c r="AJ19" s="8"/>
      <c r="AM19" s="7"/>
      <c r="AQ19" s="7"/>
      <c r="AU19" s="7"/>
      <c r="AY19" s="7"/>
      <c r="BC19" s="7"/>
      <c r="BG19" s="7"/>
      <c r="BK19" s="7"/>
      <c r="BO19" s="7"/>
    </row>
  </sheetData>
  <sheetProtection sort="0" autoFilter="0" pivotTables="0"/>
  <autoFilter ref="B12:BX18"/>
  <dataConsolidate/>
  <mergeCells count="30">
    <mergeCell ref="BS10:BU11"/>
    <mergeCell ref="BV10:BX11"/>
    <mergeCell ref="BO2:BQ2"/>
    <mergeCell ref="BO3:BQ3"/>
    <mergeCell ref="BO4:BQ4"/>
    <mergeCell ref="BO5:BQ5"/>
    <mergeCell ref="U10:BP10"/>
    <mergeCell ref="D2:BN5"/>
    <mergeCell ref="AS11:AV11"/>
    <mergeCell ref="AW11:AZ11"/>
    <mergeCell ref="BA11:BD11"/>
    <mergeCell ref="BE11:BH11"/>
    <mergeCell ref="BI11:BL11"/>
    <mergeCell ref="BM11:BP11"/>
    <mergeCell ref="AO11:AR11"/>
    <mergeCell ref="AK11:AN11"/>
    <mergeCell ref="AG11:AJ11"/>
    <mergeCell ref="E11:I11"/>
    <mergeCell ref="J11:P11"/>
    <mergeCell ref="Q11:T11"/>
    <mergeCell ref="U11:X11"/>
    <mergeCell ref="B2:C5"/>
    <mergeCell ref="Y11:AB11"/>
    <mergeCell ref="AC11:AF11"/>
    <mergeCell ref="B7:C8"/>
    <mergeCell ref="E7:F7"/>
    <mergeCell ref="E8:F8"/>
    <mergeCell ref="G7:G8"/>
    <mergeCell ref="B11:D11"/>
    <mergeCell ref="B10:T10"/>
  </mergeCells>
  <conditionalFormatting sqref="BQ13 BQ16">
    <cfRule type="containsBlanks" dxfId="129" priority="403">
      <formula>LEN(TRIM(BQ13))=0</formula>
    </cfRule>
    <cfRule type="cellIs" dxfId="128" priority="404" operator="notEqual">
      <formula>""""""</formula>
    </cfRule>
  </conditionalFormatting>
  <conditionalFormatting sqref="U16:V16 AC16:AD16 Y16:Z16">
    <cfRule type="containsBlanks" dxfId="127" priority="283">
      <formula>LEN(TRIM(U16))=0</formula>
    </cfRule>
    <cfRule type="cellIs" dxfId="126" priority="284" operator="notEqual">
      <formula>""""""</formula>
    </cfRule>
  </conditionalFormatting>
  <conditionalFormatting sqref="U13:V13 AC13:AD13 Y13:Z13">
    <cfRule type="containsBlanks" dxfId="125" priority="281">
      <formula>LEN(TRIM(U13))=0</formula>
    </cfRule>
    <cfRule type="cellIs" dxfId="124" priority="282" operator="notEqual">
      <formula>""""""</formula>
    </cfRule>
  </conditionalFormatting>
  <conditionalFormatting sqref="AR16 AG16:AH16 AN16:AP16 AJ16:AL16">
    <cfRule type="containsBlanks" dxfId="123" priority="275">
      <formula>LEN(TRIM(AG16))=0</formula>
    </cfRule>
    <cfRule type="cellIs" dxfId="122" priority="276" operator="notEqual">
      <formula>""""""</formula>
    </cfRule>
  </conditionalFormatting>
  <conditionalFormatting sqref="AR13 AG13:AH13 AN13:AP13 AJ13:AL13">
    <cfRule type="containsBlanks" dxfId="121" priority="273">
      <formula>LEN(TRIM(AG13))=0</formula>
    </cfRule>
    <cfRule type="cellIs" dxfId="120" priority="274" operator="notEqual">
      <formula>""""""</formula>
    </cfRule>
  </conditionalFormatting>
  <conditionalFormatting sqref="AV16 AS16:AT16">
    <cfRule type="containsBlanks" dxfId="119" priority="267">
      <formula>LEN(TRIM(AS16))=0</formula>
    </cfRule>
    <cfRule type="cellIs" dxfId="118" priority="268" operator="notEqual">
      <formula>""""""</formula>
    </cfRule>
  </conditionalFormatting>
  <conditionalFormatting sqref="AV13 AS13:AT13">
    <cfRule type="containsBlanks" dxfId="117" priority="265">
      <formula>LEN(TRIM(AS13))=0</formula>
    </cfRule>
    <cfRule type="cellIs" dxfId="116" priority="266" operator="notEqual">
      <formula>""""""</formula>
    </cfRule>
  </conditionalFormatting>
  <conditionalFormatting sqref="BH16 BE16:BF16">
    <cfRule type="containsBlanks" dxfId="115" priority="235">
      <formula>LEN(TRIM(BE16))=0</formula>
    </cfRule>
    <cfRule type="cellIs" dxfId="114" priority="236" operator="notEqual">
      <formula>""""""</formula>
    </cfRule>
  </conditionalFormatting>
  <conditionalFormatting sqref="BH13 BE13:BF13">
    <cfRule type="containsBlanks" dxfId="113" priority="233">
      <formula>LEN(TRIM(BE13))=0</formula>
    </cfRule>
    <cfRule type="cellIs" dxfId="112" priority="234" operator="notEqual">
      <formula>""""""</formula>
    </cfRule>
  </conditionalFormatting>
  <conditionalFormatting sqref="AZ16 AW16:AX16">
    <cfRule type="containsBlanks" dxfId="111" priority="251">
      <formula>LEN(TRIM(AW16))=0</formula>
    </cfRule>
    <cfRule type="cellIs" dxfId="110" priority="252" operator="notEqual">
      <formula>""""""</formula>
    </cfRule>
  </conditionalFormatting>
  <conditionalFormatting sqref="AZ13 AW13:AX13">
    <cfRule type="containsBlanks" dxfId="109" priority="249">
      <formula>LEN(TRIM(AW13))=0</formula>
    </cfRule>
    <cfRule type="cellIs" dxfId="108" priority="250" operator="notEqual">
      <formula>""""""</formula>
    </cfRule>
  </conditionalFormatting>
  <conditionalFormatting sqref="BD16 BA16:BB16">
    <cfRule type="containsBlanks" dxfId="107" priority="243">
      <formula>LEN(TRIM(BA16))=0</formula>
    </cfRule>
    <cfRule type="cellIs" dxfId="106" priority="244" operator="notEqual">
      <formula>""""""</formula>
    </cfRule>
  </conditionalFormatting>
  <conditionalFormatting sqref="BD13 BA13:BB13">
    <cfRule type="containsBlanks" dxfId="105" priority="241">
      <formula>LEN(TRIM(BA13))=0</formula>
    </cfRule>
    <cfRule type="cellIs" dxfId="104" priority="242" operator="notEqual">
      <formula>""""""</formula>
    </cfRule>
  </conditionalFormatting>
  <conditionalFormatting sqref="BL16 BI16:BJ16">
    <cfRule type="containsBlanks" dxfId="103" priority="227">
      <formula>LEN(TRIM(BI16))=0</formula>
    </cfRule>
    <cfRule type="cellIs" dxfId="102" priority="228" operator="notEqual">
      <formula>""""""</formula>
    </cfRule>
  </conditionalFormatting>
  <conditionalFormatting sqref="BL13 BI13:BJ13">
    <cfRule type="containsBlanks" dxfId="101" priority="225">
      <formula>LEN(TRIM(BI13))=0</formula>
    </cfRule>
    <cfRule type="cellIs" dxfId="100" priority="226" operator="notEqual">
      <formula>""""""</formula>
    </cfRule>
  </conditionalFormatting>
  <conditionalFormatting sqref="BP16 BM16:BN16">
    <cfRule type="containsBlanks" dxfId="99" priority="219">
      <formula>LEN(TRIM(BM16))=0</formula>
    </cfRule>
    <cfRule type="cellIs" dxfId="98" priority="220" operator="notEqual">
      <formula>""""""</formula>
    </cfRule>
  </conditionalFormatting>
  <conditionalFormatting sqref="BP13 BM13:BN13">
    <cfRule type="containsBlanks" dxfId="97" priority="217">
      <formula>LEN(TRIM(BM13))=0</formula>
    </cfRule>
    <cfRule type="cellIs" dxfId="96" priority="218" operator="notEqual">
      <formula>""""""</formula>
    </cfRule>
  </conditionalFormatting>
  <conditionalFormatting sqref="BQ17:BQ18">
    <cfRule type="containsBlanks" dxfId="95" priority="179">
      <formula>LEN(TRIM(BQ17))=0</formula>
    </cfRule>
    <cfRule type="cellIs" dxfId="94" priority="180" operator="notEqual">
      <formula>""""""</formula>
    </cfRule>
  </conditionalFormatting>
  <conditionalFormatting sqref="U17:V18 Y17:Z18 AC17:AD18">
    <cfRule type="containsBlanks" dxfId="93" priority="177">
      <formula>LEN(TRIM(U17))=0</formula>
    </cfRule>
    <cfRule type="cellIs" dxfId="92" priority="178" operator="notEqual">
      <formula>""""""</formula>
    </cfRule>
  </conditionalFormatting>
  <conditionalFormatting sqref="AR17:AR18 AG17:AH18 AN17:AP18 AJ17:AL18">
    <cfRule type="containsBlanks" dxfId="91" priority="175">
      <formula>LEN(TRIM(AG17))=0</formula>
    </cfRule>
    <cfRule type="cellIs" dxfId="90" priority="176" operator="notEqual">
      <formula>""""""</formula>
    </cfRule>
  </conditionalFormatting>
  <conditionalFormatting sqref="AV17:AV18 AS17:AT18">
    <cfRule type="containsBlanks" dxfId="89" priority="173">
      <formula>LEN(TRIM(AS17))=0</formula>
    </cfRule>
    <cfRule type="cellIs" dxfId="88" priority="174" operator="notEqual">
      <formula>""""""</formula>
    </cfRule>
  </conditionalFormatting>
  <conditionalFormatting sqref="BH17:BH18 BE17:BF18">
    <cfRule type="containsBlanks" dxfId="87" priority="167">
      <formula>LEN(TRIM(BE17))=0</formula>
    </cfRule>
    <cfRule type="cellIs" dxfId="86" priority="168" operator="notEqual">
      <formula>""""""</formula>
    </cfRule>
  </conditionalFormatting>
  <conditionalFormatting sqref="AZ17:AZ18 AW17:AX18">
    <cfRule type="containsBlanks" dxfId="85" priority="171">
      <formula>LEN(TRIM(AW17))=0</formula>
    </cfRule>
    <cfRule type="cellIs" dxfId="84" priority="172" operator="notEqual">
      <formula>""""""</formula>
    </cfRule>
  </conditionalFormatting>
  <conditionalFormatting sqref="BD17:BD18 BA17:BB18">
    <cfRule type="containsBlanks" dxfId="83" priority="169">
      <formula>LEN(TRIM(BA17))=0</formula>
    </cfRule>
    <cfRule type="cellIs" dxfId="82" priority="170" operator="notEqual">
      <formula>""""""</formula>
    </cfRule>
  </conditionalFormatting>
  <conditionalFormatting sqref="BL17:BL18 BI17:BJ18">
    <cfRule type="containsBlanks" dxfId="81" priority="165">
      <formula>LEN(TRIM(BI17))=0</formula>
    </cfRule>
    <cfRule type="cellIs" dxfId="80" priority="166" operator="notEqual">
      <formula>""""""</formula>
    </cfRule>
  </conditionalFormatting>
  <conditionalFormatting sqref="BP17:BP18 BM17:BN18">
    <cfRule type="containsBlanks" dxfId="79" priority="163">
      <formula>LEN(TRIM(BM17))=0</formula>
    </cfRule>
    <cfRule type="cellIs" dxfId="78" priority="164" operator="notEqual">
      <formula>""""""</formula>
    </cfRule>
  </conditionalFormatting>
  <conditionalFormatting sqref="BQ15">
    <cfRule type="containsBlanks" dxfId="77" priority="161">
      <formula>LEN(TRIM(BQ15))=0</formula>
    </cfRule>
    <cfRule type="cellIs" dxfId="76" priority="162" operator="notEqual">
      <formula>""""""</formula>
    </cfRule>
  </conditionalFormatting>
  <conditionalFormatting sqref="U15:V15 AC15:AD15 Y15:Z15">
    <cfRule type="containsBlanks" dxfId="75" priority="159">
      <formula>LEN(TRIM(U15))=0</formula>
    </cfRule>
    <cfRule type="cellIs" dxfId="74" priority="160" operator="notEqual">
      <formula>""""""</formula>
    </cfRule>
  </conditionalFormatting>
  <conditionalFormatting sqref="AR15 AG15:AH15 AN15:AP15 AJ15:AL15">
    <cfRule type="containsBlanks" dxfId="73" priority="157">
      <formula>LEN(TRIM(AG15))=0</formula>
    </cfRule>
    <cfRule type="cellIs" dxfId="72" priority="158" operator="notEqual">
      <formula>""""""</formula>
    </cfRule>
  </conditionalFormatting>
  <conditionalFormatting sqref="AV15 AS15:AT15">
    <cfRule type="containsBlanks" dxfId="71" priority="155">
      <formula>LEN(TRIM(AS15))=0</formula>
    </cfRule>
    <cfRule type="cellIs" dxfId="70" priority="156" operator="notEqual">
      <formula>""""""</formula>
    </cfRule>
  </conditionalFormatting>
  <conditionalFormatting sqref="BH15 BE15:BF15">
    <cfRule type="containsBlanks" dxfId="69" priority="149">
      <formula>LEN(TRIM(BE15))=0</formula>
    </cfRule>
    <cfRule type="cellIs" dxfId="68" priority="150" operator="notEqual">
      <formula>""""""</formula>
    </cfRule>
  </conditionalFormatting>
  <conditionalFormatting sqref="AZ15 AW15:AX15">
    <cfRule type="containsBlanks" dxfId="67" priority="153">
      <formula>LEN(TRIM(AW15))=0</formula>
    </cfRule>
    <cfRule type="cellIs" dxfId="66" priority="154" operator="notEqual">
      <formula>""""""</formula>
    </cfRule>
  </conditionalFormatting>
  <conditionalFormatting sqref="BD15 BA15:BB15">
    <cfRule type="containsBlanks" dxfId="65" priority="151">
      <formula>LEN(TRIM(BA15))=0</formula>
    </cfRule>
    <cfRule type="cellIs" dxfId="64" priority="152" operator="notEqual">
      <formula>""""""</formula>
    </cfRule>
  </conditionalFormatting>
  <conditionalFormatting sqref="BL15 BI15:BJ15">
    <cfRule type="containsBlanks" dxfId="63" priority="147">
      <formula>LEN(TRIM(BI15))=0</formula>
    </cfRule>
    <cfRule type="cellIs" dxfId="62" priority="148" operator="notEqual">
      <formula>""""""</formula>
    </cfRule>
  </conditionalFormatting>
  <conditionalFormatting sqref="BP15 BM15:BN15">
    <cfRule type="containsBlanks" dxfId="61" priority="145">
      <formula>LEN(TRIM(BM15))=0</formula>
    </cfRule>
    <cfRule type="cellIs" dxfId="60" priority="146" operator="notEqual">
      <formula>""""""</formula>
    </cfRule>
  </conditionalFormatting>
  <conditionalFormatting sqref="BQ14">
    <cfRule type="containsBlanks" dxfId="59" priority="143">
      <formula>LEN(TRIM(BQ14))=0</formula>
    </cfRule>
    <cfRule type="cellIs" dxfId="58" priority="144" operator="notEqual">
      <formula>""""""</formula>
    </cfRule>
  </conditionalFormatting>
  <conditionalFormatting sqref="U14:V14 AC14:AD14 Y14:Z14">
    <cfRule type="containsBlanks" dxfId="57" priority="141">
      <formula>LEN(TRIM(U14))=0</formula>
    </cfRule>
    <cfRule type="cellIs" dxfId="56" priority="142" operator="notEqual">
      <formula>""""""</formula>
    </cfRule>
  </conditionalFormatting>
  <conditionalFormatting sqref="AR14 AG14:AH14 AN14:AP14 AJ14:AL14">
    <cfRule type="containsBlanks" dxfId="55" priority="139">
      <formula>LEN(TRIM(AG14))=0</formula>
    </cfRule>
    <cfRule type="cellIs" dxfId="54" priority="140" operator="notEqual">
      <formula>""""""</formula>
    </cfRule>
  </conditionalFormatting>
  <conditionalFormatting sqref="AV14 AS14:AT14">
    <cfRule type="containsBlanks" dxfId="53" priority="137">
      <formula>LEN(TRIM(AS14))=0</formula>
    </cfRule>
    <cfRule type="cellIs" dxfId="52" priority="138" operator="notEqual">
      <formula>""""""</formula>
    </cfRule>
  </conditionalFormatting>
  <conditionalFormatting sqref="BH14 BE14:BF14">
    <cfRule type="containsBlanks" dxfId="51" priority="131">
      <formula>LEN(TRIM(BE14))=0</formula>
    </cfRule>
    <cfRule type="cellIs" dxfId="50" priority="132" operator="notEqual">
      <formula>""""""</formula>
    </cfRule>
  </conditionalFormatting>
  <conditionalFormatting sqref="AZ14 AW14:AX14">
    <cfRule type="containsBlanks" dxfId="49" priority="135">
      <formula>LEN(TRIM(AW14))=0</formula>
    </cfRule>
    <cfRule type="cellIs" dxfId="48" priority="136" operator="notEqual">
      <formula>""""""</formula>
    </cfRule>
  </conditionalFormatting>
  <conditionalFormatting sqref="BD14 BA14:BB14">
    <cfRule type="containsBlanks" dxfId="47" priority="133">
      <formula>LEN(TRIM(BA14))=0</formula>
    </cfRule>
    <cfRule type="cellIs" dxfId="46" priority="134" operator="notEqual">
      <formula>""""""</formula>
    </cfRule>
  </conditionalFormatting>
  <conditionalFormatting sqref="BL14 BI14:BJ14">
    <cfRule type="containsBlanks" dxfId="45" priority="129">
      <formula>LEN(TRIM(BI14))=0</formula>
    </cfRule>
    <cfRule type="cellIs" dxfId="44" priority="130" operator="notEqual">
      <formula>""""""</formula>
    </cfRule>
  </conditionalFormatting>
  <conditionalFormatting sqref="BP14 BM14:BN14">
    <cfRule type="containsBlanks" dxfId="43" priority="127">
      <formula>LEN(TRIM(BM14))=0</formula>
    </cfRule>
    <cfRule type="cellIs" dxfId="42" priority="128" operator="notEqual">
      <formula>""""""</formula>
    </cfRule>
  </conditionalFormatting>
  <conditionalFormatting sqref="X13">
    <cfRule type="containsBlanks" dxfId="41" priority="125">
      <formula>LEN(TRIM(X13))=0</formula>
    </cfRule>
    <cfRule type="cellIs" dxfId="40" priority="126" operator="notEqual">
      <formula>""""""</formula>
    </cfRule>
  </conditionalFormatting>
  <conditionalFormatting sqref="X13">
    <cfRule type="containsBlanks" dxfId="39" priority="123">
      <formula>LEN(TRIM(X13))=0</formula>
    </cfRule>
    <cfRule type="cellIs" dxfId="38" priority="124" operator="notEqual">
      <formula>""""""</formula>
    </cfRule>
  </conditionalFormatting>
  <conditionalFormatting sqref="AB13">
    <cfRule type="containsBlanks" dxfId="37" priority="121">
      <formula>LEN(TRIM(AB13))=0</formula>
    </cfRule>
    <cfRule type="cellIs" dxfId="36" priority="122" operator="notEqual">
      <formula>""""""</formula>
    </cfRule>
  </conditionalFormatting>
  <conditionalFormatting sqref="AB13">
    <cfRule type="containsBlanks" dxfId="35" priority="119">
      <formula>LEN(TRIM(AB13))=0</formula>
    </cfRule>
    <cfRule type="cellIs" dxfId="34" priority="120" operator="notEqual">
      <formula>""""""</formula>
    </cfRule>
  </conditionalFormatting>
  <conditionalFormatting sqref="AF14">
    <cfRule type="containsBlanks" dxfId="33" priority="105">
      <formula>LEN(TRIM(AF14))=0</formula>
    </cfRule>
    <cfRule type="cellIs" dxfId="32" priority="106" operator="notEqual">
      <formula>""""""</formula>
    </cfRule>
  </conditionalFormatting>
  <conditionalFormatting sqref="AF19">
    <cfRule type="containsBlanks" dxfId="31" priority="95">
      <formula>LEN(TRIM(AF19))=0</formula>
    </cfRule>
    <cfRule type="cellIs" dxfId="30" priority="96" operator="notEqual">
      <formula>""""""</formula>
    </cfRule>
  </conditionalFormatting>
  <conditionalFormatting sqref="AF17">
    <cfRule type="containsBlanks" dxfId="29" priority="61">
      <formula>LEN(TRIM(AF17))=0</formula>
    </cfRule>
    <cfRule type="cellIs" dxfId="28" priority="62" operator="notEqual">
      <formula>""""""</formula>
    </cfRule>
  </conditionalFormatting>
  <conditionalFormatting sqref="X14">
    <cfRule type="containsBlanks" dxfId="27" priority="41">
      <formula>LEN(TRIM(X14))=0</formula>
    </cfRule>
    <cfRule type="cellIs" dxfId="26" priority="42" operator="notEqual">
      <formula>""""""</formula>
    </cfRule>
  </conditionalFormatting>
  <conditionalFormatting sqref="X14">
    <cfRule type="containsBlanks" dxfId="25" priority="39">
      <formula>LEN(TRIM(X14))=0</formula>
    </cfRule>
    <cfRule type="cellIs" dxfId="24" priority="40" operator="notEqual">
      <formula>""""""</formula>
    </cfRule>
  </conditionalFormatting>
  <conditionalFormatting sqref="X15">
    <cfRule type="containsBlanks" dxfId="23" priority="37">
      <formula>LEN(TRIM(X15))=0</formula>
    </cfRule>
    <cfRule type="cellIs" dxfId="22" priority="38" operator="notEqual">
      <formula>""""""</formula>
    </cfRule>
  </conditionalFormatting>
  <conditionalFormatting sqref="X15">
    <cfRule type="containsBlanks" dxfId="21" priority="35">
      <formula>LEN(TRIM(X15))=0</formula>
    </cfRule>
    <cfRule type="cellIs" dxfId="20" priority="36" operator="notEqual">
      <formula>""""""</formula>
    </cfRule>
  </conditionalFormatting>
  <conditionalFormatting sqref="AB15">
    <cfRule type="containsBlanks" dxfId="19" priority="33">
      <formula>LEN(TRIM(AB15))=0</formula>
    </cfRule>
    <cfRule type="cellIs" dxfId="18" priority="34" operator="notEqual">
      <formula>""""""</formula>
    </cfRule>
  </conditionalFormatting>
  <conditionalFormatting sqref="AB15">
    <cfRule type="containsBlanks" dxfId="17" priority="31">
      <formula>LEN(TRIM(AB15))=0</formula>
    </cfRule>
    <cfRule type="cellIs" dxfId="16" priority="32" operator="notEqual">
      <formula>""""""</formula>
    </cfRule>
  </conditionalFormatting>
  <conditionalFormatting sqref="AF15">
    <cfRule type="containsBlanks" dxfId="15" priority="21">
      <formula>LEN(TRIM(AF15))=0</formula>
    </cfRule>
    <cfRule type="cellIs" dxfId="14" priority="22" operator="notEqual">
      <formula>""""""</formula>
    </cfRule>
  </conditionalFormatting>
  <conditionalFormatting sqref="AF13">
    <cfRule type="containsBlanks" dxfId="13" priority="15">
      <formula>LEN(TRIM(AF13))=0</formula>
    </cfRule>
    <cfRule type="cellIs" dxfId="12" priority="16" operator="notEqual">
      <formula>""""""</formula>
    </cfRule>
  </conditionalFormatting>
  <conditionalFormatting sqref="AF16">
    <cfRule type="containsBlanks" dxfId="11" priority="13">
      <formula>LEN(TRIM(AF16))=0</formula>
    </cfRule>
    <cfRule type="cellIs" dxfId="10" priority="14" operator="notEqual">
      <formula>""""""</formula>
    </cfRule>
  </conditionalFormatting>
  <conditionalFormatting sqref="X17">
    <cfRule type="containsBlanks" dxfId="9" priority="11">
      <formula>LEN(TRIM(X17))=0</formula>
    </cfRule>
    <cfRule type="cellIs" dxfId="8" priority="12" operator="notEqual">
      <formula>""""""</formula>
    </cfRule>
  </conditionalFormatting>
  <conditionalFormatting sqref="X17">
    <cfRule type="containsBlanks" dxfId="7" priority="9">
      <formula>LEN(TRIM(X17))=0</formula>
    </cfRule>
    <cfRule type="cellIs" dxfId="6" priority="10" operator="notEqual">
      <formula>""""""</formula>
    </cfRule>
  </conditionalFormatting>
  <conditionalFormatting sqref="X18">
    <cfRule type="containsBlanks" dxfId="5" priority="7">
      <formula>LEN(TRIM(X18))=0</formula>
    </cfRule>
    <cfRule type="cellIs" dxfId="4" priority="8" operator="notEqual">
      <formula>""""""</formula>
    </cfRule>
  </conditionalFormatting>
  <conditionalFormatting sqref="X18">
    <cfRule type="containsBlanks" dxfId="3" priority="5">
      <formula>LEN(TRIM(X18))=0</formula>
    </cfRule>
    <cfRule type="cellIs" dxfId="2" priority="6" operator="notEqual">
      <formula>""""""</formula>
    </cfRule>
  </conditionalFormatting>
  <conditionalFormatting sqref="AF18">
    <cfRule type="containsBlanks" dxfId="1" priority="1">
      <formula>LEN(TRIM(AF18))=0</formula>
    </cfRule>
    <cfRule type="cellIs" dxfId="0" priority="2" operator="notEqual">
      <formula>""""""</formula>
    </cfRule>
  </conditionalFormatting>
  <dataValidations xWindow="200" yWindow="371" count="34">
    <dataValidation type="list" allowBlank="1" showInputMessage="1" showErrorMessage="1" sqref="S19:T19 T20:T1048576">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dataValidation allowBlank="1" showInputMessage="1" showErrorMessage="1" prompt="Indicar el proceso institucional al cuál está asociado el indicador de gestión._x000a__x000a_De la lista despegable  seleccione el proceso." sqref="B12"/>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dataValidation allowBlank="1" showInputMessage="1" showErrorMessage="1" prompt="Se refiere al código consecutivo que es asignado por la Subdirección de Diseño, Evaluación y Sistematización – Equipo del Sistema Integrado de Gestión." sqref="E12"/>
    <dataValidation allowBlank="1" showInputMessage="1" showErrorMessage="1" prompt="Hace referencia a la fecha de expedición de la circular mediante la cual se solicita la creación o actualización del indicador de gestión." sqref="F12"/>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dataValidation allowBlank="1" showInputMessage="1" showErrorMessage="1" prompt="Describe al fin para el cual se formuló el indicador." sqref="H12"/>
    <dataValidation allowBlank="1" showInputMessage="1" showErrorMessage="1" prompt="Corresponde al aspecto clave de cuyo resultado depende el logro de la meta propuesta para el indicador." sqref="I12"/>
    <dataValidation allowBlank="1" showInputMessage="1" showErrorMessage="1" prompt="Corresponde a la ecuación matemática que relaciona las variables del indicador (numerador/denominador)." sqref="K12"/>
    <dataValidation allowBlank="1" showInputMessage="1" showErrorMessage="1" prompt="Hace referencia a la clasificación del indicador._x000a__x000a_De la lista desplegable seleccione una de las siguientes opciones: eficacia, eficiencia o efectividad." sqref="J12"/>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dataValidation allowBlank="1" showInputMessage="1" showErrorMessage="1" prompt="Se estandariza en porcentaje (%)." sqref="N12"/>
    <dataValidation allowBlank="1" showInputMessage="1" showErrorMessage="1" prompt="Corresponde a la información a partir de la cual se obtienen los datos para el cálculo del indicador." sqref="L12"/>
    <dataValidation allowBlank="1" showInputMessage="1" showErrorMessage="1" prompt="Es el elemento que soporta la medición del indicador, estos pueden ser; documento, base de datos, entre otros. " sqref="P12"/>
    <dataValidation allowBlank="1" showInputMessage="1" showErrorMessage="1" prompt="Resultado que se tiene sobre este indicador de mediciones realizadas con anterioridad._x000a__x000a_En los casos en los que no se cuente con línea base se debe registrar “No aplica”." sqref="Q12"/>
    <dataValidation allowBlank="1" showInputMessage="1" showErrorMessage="1" prompt="Debe coincidir con la unidad de medida del indicador para poder ser comparables." sqref="R12"/>
    <dataValidation allowBlank="1" showInputMessage="1" showErrorMessage="1" prompt="Es el resultado del indicador que se pretende alcanzar en el año, se debe tener como referencia la unidad de medida formulada para el indicador." sqref="S12"/>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dataValidation allowBlank="1" showInputMessage="1" showErrorMessage="1" prompt="Corresponde a los resultados obtenidos en el periodo de medición." sqref="U12 AC12 Y12 AG12 AO12 AK12 AS12 AW12 BA12 BE12 BI12 BM12"/>
    <dataValidation allowBlank="1" showInputMessage="1" showErrorMessage="1" prompt="Corresponde a los resultados planificados para el periodo de medición. Todos los indicadores de gestión deben incluir programación." sqref="AD12 Z12 V12 AP12 AL12 AH12 AT12 AX12 BB12 BF12 BJ12 BN12"/>
    <dataValidation allowBlank="1" showInputMessage="1" showErrorMessage="1" prompt="Corresponde a la operación matemática de la fórmula del indicador y que reflejará el resultado del indicador para el periodo de medición." sqref="AE12 AA12 W12 AQ12 AM12 AI12 AU12 AY12 BC12 BG12 BK12 BO12"/>
    <dataValidation allowBlank="1" showInputMessage="1" showErrorMessage="1" prompt="Corresponde a los logros obtenidos durante el periodo de medición así como la identificación de las situaciones que conllevaron al incumplimiento de las metas propuestas." sqref="X12 AB12 AF12 AJ12 AN12 AR12 AV12 AZ12 BD12 BH12 BL12 BP12"/>
    <dataValidation type="list" allowBlank="1" showInputMessage="1" showErrorMessage="1" sqref="E7:E8">
      <formula1>Meses</formula1>
    </dataValidation>
    <dataValidation type="list" allowBlank="1" showInputMessage="1" showErrorMessage="1" sqref="O19 M20:N1048576">
      <formula1>periodicidad</formula1>
    </dataValidation>
    <dataValidation type="list" allowBlank="1" showInputMessage="1" showErrorMessage="1" sqref="C19 D20:D1048576">
      <formula1>ProyectoInv</formula1>
    </dataValidation>
    <dataValidation type="list" allowBlank="1" showInputMessage="1" showErrorMessage="1" sqref="D19 E20:E1048576">
      <formula1>ObjEstratégico</formula1>
    </dataValidation>
    <dataValidation type="list" allowBlank="1" showInputMessage="1" showErrorMessage="1" sqref="G7:G8">
      <formula1>Años</formula1>
    </dataValidation>
    <dataValidation allowBlank="1" showInputMessage="1" showErrorMessage="1" prompt="Formúlese según las características y programación del indicador." sqref="BS10 BV10:BX11"/>
    <dataValidation type="list" allowBlank="1" showInputMessage="1" showErrorMessage="1" sqref="C20:C1048576">
      <formula1>Subsistema</formula1>
    </dataValidation>
    <dataValidation type="list" allowBlank="1" showInputMessage="1" showErrorMessage="1" sqref="O20:O1048576">
      <formula1>TipoInd</formula1>
    </dataValidation>
    <dataValidation type="list" allowBlank="1" showInputMessage="1" showErrorMessage="1" sqref="B19:B1048576">
      <formula1>Procesos</formula1>
    </dataValidation>
    <dataValidation allowBlank="1" showInputMessage="1" showErrorMessage="1" prompt="Indicar los pasos que se deben realizar para obtener las variables que conforman el indicador y calcular su resultado." sqref="M12"/>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00" yWindow="371" count="6">
        <x14:dataValidation type="list" allowBlank="1" showInputMessage="1" showErrorMessage="1">
          <x14:formula1>
            <xm:f>'Listas desplegables'!$C$2:$C$20</xm:f>
          </x14:formula1>
          <xm:sqref>B13:B18</xm:sqref>
        </x14:dataValidation>
        <x14:dataValidation type="list" allowBlank="1" showInputMessage="1" showErrorMessage="1">
          <x14:formula1>
            <xm:f>'Listas desplegables'!$D$2:$D$16</xm:f>
          </x14:formula1>
          <xm:sqref>C13:C18</xm:sqref>
        </x14:dataValidation>
        <x14:dataValidation type="list" allowBlank="1" showInputMessage="1" showErrorMessage="1">
          <x14:formula1>
            <xm:f>'Listas desplegables'!$E$2:$E$6</xm:f>
          </x14:formula1>
          <xm:sqref>D13:D18</xm:sqref>
        </x14:dataValidation>
        <x14:dataValidation type="list" allowBlank="1" showInputMessage="1" showErrorMessage="1">
          <x14:formula1>
            <xm:f>'Listas desplegables'!$F$2:$F$4</xm:f>
          </x14:formula1>
          <xm:sqref>J13:J18</xm:sqref>
        </x14:dataValidation>
        <x14:dataValidation type="list" allowBlank="1" showInputMessage="1" showErrorMessage="1">
          <x14:formula1>
            <xm:f>'Listas desplegables'!$G$2:$G$6</xm:f>
          </x14:formula1>
          <xm:sqref>O13:O18</xm:sqref>
        </x14:dataValidation>
        <x14:dataValidation type="list" allowBlank="1" showInputMessage="1" showErrorMessage="1" errorTitle="Error" error="Seleccione un valor de la lista desplegable">
          <x14:formula1>
            <xm:f>'Listas desplegables'!$H$2:$H$5</xm:f>
          </x14:formula1>
          <xm:sqref>T13:T18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1"/>
  <sheetViews>
    <sheetView zoomScale="80" zoomScaleNormal="80" workbookViewId="0"/>
  </sheetViews>
  <sheetFormatPr baseColWidth="10" defaultColWidth="11.42578125" defaultRowHeight="14.25" x14ac:dyDescent="0.2"/>
  <cols>
    <col min="1" max="1" width="10.5703125" style="18" customWidth="1"/>
    <col min="2" max="2" width="7.140625" style="18" bestFit="1" customWidth="1"/>
    <col min="3" max="3" width="47.28515625" style="18" customWidth="1"/>
    <col min="4" max="4" width="60.28515625" style="18" customWidth="1"/>
    <col min="5" max="5" width="86.7109375" style="18" customWidth="1"/>
    <col min="6" max="6" width="11.7109375" style="18" customWidth="1"/>
    <col min="7" max="7" width="15.42578125" style="18" customWidth="1"/>
    <col min="8" max="8" width="15.140625" style="18" customWidth="1"/>
    <col min="9" max="16384" width="11.42578125" style="18"/>
  </cols>
  <sheetData>
    <row r="1" spans="1:8" s="19" customFormat="1" ht="53.25" customHeight="1" x14ac:dyDescent="0.25">
      <c r="A1" s="20" t="s">
        <v>81</v>
      </c>
      <c r="B1" s="22" t="s">
        <v>57</v>
      </c>
      <c r="C1" s="20" t="s">
        <v>84</v>
      </c>
      <c r="D1" s="23" t="s">
        <v>58</v>
      </c>
      <c r="E1" s="20" t="s">
        <v>101</v>
      </c>
      <c r="F1" s="23" t="s">
        <v>33</v>
      </c>
      <c r="G1" s="21" t="s">
        <v>34</v>
      </c>
      <c r="H1" s="23" t="s">
        <v>41</v>
      </c>
    </row>
    <row r="2" spans="1:8" s="16" customFormat="1" ht="47.25" customHeight="1" x14ac:dyDescent="0.25">
      <c r="A2" s="15" t="s">
        <v>13</v>
      </c>
      <c r="B2" s="15">
        <v>2016</v>
      </c>
      <c r="C2" s="16" t="s">
        <v>85</v>
      </c>
      <c r="D2" s="24" t="s">
        <v>59</v>
      </c>
      <c r="E2" s="24" t="s">
        <v>73</v>
      </c>
      <c r="F2" s="16" t="s">
        <v>54</v>
      </c>
      <c r="G2" s="24" t="s">
        <v>74</v>
      </c>
      <c r="H2" s="24" t="s">
        <v>105</v>
      </c>
    </row>
    <row r="3" spans="1:8" s="16" customFormat="1" ht="62.25" customHeight="1" x14ac:dyDescent="0.25">
      <c r="A3" s="15" t="s">
        <v>14</v>
      </c>
      <c r="B3" s="15">
        <v>2017</v>
      </c>
      <c r="C3" s="16" t="s">
        <v>86</v>
      </c>
      <c r="D3" s="24" t="s">
        <v>60</v>
      </c>
      <c r="E3" s="24" t="s">
        <v>75</v>
      </c>
      <c r="F3" s="16" t="s">
        <v>50</v>
      </c>
      <c r="G3" s="16" t="s">
        <v>102</v>
      </c>
      <c r="H3" s="24" t="s">
        <v>53</v>
      </c>
    </row>
    <row r="4" spans="1:8" s="16" customFormat="1" ht="51" customHeight="1" x14ac:dyDescent="0.25">
      <c r="A4" s="15" t="s">
        <v>4</v>
      </c>
      <c r="B4" s="15">
        <v>2018</v>
      </c>
      <c r="C4" s="16" t="s">
        <v>87</v>
      </c>
      <c r="D4" s="24" t="s">
        <v>61</v>
      </c>
      <c r="E4" s="24" t="s">
        <v>76</v>
      </c>
      <c r="F4" s="16" t="s">
        <v>52</v>
      </c>
      <c r="G4" s="24" t="s">
        <v>51</v>
      </c>
      <c r="H4" s="24" t="s">
        <v>106</v>
      </c>
    </row>
    <row r="5" spans="1:8" s="16" customFormat="1" ht="63.75" customHeight="1" x14ac:dyDescent="0.25">
      <c r="A5" s="15" t="s">
        <v>15</v>
      </c>
      <c r="B5" s="15">
        <v>2019</v>
      </c>
      <c r="C5" s="16" t="s">
        <v>88</v>
      </c>
      <c r="D5" s="24" t="s">
        <v>62</v>
      </c>
      <c r="E5" s="24" t="s">
        <v>77</v>
      </c>
      <c r="G5" s="24" t="s">
        <v>55</v>
      </c>
      <c r="H5" s="24" t="s">
        <v>56</v>
      </c>
    </row>
    <row r="6" spans="1:8" s="16" customFormat="1" ht="76.5" customHeight="1" x14ac:dyDescent="0.25">
      <c r="A6" s="15" t="s">
        <v>16</v>
      </c>
      <c r="B6" s="15">
        <v>2020</v>
      </c>
      <c r="C6" s="16" t="s">
        <v>89</v>
      </c>
      <c r="D6" s="24" t="s">
        <v>63</v>
      </c>
      <c r="E6" s="24" t="s">
        <v>49</v>
      </c>
      <c r="G6" s="24" t="s">
        <v>78</v>
      </c>
      <c r="H6" s="17"/>
    </row>
    <row r="7" spans="1:8" s="16" customFormat="1" ht="18" customHeight="1" x14ac:dyDescent="0.25">
      <c r="A7" s="15" t="s">
        <v>17</v>
      </c>
      <c r="C7" s="16" t="s">
        <v>90</v>
      </c>
      <c r="D7" s="24" t="s">
        <v>64</v>
      </c>
      <c r="G7" s="17"/>
    </row>
    <row r="8" spans="1:8" s="16" customFormat="1" ht="18" customHeight="1" x14ac:dyDescent="0.25">
      <c r="A8" s="15" t="s">
        <v>18</v>
      </c>
      <c r="C8" s="16" t="s">
        <v>91</v>
      </c>
      <c r="D8" s="24" t="s">
        <v>65</v>
      </c>
      <c r="G8" s="17"/>
    </row>
    <row r="9" spans="1:8" s="16" customFormat="1" ht="18" customHeight="1" x14ac:dyDescent="0.25">
      <c r="A9" s="15" t="s">
        <v>19</v>
      </c>
      <c r="C9" s="16" t="s">
        <v>92</v>
      </c>
      <c r="D9" s="24" t="s">
        <v>66</v>
      </c>
      <c r="G9" s="17"/>
    </row>
    <row r="10" spans="1:8" s="16" customFormat="1" ht="18" customHeight="1" x14ac:dyDescent="0.25">
      <c r="A10" s="15" t="s">
        <v>20</v>
      </c>
      <c r="C10" s="16" t="s">
        <v>93</v>
      </c>
      <c r="D10" s="24" t="s">
        <v>67</v>
      </c>
      <c r="G10" s="17"/>
    </row>
    <row r="11" spans="1:8" s="16" customFormat="1" ht="36.75" customHeight="1" x14ac:dyDescent="0.25">
      <c r="A11" s="15" t="s">
        <v>21</v>
      </c>
      <c r="C11" s="16" t="s">
        <v>94</v>
      </c>
      <c r="D11" s="24" t="s">
        <v>68</v>
      </c>
    </row>
    <row r="12" spans="1:8" s="16" customFormat="1" ht="18" customHeight="1" x14ac:dyDescent="0.25">
      <c r="A12" s="15" t="s">
        <v>22</v>
      </c>
      <c r="C12" s="16" t="s">
        <v>80</v>
      </c>
      <c r="D12" s="24" t="s">
        <v>69</v>
      </c>
    </row>
    <row r="13" spans="1:8" s="16" customFormat="1" ht="18" customHeight="1" x14ac:dyDescent="0.25">
      <c r="A13" s="15" t="s">
        <v>23</v>
      </c>
      <c r="C13" s="16" t="s">
        <v>95</v>
      </c>
      <c r="D13" s="24" t="s">
        <v>70</v>
      </c>
    </row>
    <row r="14" spans="1:8" s="16" customFormat="1" ht="30.75" customHeight="1" x14ac:dyDescent="0.25">
      <c r="A14" s="15"/>
      <c r="C14" s="16" t="s">
        <v>96</v>
      </c>
      <c r="D14" s="24" t="s">
        <v>71</v>
      </c>
    </row>
    <row r="15" spans="1:8" s="16" customFormat="1" ht="32.25" customHeight="1" x14ac:dyDescent="0.25">
      <c r="A15" s="15"/>
      <c r="C15" s="16" t="s">
        <v>79</v>
      </c>
      <c r="D15" s="24" t="s">
        <v>72</v>
      </c>
    </row>
    <row r="16" spans="1:8" s="16" customFormat="1" ht="18" customHeight="1" x14ac:dyDescent="0.25">
      <c r="A16" s="15"/>
      <c r="C16" s="16" t="s">
        <v>97</v>
      </c>
      <c r="D16" s="16" t="s">
        <v>0</v>
      </c>
    </row>
    <row r="17" spans="1:3" s="16" customFormat="1" ht="18" customHeight="1" x14ac:dyDescent="0.25">
      <c r="A17" s="15"/>
      <c r="C17" s="16" t="s">
        <v>98</v>
      </c>
    </row>
    <row r="18" spans="1:3" s="16" customFormat="1" ht="18" customHeight="1" x14ac:dyDescent="0.25">
      <c r="A18" s="15"/>
      <c r="C18" s="16" t="s">
        <v>99</v>
      </c>
    </row>
    <row r="19" spans="1:3" s="16" customFormat="1" ht="18" customHeight="1" x14ac:dyDescent="0.25">
      <c r="A19" s="15"/>
      <c r="C19" s="16" t="s">
        <v>104</v>
      </c>
    </row>
    <row r="20" spans="1:3" s="16" customFormat="1" ht="18" customHeight="1" x14ac:dyDescent="0.25">
      <c r="C20" s="16" t="s">
        <v>100</v>
      </c>
    </row>
    <row r="21" spans="1:3" s="16" customFormat="1" ht="18" customHeight="1" x14ac:dyDescent="0.25"/>
  </sheetData>
  <sortState ref="H2:H5">
    <sortCondition ref="H2:H5"/>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Helena Patricia Lancheros Duran</cp:lastModifiedBy>
  <cp:revision/>
  <dcterms:created xsi:type="dcterms:W3CDTF">2018-02-23T18:02:25Z</dcterms:created>
  <dcterms:modified xsi:type="dcterms:W3CDTF">2019-10-29T20:12:00Z</dcterms:modified>
</cp:coreProperties>
</file>