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USER\Documents\Andrés cuarentena\Evaluación a la gestión de riesgos\I semestre 2021\Evaluación de controles\Gestión\"/>
    </mc:Choice>
  </mc:AlternateContent>
  <xr:revisionPtr revIDLastSave="0" documentId="13_ncr:1_{5077D316-17ED-4A09-BB5D-8A68B853B9D2}" xr6:coauthVersionLast="36" xr6:coauthVersionMax="36" xr10:uidLastSave="{00000000-0000-0000-0000-000000000000}"/>
  <bookViews>
    <workbookView xWindow="0" yWindow="0" windowWidth="19200" windowHeight="6930" tabRatio="625" xr2:uid="{00000000-000D-0000-FFFF-FFFF00000000}"/>
  </bookViews>
  <sheets>
    <sheet name="Eval_controles" sheetId="20" r:id="rId1"/>
    <sheet name="parametros" sheetId="21" state="hidden" r:id="rId2"/>
    <sheet name="Anexo" sheetId="22" r:id="rId3"/>
  </sheets>
  <externalReferences>
    <externalReference r:id="rId4"/>
  </externalReferences>
  <definedNames>
    <definedName name="_xlnm._FilterDatabase" localSheetId="0" hidden="1">Eval_controles!#REF!</definedName>
    <definedName name="_xlnm.Print_Area" localSheetId="0">Eval_controles!$A$37:$S$67</definedName>
    <definedName name="PROCESO" localSheetId="1">parametros!$B$4:$B$23</definedName>
    <definedName name="_xlnm.Print_Titles" localSheetId="0">Eval_controles!$2:$5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7" i="20" l="1"/>
  <c r="M77" i="20"/>
  <c r="Q77" i="20" s="1"/>
  <c r="P77" i="20" l="1"/>
  <c r="O97" i="20" l="1"/>
  <c r="M97" i="20"/>
  <c r="O96" i="20"/>
  <c r="M96" i="20"/>
  <c r="O95" i="20"/>
  <c r="M95" i="20"/>
  <c r="O94" i="20"/>
  <c r="M94" i="20"/>
  <c r="O93" i="20"/>
  <c r="M93" i="20"/>
  <c r="O92" i="20"/>
  <c r="M92" i="20"/>
  <c r="O91" i="20"/>
  <c r="M91" i="20"/>
  <c r="O90" i="20"/>
  <c r="M90" i="20"/>
  <c r="O89" i="20"/>
  <c r="M89" i="20"/>
  <c r="O88" i="20"/>
  <c r="M88" i="20"/>
  <c r="O87" i="20"/>
  <c r="M87" i="20"/>
  <c r="O86" i="20"/>
  <c r="M86" i="20"/>
  <c r="O85" i="20"/>
  <c r="M85" i="20"/>
  <c r="O84" i="20"/>
  <c r="M84" i="20"/>
  <c r="O83" i="20"/>
  <c r="M83" i="20"/>
  <c r="O82" i="20"/>
  <c r="M82" i="20"/>
  <c r="O81" i="20"/>
  <c r="M81" i="20"/>
  <c r="O80" i="20"/>
  <c r="M80" i="20"/>
  <c r="O79" i="20"/>
  <c r="M79" i="20"/>
  <c r="O78" i="20"/>
  <c r="M78" i="20"/>
  <c r="O65" i="20" l="1"/>
  <c r="M65" i="20"/>
  <c r="O64" i="20"/>
  <c r="M64" i="20"/>
  <c r="O63" i="20"/>
  <c r="M63" i="20"/>
  <c r="O62" i="20"/>
  <c r="M62" i="20"/>
  <c r="O61" i="20"/>
  <c r="M61" i="20"/>
  <c r="O60" i="20"/>
  <c r="M60" i="20"/>
  <c r="O59" i="20"/>
  <c r="M59" i="20"/>
  <c r="O58" i="20"/>
  <c r="M58" i="20"/>
  <c r="O57" i="20"/>
  <c r="M57" i="20"/>
  <c r="O56" i="20"/>
  <c r="M56" i="20"/>
  <c r="O55" i="20"/>
  <c r="M55" i="20"/>
  <c r="O54" i="20"/>
  <c r="M54" i="20"/>
  <c r="O53" i="20"/>
  <c r="M53" i="20"/>
  <c r="O52" i="20"/>
  <c r="M52" i="20"/>
  <c r="O51" i="20"/>
  <c r="M51" i="20"/>
  <c r="O50" i="20"/>
  <c r="M50" i="20"/>
  <c r="O49" i="20"/>
  <c r="M49" i="20"/>
  <c r="O48" i="20"/>
  <c r="M48" i="20"/>
  <c r="O47" i="20"/>
  <c r="M47" i="20"/>
  <c r="O46" i="20"/>
  <c r="M46" i="20"/>
  <c r="O45" i="20"/>
  <c r="M45" i="20"/>
  <c r="O15" i="20"/>
  <c r="O16" i="20"/>
  <c r="O17" i="20"/>
  <c r="O18" i="20"/>
  <c r="O19" i="20"/>
  <c r="O20" i="20"/>
  <c r="O21" i="20"/>
  <c r="O22" i="20"/>
  <c r="O23" i="20"/>
  <c r="O24" i="20"/>
  <c r="O25" i="20"/>
  <c r="O26" i="20"/>
  <c r="O27" i="20"/>
  <c r="O28" i="20"/>
  <c r="O29" i="20"/>
  <c r="O30" i="20"/>
  <c r="O31" i="20"/>
  <c r="O32" i="20"/>
  <c r="O33" i="20"/>
  <c r="O34" i="20"/>
  <c r="O14" i="20"/>
  <c r="M14" i="20"/>
  <c r="K24" i="21" l="1"/>
  <c r="K25" i="21"/>
  <c r="K26" i="21"/>
  <c r="K27" i="21"/>
  <c r="K28" i="21"/>
  <c r="K29" i="21"/>
  <c r="K30" i="21"/>
  <c r="K31" i="21"/>
  <c r="K23" i="21"/>
  <c r="Q94" i="20" l="1"/>
  <c r="Q88" i="20"/>
  <c r="Q85" i="20"/>
  <c r="P80" i="20"/>
  <c r="P88" i="20"/>
  <c r="P96" i="20"/>
  <c r="Q80" i="20"/>
  <c r="P84" i="20"/>
  <c r="Q81" i="20"/>
  <c r="Q90" i="20"/>
  <c r="Q96" i="20"/>
  <c r="Q89" i="20"/>
  <c r="P81" i="20"/>
  <c r="P89" i="20"/>
  <c r="P97" i="20"/>
  <c r="Q87" i="20"/>
  <c r="P94" i="20"/>
  <c r="Q84" i="20"/>
  <c r="P87" i="20"/>
  <c r="Q95" i="20"/>
  <c r="Q78" i="20"/>
  <c r="Q97" i="20"/>
  <c r="P82" i="20"/>
  <c r="P90" i="20"/>
  <c r="P78" i="20"/>
  <c r="P95" i="20"/>
  <c r="Q91" i="20"/>
  <c r="Q79" i="20"/>
  <c r="Q86" i="20"/>
  <c r="P83" i="20"/>
  <c r="P91" i="20"/>
  <c r="Q82" i="20"/>
  <c r="Q93" i="20"/>
  <c r="P92" i="20"/>
  <c r="P86" i="20"/>
  <c r="P79" i="20"/>
  <c r="Q83" i="20"/>
  <c r="Q92" i="20"/>
  <c r="P85" i="20"/>
  <c r="P93" i="20"/>
  <c r="Q48" i="20"/>
  <c r="Q46" i="20"/>
  <c r="Q57" i="20"/>
  <c r="P46" i="20"/>
  <c r="P54" i="20"/>
  <c r="P62" i="20"/>
  <c r="Q61" i="20"/>
  <c r="P64" i="20"/>
  <c r="P50" i="20"/>
  <c r="Q14" i="20"/>
  <c r="P14" i="20"/>
  <c r="Q52" i="20"/>
  <c r="Q54" i="20"/>
  <c r="Q59" i="20"/>
  <c r="P47" i="20"/>
  <c r="P55" i="20"/>
  <c r="P63" i="20"/>
  <c r="Q56" i="20"/>
  <c r="Q58" i="20"/>
  <c r="P48" i="20"/>
  <c r="P56" i="20"/>
  <c r="P49" i="20"/>
  <c r="P65" i="20"/>
  <c r="Q49" i="20"/>
  <c r="P59" i="20"/>
  <c r="P60" i="20"/>
  <c r="Q60" i="20"/>
  <c r="Q62" i="20"/>
  <c r="Q63" i="20"/>
  <c r="P57" i="20"/>
  <c r="Q50" i="20"/>
  <c r="P52" i="20"/>
  <c r="Q64" i="20"/>
  <c r="Q51" i="20"/>
  <c r="Q65" i="20"/>
  <c r="P58" i="20"/>
  <c r="P51" i="20"/>
  <c r="Q45" i="20"/>
  <c r="Q53" i="20"/>
  <c r="Q55" i="20"/>
  <c r="P45" i="20"/>
  <c r="P53" i="20"/>
  <c r="P61" i="20"/>
  <c r="Q47" i="20"/>
  <c r="O12" i="21"/>
  <c r="M34" i="20" l="1"/>
  <c r="Q34" i="20" l="1"/>
  <c r="P34" i="20"/>
  <c r="M15" i="20"/>
  <c r="M16" i="20"/>
  <c r="M17" i="20"/>
  <c r="M18" i="20"/>
  <c r="M19" i="20"/>
  <c r="M20" i="20"/>
  <c r="M21" i="20"/>
  <c r="M22" i="20"/>
  <c r="M23" i="20"/>
  <c r="M24" i="20"/>
  <c r="M25" i="20"/>
  <c r="M26" i="20"/>
  <c r="M27" i="20"/>
  <c r="M28" i="20"/>
  <c r="M29" i="20"/>
  <c r="M30" i="20"/>
  <c r="M31" i="20"/>
  <c r="M32" i="20"/>
  <c r="M33" i="20"/>
  <c r="P32" i="20" l="1"/>
  <c r="Q32" i="20"/>
  <c r="Q20" i="20"/>
  <c r="P20" i="20"/>
  <c r="Q16" i="20"/>
  <c r="P16" i="20"/>
  <c r="P31" i="20"/>
  <c r="Q31" i="20"/>
  <c r="Q23" i="20"/>
  <c r="P23" i="20"/>
  <c r="Q19" i="20"/>
  <c r="P19" i="20"/>
  <c r="Q15" i="20"/>
  <c r="P15" i="20"/>
  <c r="P28" i="20"/>
  <c r="Q28" i="20"/>
  <c r="Q30" i="20"/>
  <c r="P30" i="20"/>
  <c r="P26" i="20"/>
  <c r="Q26" i="20"/>
  <c r="P22" i="20"/>
  <c r="Q22" i="20"/>
  <c r="P18" i="20"/>
  <c r="Q18" i="20"/>
  <c r="Q33" i="20"/>
  <c r="P33" i="20"/>
  <c r="Q29" i="20"/>
  <c r="P29" i="20"/>
  <c r="Q25" i="20"/>
  <c r="P25" i="20"/>
  <c r="P21" i="20"/>
  <c r="Q21" i="20"/>
  <c r="P17" i="20"/>
  <c r="Q17" i="20"/>
  <c r="P24" i="20"/>
  <c r="Q24" i="20"/>
  <c r="Q27" i="20"/>
  <c r="P27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pc</author>
  </authors>
  <commentList>
    <comment ref="N11" authorId="0" shapeId="0" xr:uid="{00000000-0006-0000-0000-000001000000}">
      <text>
        <r>
          <rPr>
            <sz val="8"/>
            <color indexed="81"/>
            <rFont val="Arial"/>
            <family val="2"/>
          </rPr>
          <t>Dado que la calificación de riesgos inherentes y residuales se efectúa al riesgo y no a cada causa, hay que consolidar el conjunto de los controles asociados a las causas, para evaluar si estos de manera individual y en cojunto sí ayudan al tratamiento de los riesgos, considerando tanto el diseño, ejecución individual y promedio de los controles.</t>
        </r>
      </text>
    </comment>
    <comment ref="Q11" authorId="0" shapeId="0" xr:uid="{00000000-0006-0000-0000-000002000000}">
      <text>
        <r>
          <rPr>
            <sz val="8"/>
            <color indexed="81"/>
            <rFont val="Arial"/>
            <family val="2"/>
          </rPr>
          <t>Este resultado se genera automáticamente al combinar los criterios de evaluación del diseño del control (M9) con  el rango de calificación de la ejecución del control (O9).
A partir del resultado, se debe remitir a la hoja "Anexo" en la tabla denominada CALIFICACIÓN DE LA SOLIDEZ DEL CONJUNTO DE CONTROLES. Según el resultado se determina la solidez del conjunto de controles (fuerte, moderado o débil).</t>
        </r>
      </text>
    </comment>
    <comment ref="N42" authorId="0" shapeId="0" xr:uid="{00000000-0006-0000-0000-000003000000}">
      <text>
        <r>
          <rPr>
            <sz val="8"/>
            <color indexed="81"/>
            <rFont val="Arial"/>
            <family val="2"/>
          </rPr>
          <t>Dado que la calificación de riesgos inherentes y residuales se efectúa al riesgo y no a cada causa, hay que consolidar el conjunto de los controles asociados a las causas, para evaluar si estos de manera individual y en cojunto sí ayudan al tratamiento de los riesgos, considerando tanto el diseño, ejecución individual y promedio de los controles.</t>
        </r>
      </text>
    </comment>
    <comment ref="Q42" authorId="0" shapeId="0" xr:uid="{00000000-0006-0000-0000-000004000000}">
      <text>
        <r>
          <rPr>
            <sz val="8"/>
            <color indexed="81"/>
            <rFont val="Arial"/>
            <family val="2"/>
          </rPr>
          <t>Este resultado se genera automáticamente al combinar los criterios de evaluación del diseño del control (M9) con  el rango de calificación de la ejecución del control (O9).
A partir del resultado, se debe remitir a la hoja de anexo a la tabla llamada CALIFICACIÓN DE LA SOLIDEZ DEL CONJUNTO DE CONTROLES, según resultado pueden determinar la solidez del conjunto de controles (fuerte, moderado o débil).</t>
        </r>
      </text>
    </comment>
    <comment ref="N74" authorId="0" shapeId="0" xr:uid="{00000000-0006-0000-0000-000005000000}">
      <text>
        <r>
          <rPr>
            <sz val="8"/>
            <color indexed="81"/>
            <rFont val="Arial"/>
            <family val="2"/>
          </rPr>
          <t>Dado que la calificación de riesgos inherentes y residuales se efectúa al riesgo y no a cada causa, hay que consolidar el conjunto de los controles asociados a las causas, para evaluar si estos de manera individual y en cojunto sí ayudan al tratamiento de los riesgos, considerando tanto el diseño, ejecución individual y promedio de los controles.</t>
        </r>
      </text>
    </comment>
    <comment ref="Q74" authorId="0" shapeId="0" xr:uid="{00000000-0006-0000-0000-000006000000}">
      <text>
        <r>
          <rPr>
            <sz val="8"/>
            <color indexed="81"/>
            <rFont val="Arial"/>
            <family val="2"/>
          </rPr>
          <t>Este resultado se genera automáticamente al combinar los criterios de evaluación del diseño del control (M9) con  el rango de calificación de la ejecución del control (O9).
A partir del resultado, se debe remitir a la hoja de anexo a la tabla llamada CALIFICACIÓN DE LA SOLIDEZ DEL CONJUNTO DE CONTROLES, según resultado pueden determinar la solidez del conjunto de controles (fuerte, moderado o débil).</t>
        </r>
      </text>
    </comment>
  </commentList>
</comments>
</file>

<file path=xl/sharedStrings.xml><?xml version="1.0" encoding="utf-8"?>
<sst xmlns="http://schemas.openxmlformats.org/spreadsheetml/2006/main" count="271" uniqueCount="142">
  <si>
    <t>Código:</t>
  </si>
  <si>
    <t>Fecha:</t>
  </si>
  <si>
    <t>PROCESO</t>
  </si>
  <si>
    <t>RIESGO</t>
  </si>
  <si>
    <t>CONTROL</t>
  </si>
  <si>
    <t>CRITERIOS DE EVALUACIÓN</t>
  </si>
  <si>
    <t>Asignación del responsable</t>
  </si>
  <si>
    <t>Segregación y autoridad del responsable</t>
  </si>
  <si>
    <t>Propósito</t>
  </si>
  <si>
    <t>¿Cómo se realiza la actividad del control?</t>
  </si>
  <si>
    <t>¿Qué pasa con las observaciones o desviaciones?</t>
  </si>
  <si>
    <t>Evidencia de la ejecución del control</t>
  </si>
  <si>
    <t>PARAMETROS</t>
  </si>
  <si>
    <t>Atención a la ciudadanía</t>
  </si>
  <si>
    <t>Asignado</t>
  </si>
  <si>
    <t>Adecuado</t>
  </si>
  <si>
    <t>Oportuna</t>
  </si>
  <si>
    <t>Prevenir</t>
  </si>
  <si>
    <t>Confiable</t>
  </si>
  <si>
    <t>Se investigan y resuelven oportunamente</t>
  </si>
  <si>
    <t>Completa</t>
  </si>
  <si>
    <t>Auditoría y control</t>
  </si>
  <si>
    <t>No asignado</t>
  </si>
  <si>
    <t>Inadecuado</t>
  </si>
  <si>
    <t>Inoportuna</t>
  </si>
  <si>
    <t>Detectar</t>
  </si>
  <si>
    <t>No confiable</t>
  </si>
  <si>
    <t>No se investigan y resuelven oportunamente</t>
  </si>
  <si>
    <t>Incompleta</t>
  </si>
  <si>
    <t>Comunicación estratégica</t>
  </si>
  <si>
    <t>No es un control</t>
  </si>
  <si>
    <t>No existe</t>
  </si>
  <si>
    <t>Diseño e innovación de servicios sociales</t>
  </si>
  <si>
    <t>Formulación y articulación de políticas sociales</t>
  </si>
  <si>
    <t xml:space="preserve">Gestión ambiental y documental </t>
  </si>
  <si>
    <t>Gestión contractual</t>
  </si>
  <si>
    <t>Gestión de infraestructura física</t>
  </si>
  <si>
    <t>Gestión de soporte y mantenimiento tecnológico</t>
  </si>
  <si>
    <t>Gestión de talento humano</t>
  </si>
  <si>
    <t>Gestión del conocimiento</t>
  </si>
  <si>
    <t>RANGO DE CALIFICACIÓN DEL DISEÑO</t>
  </si>
  <si>
    <t>RESULTADO - PESO EN LA EVALUACIÓN DEL DISEÑO DEL CONTROL</t>
  </si>
  <si>
    <t>RESULTADO
- PESO DE LA EJECUCIÓN DEL CONTROL -</t>
  </si>
  <si>
    <t>Gestión del sistema integrado</t>
  </si>
  <si>
    <t>Fuerte</t>
  </si>
  <si>
    <t>Calificación entre 96 y 100</t>
  </si>
  <si>
    <t>El control se ejecuta de manera consistente por parte del responsable.</t>
  </si>
  <si>
    <t>Gestión financiera</t>
  </si>
  <si>
    <t>Moderado</t>
  </si>
  <si>
    <t>Calificación entre 86 y 95</t>
  </si>
  <si>
    <t>El control se ejecuta algunas veces por parte del responsable.</t>
  </si>
  <si>
    <t>Gestión jurídica</t>
  </si>
  <si>
    <t>Débil</t>
  </si>
  <si>
    <t>Calificación entre 0 y 85</t>
  </si>
  <si>
    <t>El control no se ejecuta por parte del responsable.</t>
  </si>
  <si>
    <t>Gestión logística</t>
  </si>
  <si>
    <t>Inspección, vigilancia y control</t>
  </si>
  <si>
    <t>Planeación estratégica</t>
  </si>
  <si>
    <t>ANÁLISIS</t>
  </si>
  <si>
    <t>Prestación de los servicios sociales para la inclusión social</t>
  </si>
  <si>
    <t>PESO DEL DISEÑO DE CADA CONTROL</t>
  </si>
  <si>
    <t>PESO DE LA EJECUCIÓN DE CADA CONTROL</t>
  </si>
  <si>
    <r>
      <t xml:space="preserve">SOLIDEZ INDIVIDUAL DE CADA CONTROL
</t>
    </r>
    <r>
      <rPr>
        <b/>
        <sz val="11"/>
        <color theme="1"/>
        <rFont val="Calibri"/>
        <family val="2"/>
        <scheme val="minor"/>
      </rPr>
      <t>FUERTE: 100
MODERADO: 50
DÉBIL: 0</t>
    </r>
  </si>
  <si>
    <r>
      <t xml:space="preserve">DEBE ESTABLECER ACCIONES PARA FORTALECER EL CONTROL
</t>
    </r>
    <r>
      <rPr>
        <b/>
        <sz val="11"/>
        <color theme="1"/>
        <rFont val="Calibri"/>
        <family val="2"/>
        <scheme val="minor"/>
      </rPr>
      <t>SI / NO</t>
    </r>
  </si>
  <si>
    <t>Tecnologías de la información</t>
  </si>
  <si>
    <t>fuerte:
calificación entre 96 y 100"</t>
  </si>
  <si>
    <t>fuerte + fuerte = fuerte</t>
  </si>
  <si>
    <t>No</t>
  </si>
  <si>
    <t>fuerte + moderado = moderado</t>
  </si>
  <si>
    <t>Sí</t>
  </si>
  <si>
    <t>fuerte + débil = débil</t>
  </si>
  <si>
    <t>moderado:
calificación entre 86 y 95</t>
  </si>
  <si>
    <t>moderado + fuerte = moderado</t>
  </si>
  <si>
    <t>moderado + moderado = moderado</t>
  </si>
  <si>
    <t>moderado + débil = débil</t>
  </si>
  <si>
    <t>débil: 
calificación entre 0 y 85</t>
  </si>
  <si>
    <t>débil + fuerte = débil</t>
  </si>
  <si>
    <t>débil + moderado = débil</t>
  </si>
  <si>
    <t>débil + débil = débil</t>
  </si>
  <si>
    <t>Min</t>
  </si>
  <si>
    <t>Max</t>
  </si>
  <si>
    <t>Fuerte (siempre se ejecuta)</t>
  </si>
  <si>
    <t>Moderado (algunas veces)</t>
  </si>
  <si>
    <t>Debil (no se ejecuta)</t>
  </si>
  <si>
    <t>Periodicidad</t>
  </si>
  <si>
    <t>Versión:</t>
  </si>
  <si>
    <t>Página:</t>
  </si>
  <si>
    <t>Fecha de elaboración:</t>
  </si>
  <si>
    <t>Nombres y apellidos del gestor de proceso</t>
  </si>
  <si>
    <t>Nombres y apellidos responsable de monitoreo</t>
  </si>
  <si>
    <t>CRITERIOS DE EVALUACIÓN DEL DISEÑO DEL CONTROL</t>
  </si>
  <si>
    <t>1. Responsable</t>
  </si>
  <si>
    <t>2. Periocidad</t>
  </si>
  <si>
    <t>3. Propósito</t>
  </si>
  <si>
    <t>RANGO DE CALIFICACIÓN DEL DISEÑO DEL CONTROL</t>
  </si>
  <si>
    <t>¿Cómo se está ejecutando el control?</t>
  </si>
  <si>
    <t>CRITERIOS DE EVALUACIÓN DE LA EJECUCIÓN DEL CONTROL</t>
  </si>
  <si>
    <r>
      <t xml:space="preserve">A continuación se presenta la evaluación realizada por la </t>
    </r>
    <r>
      <rPr>
        <b/>
        <sz val="11"/>
        <color theme="1"/>
        <rFont val="Arial"/>
        <family val="2"/>
      </rPr>
      <t xml:space="preserve">primera línea de defensa </t>
    </r>
    <r>
      <rPr>
        <sz val="11"/>
        <color theme="1"/>
        <rFont val="Arial"/>
        <family val="2"/>
      </rPr>
      <t>como responsable del diseño y ejecución de los controles establecidos para la mitigación de los riesgos.</t>
    </r>
  </si>
  <si>
    <t>CAUSA</t>
  </si>
  <si>
    <t>¿La fuente de información que se utiliza en el desarrollo del control es información confiable que permita mitigar el riesgo?</t>
  </si>
  <si>
    <t>4. ¿Cómo se realiza la actividad de control?</t>
  </si>
  <si>
    <t>5. ¿Qué pasa con las observaciones o desviaciones?</t>
  </si>
  <si>
    <t>6. Evidencia de la ejecución del control</t>
  </si>
  <si>
    <t>Rango de califiación de la ejecución</t>
  </si>
  <si>
    <t>Memo I2019022551 - 29/04/2019</t>
  </si>
  <si>
    <t>RANGO DE CALIFICACIÓN DE LA EJECUCIÓN DEL CONTROL</t>
  </si>
  <si>
    <t>¿DEBE ESTABLECER ACCIONES PARA FORTALECER EL CONTROL?</t>
  </si>
  <si>
    <t>PROCESO GESTIÓN DEL SITEMA INTEGRADO - SIG
FORMATO ANÁLISIS Y EVALUACIÓN DEL DISEÑO DE LOS CONTROLES PARA LA MITIGACIÓN DEL RIESGO</t>
  </si>
  <si>
    <t>FOR-GS-005</t>
  </si>
  <si>
    <t>CALIFICACIÓN DE LA SOLIDEZ DE LOS CONTROLES</t>
  </si>
  <si>
    <t>CALIFICACIÓN DE LA SOLIDEZ DEL CONJUNTO DE CONTROLES</t>
  </si>
  <si>
    <t>El promedio de la solidez individual de cada control al sumarlos y ponderarlos es igual a 100.</t>
  </si>
  <si>
    <t>El promedio de la solidez individual de cada control
al sumarlos y ponderarlos está entre 50 y 99.</t>
  </si>
  <si>
    <t>El promedio de la solidez individual de cada control
al sumarlos y ponderarlos es menor a 50.</t>
  </si>
  <si>
    <r>
      <t xml:space="preserve">¿La actividad que se desarrolla en el control realmente busca por si sola </t>
    </r>
    <r>
      <rPr>
        <b/>
        <i/>
        <sz val="10"/>
        <rFont val="Arial"/>
        <family val="2"/>
      </rPr>
      <t>prevenir</t>
    </r>
    <r>
      <rPr>
        <b/>
        <sz val="10"/>
        <rFont val="Arial"/>
        <family val="2"/>
      </rPr>
      <t xml:space="preserve"> o </t>
    </r>
    <r>
      <rPr>
        <b/>
        <i/>
        <sz val="10"/>
        <rFont val="Arial"/>
        <family val="2"/>
      </rPr>
      <t>detectar</t>
    </r>
    <r>
      <rPr>
        <b/>
        <sz val="10"/>
        <rFont val="Arial"/>
        <family val="2"/>
      </rPr>
      <t xml:space="preserve"> las causas que pueden dar origen al riesgo?</t>
    </r>
  </si>
  <si>
    <r>
      <t xml:space="preserve">¿La </t>
    </r>
    <r>
      <rPr>
        <b/>
        <i/>
        <sz val="10"/>
        <rFont val="Arial"/>
        <family val="2"/>
      </rPr>
      <t>oportunidad</t>
    </r>
    <r>
      <rPr>
        <b/>
        <sz val="10"/>
        <rFont val="Arial"/>
        <family val="2"/>
      </rPr>
      <t xml:space="preserve"> en que se ejecuta el control ayuda a prevenir la mitigación del riesgo o a detectar su materialización de manera
adecuada?</t>
    </r>
  </si>
  <si>
    <r>
      <t xml:space="preserve">¿El responsable tiene la </t>
    </r>
    <r>
      <rPr>
        <b/>
        <i/>
        <sz val="10"/>
        <rFont val="Arial"/>
        <family val="2"/>
      </rPr>
      <t>adecuada</t>
    </r>
    <r>
      <rPr>
        <b/>
        <sz val="10"/>
        <rFont val="Arial"/>
        <family val="2"/>
      </rPr>
      <t xml:space="preserve"> autoridad y
asignación de funciones u obligaciones para la ejecución del control?</t>
    </r>
  </si>
  <si>
    <r>
      <t xml:space="preserve">¿Existe un responsable </t>
    </r>
    <r>
      <rPr>
        <b/>
        <i/>
        <sz val="10"/>
        <rFont val="Arial"/>
        <family val="2"/>
      </rPr>
      <t>asignado</t>
    </r>
    <r>
      <rPr>
        <b/>
        <sz val="10"/>
        <rFont val="Arial"/>
        <family val="2"/>
      </rPr>
      <t xml:space="preserve"> a la ejecución
del control?</t>
    </r>
  </si>
  <si>
    <t>¿ Las observaciones, desviaciones o diferencias identificadas como resultados de la ejecución del control, son investigadas y resueltas de manera oportuna?</t>
  </si>
  <si>
    <r>
      <t xml:space="preserve">La </t>
    </r>
    <r>
      <rPr>
        <b/>
        <i/>
        <sz val="10"/>
        <rFont val="Arial"/>
        <family val="2"/>
      </rPr>
      <t>evidencia</t>
    </r>
    <r>
      <rPr>
        <b/>
        <sz val="10"/>
        <rFont val="Arial"/>
        <family val="2"/>
      </rPr>
      <t xml:space="preserve"> de la ejecución del control, que le permita a un tercero confirmar su ejecución, se conserva de manera…</t>
    </r>
  </si>
  <si>
    <t>2 de 2</t>
  </si>
  <si>
    <r>
      <rPr>
        <b/>
        <sz val="11"/>
        <color theme="1"/>
        <rFont val="Calibri"/>
        <family val="2"/>
        <scheme val="minor"/>
      </rPr>
      <t xml:space="preserve">Importante: </t>
    </r>
    <r>
      <rPr>
        <sz val="11"/>
        <color theme="1"/>
        <rFont val="Calibri"/>
        <family val="2"/>
        <scheme val="minor"/>
      </rPr>
      <t>La solidez del conjunto de controles se obtiene calculando el promedio aritmético simple de los controles por cada riesgo.</t>
    </r>
  </si>
  <si>
    <t>1 de 2</t>
  </si>
  <si>
    <r>
      <t xml:space="preserve">A continuación se presenta la evaluación realizada por la </t>
    </r>
    <r>
      <rPr>
        <b/>
        <sz val="11"/>
        <color theme="1"/>
        <rFont val="Arial"/>
        <family val="2"/>
      </rPr>
      <t xml:space="preserve">tercera línea de defensa </t>
    </r>
    <r>
      <rPr>
        <sz val="11"/>
        <color theme="1"/>
        <rFont val="Arial"/>
        <family val="2"/>
      </rPr>
      <t>como responsable de evaluar el  diseño y ejecución de los controles que se han establecido por parte de la primera línea de defensa y que se han revisado por la segunda línea de defensa, con el fin de presentar un informe de evaluación a la gestión de riesgos institucional.</t>
    </r>
  </si>
  <si>
    <t>Nombres y apellidos responsable de la evaluación</t>
  </si>
  <si>
    <t>PROCESO GESTIÓN DEL SISTEMA INTEGRADO - SIG
FORMATO EVALUACIÓN DEL DISEÑO Y EJECUCIÓN DE ACTIVIDADES DE CONTROL</t>
  </si>
  <si>
    <t>OBSERVACIONES A LA EJECUCIÓN DEL CONTROL</t>
  </si>
  <si>
    <t>OBSERVACIONES AL DISEÑO DEL CONTROL</t>
  </si>
  <si>
    <t>Memo I2020000319 - 08/01/2020</t>
  </si>
  <si>
    <r>
      <t xml:space="preserve">A continuación se presenta el análisis realizado por la </t>
    </r>
    <r>
      <rPr>
        <b/>
        <sz val="11"/>
        <color theme="1"/>
        <rFont val="Arial"/>
        <family val="2"/>
      </rPr>
      <t xml:space="preserve">segunda línea de defensa </t>
    </r>
    <r>
      <rPr>
        <sz val="11"/>
        <color theme="1"/>
        <rFont val="Arial"/>
        <family val="2"/>
      </rPr>
      <t>como responsable de revisar el adecuado diseño y ejecución de los controles que se han establecido por parte de la primera línea de defensa, con el fin de determinar las recomendaciones para el fortalecimiento de los mismos.</t>
    </r>
  </si>
  <si>
    <t>HALIA CLIMENE ZAMBRANO ACOSTA</t>
  </si>
  <si>
    <t>Gestión del Conocimiento</t>
  </si>
  <si>
    <t>Que no se validen los criterios de focalización y priorización de los ciudadanos que presentan información inconsistente, incompleta o no finalizada en la ficha dentro del aplicativo de focalización</t>
  </si>
  <si>
    <t>Errores en el diligenciamiento o no finalización  del registro de información  de potenciales beneficiarios en el aplicativo de  focalización.</t>
  </si>
  <si>
    <t>Trimestralmente, los profesionales del equipo de focalización de la Dirección de Análisis y Diseño Estrategico, realizan una verificación de la consistencia de la información a partir de la replica de la base de datos del aplicativo de focalización y elaboran los memorandos  que contienen la  información de fichas no finalizadas (en edición) y fichas con errores de diligenciamiento  en dicho aplicativo, los cuales son enviados a cada una de las direcciones o subdirecciones responsables de los servicios objeto del procedimiento de focalización, para que se remita esta información a las subdirecciones locales y desde allí se proceda a la correción de las inconsistencias de información reportadas. En caso de no recibir respuesta a los memorandos se reitera la solicitud vía memorando de acuerdo a los tiempos definidos en la comunicación inicial a cada una de las direcciones o subdirecciones responsables de los servicios objeto del procedimiento de focalización.
Como evidencia se cuenta con los memorandos y con las bases de datos adjuntas de las incosistencias reportadas.</t>
  </si>
  <si>
    <t>Viviana Mendoza</t>
  </si>
  <si>
    <r>
      <t>Criterio 1: Sin observaciones</t>
    </r>
    <r>
      <rPr>
        <i/>
        <sz val="10"/>
        <color theme="4"/>
        <rFont val="Arial"/>
        <family val="2"/>
      </rPr>
      <t xml:space="preserve">
</t>
    </r>
    <r>
      <rPr>
        <sz val="10"/>
        <rFont val="Arial"/>
        <family val="2"/>
      </rPr>
      <t>Criterio 2: Sin observaciones</t>
    </r>
    <r>
      <rPr>
        <i/>
        <sz val="10"/>
        <color theme="4"/>
        <rFont val="Arial"/>
        <family val="2"/>
      </rPr>
      <t xml:space="preserve">
</t>
    </r>
    <r>
      <rPr>
        <sz val="10"/>
        <rFont val="Arial"/>
        <family val="2"/>
      </rPr>
      <t>Criterio 3: Sin observaciones</t>
    </r>
    <r>
      <rPr>
        <i/>
        <sz val="10"/>
        <color theme="4"/>
        <rFont val="Arial"/>
        <family val="2"/>
      </rPr>
      <t xml:space="preserve">
</t>
    </r>
    <r>
      <rPr>
        <sz val="10"/>
        <rFont val="Arial"/>
        <family val="2"/>
      </rPr>
      <t>Criterio 4: Sin observaciones</t>
    </r>
    <r>
      <rPr>
        <i/>
        <sz val="10"/>
        <color theme="4"/>
        <rFont val="Arial"/>
        <family val="2"/>
      </rPr>
      <t xml:space="preserve">
</t>
    </r>
    <r>
      <rPr>
        <sz val="10"/>
        <rFont val="Arial"/>
        <family val="2"/>
      </rPr>
      <t>Criterio 5: Sin observaciones</t>
    </r>
    <r>
      <rPr>
        <i/>
        <sz val="10"/>
        <color theme="4"/>
        <rFont val="Arial"/>
        <family val="2"/>
      </rPr>
      <t xml:space="preserve">
</t>
    </r>
    <r>
      <rPr>
        <sz val="10"/>
        <rFont val="Arial"/>
        <family val="2"/>
      </rPr>
      <t>Criterio 6: Sin observaciones</t>
    </r>
  </si>
  <si>
    <t>No se generan observaciones respecto a la ejecución del control. A partir del primer monitoreo se evidencia ejecución de acuerdo con lo diseñado.</t>
  </si>
  <si>
    <t xml:space="preserve">Errores en el diligenciamiento o no finalización  del registro de información  de potenciales beneficiarios en el aplicativo de  focalización.  </t>
  </si>
  <si>
    <r>
      <t xml:space="preserve">Criterio 1: </t>
    </r>
    <r>
      <rPr>
        <i/>
        <sz val="10"/>
        <rFont val="Arial"/>
        <family val="2"/>
      </rPr>
      <t xml:space="preserve">Sin observaiones
</t>
    </r>
    <r>
      <rPr>
        <sz val="10"/>
        <rFont val="Arial"/>
        <family val="2"/>
      </rPr>
      <t>Criterio 2:</t>
    </r>
    <r>
      <rPr>
        <i/>
        <sz val="10"/>
        <rFont val="Arial"/>
        <family val="2"/>
      </rPr>
      <t xml:space="preserve"> Sin observaiones
</t>
    </r>
    <r>
      <rPr>
        <sz val="10"/>
        <rFont val="Arial"/>
        <family val="2"/>
      </rPr>
      <t>Criterio 3:</t>
    </r>
    <r>
      <rPr>
        <i/>
        <sz val="10"/>
        <rFont val="Arial"/>
        <family val="2"/>
      </rPr>
      <t xml:space="preserve"> Sin observaiones
</t>
    </r>
    <r>
      <rPr>
        <sz val="10"/>
        <rFont val="Arial"/>
        <family val="2"/>
      </rPr>
      <t>Criterio 4:</t>
    </r>
    <r>
      <rPr>
        <i/>
        <sz val="10"/>
        <rFont val="Arial"/>
        <family val="2"/>
      </rPr>
      <t xml:space="preserve"> Sin observaiones
</t>
    </r>
    <r>
      <rPr>
        <sz val="10"/>
        <rFont val="Arial"/>
        <family val="2"/>
      </rPr>
      <t>Criterio 5:</t>
    </r>
    <r>
      <rPr>
        <i/>
        <sz val="10"/>
        <rFont val="Arial"/>
        <family val="2"/>
      </rPr>
      <t xml:space="preserve"> Sin observaiones
</t>
    </r>
    <r>
      <rPr>
        <sz val="10"/>
        <rFont val="Arial"/>
        <family val="2"/>
      </rPr>
      <t>Criterio 6:</t>
    </r>
    <r>
      <rPr>
        <i/>
        <sz val="10"/>
        <rFont val="Arial"/>
        <family val="2"/>
      </rPr>
      <t xml:space="preserve"> Sin observaiones</t>
    </r>
  </si>
  <si>
    <r>
      <t xml:space="preserve">Se observó que los responsables no ejecutaron la actividad de control para el segundo monitoreo de la vigencia 2021.
</t>
    </r>
    <r>
      <rPr>
        <b/>
        <sz val="10"/>
        <rFont val="Arial"/>
        <family val="2"/>
      </rPr>
      <t>Nota:</t>
    </r>
    <r>
      <rPr>
        <sz val="10"/>
        <rFont val="Arial"/>
        <family val="2"/>
      </rPr>
      <t xml:space="preserve"> No allegan soportes y/o evidencias que den cuenta de la gestión realizada.</t>
    </r>
  </si>
  <si>
    <t>Leonardo Prieto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</si>
</sst>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0"/>
      <color theme="4" tint="-0.249977111117893"/>
      <name val="Arial"/>
      <family val="2"/>
    </font>
    <font>
      <i/>
      <sz val="10"/>
      <color theme="4" tint="-0.249977111117893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1"/>
      <color theme="4" tint="-0.249977111117893"/>
      <name val="Arial"/>
      <family val="2"/>
    </font>
    <font>
      <b/>
      <sz val="11"/>
      <color theme="4" tint="-0.249977111117893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indexed="8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i/>
      <sz val="10"/>
      <name val="Arial"/>
      <family val="2"/>
    </font>
    <font>
      <i/>
      <sz val="10"/>
      <color theme="4"/>
      <name val="Arial"/>
      <family val="2"/>
    </font>
    <font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wrapText="1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2" fillId="0" borderId="0" xfId="0" applyFont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3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3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0" borderId="0" xfId="0" applyBorder="1"/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4" fillId="2" borderId="1" xfId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2" fillId="3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12" fillId="0" borderId="0" xfId="0" applyFont="1" applyFill="1" applyBorder="1" applyAlignment="1"/>
    <xf numFmtId="0" fontId="0" fillId="4" borderId="1" xfId="0" applyFill="1" applyBorder="1" applyAlignment="1">
      <alignment horizontal="centerContinuous" vertical="center" wrapText="1"/>
    </xf>
    <xf numFmtId="0" fontId="0" fillId="0" borderId="2" xfId="0" applyBorder="1" applyAlignment="1">
      <alignment vertical="center"/>
    </xf>
    <xf numFmtId="0" fontId="0" fillId="4" borderId="5" xfId="0" applyFill="1" applyBorder="1" applyAlignment="1">
      <alignment horizontal="centerContinuous"/>
    </xf>
    <xf numFmtId="0" fontId="0" fillId="3" borderId="0" xfId="0" applyFill="1" applyBorder="1" applyAlignment="1">
      <alignment horizontal="right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hidden="1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2" borderId="0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 applyProtection="1">
      <alignment horizontal="justify" vertical="center" wrapText="1"/>
      <protection locked="0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 applyProtection="1">
      <alignment horizontal="justify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right" vertical="center" wrapText="1"/>
    </xf>
    <xf numFmtId="0" fontId="1" fillId="2" borderId="11" xfId="0" applyNumberFormat="1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</cellXfs>
  <cellStyles count="4">
    <cellStyle name="Hipervínculo 2" xfId="3" xr:uid="{00000000-0005-0000-0000-000000000000}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216750</xdr:colOff>
      <xdr:row>1</xdr:row>
      <xdr:rowOff>125864</xdr:rowOff>
    </xdr:from>
    <xdr:to>
      <xdr:col>1</xdr:col>
      <xdr:colOff>1904999</xdr:colOff>
      <xdr:row>4</xdr:row>
      <xdr:rowOff>190501</xdr:rowOff>
    </xdr:to>
    <xdr:pic>
      <xdr:nvPicPr>
        <xdr:cNvPr id="3" name="Imagen 2" descr="escudo-alc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813" y="161583"/>
          <a:ext cx="1688249" cy="1076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64350</xdr:colOff>
      <xdr:row>1</xdr:row>
      <xdr:rowOff>197301</xdr:rowOff>
    </xdr:from>
    <xdr:to>
      <xdr:col>1</xdr:col>
      <xdr:colOff>1171984</xdr:colOff>
      <xdr:row>4</xdr:row>
      <xdr:rowOff>104775</xdr:rowOff>
    </xdr:to>
    <xdr:pic>
      <xdr:nvPicPr>
        <xdr:cNvPr id="2" name="Imagen 1" descr="escudo-alc">
          <a:extLst>
            <a:ext uri="{FF2B5EF4-FFF2-40B4-BE49-F238E27FC236}">
              <a16:creationId xmlns:a16="http://schemas.microsoft.com/office/drawing/2014/main" id="{89C11749-3E5C-4C56-B405-0F5289635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325" y="340176"/>
          <a:ext cx="1107634" cy="821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Rar$DIa13140.4033/20200108_for_gs_005_v1_evaluacion_controles%20Gesti&#243;n%20del%20Conoc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al_controles"/>
      <sheetName val="parametros"/>
      <sheetName val="Anexo"/>
    </sheetNames>
    <sheetDataSet>
      <sheetData sheetId="0">
        <row r="77">
          <cell r="F77" t="str">
            <v>Asignado</v>
          </cell>
          <cell r="G77" t="str">
            <v>Adecuado</v>
          </cell>
          <cell r="H77" t="str">
            <v>Oportuna</v>
          </cell>
          <cell r="I77" t="str">
            <v>Prevenir</v>
          </cell>
          <cell r="J77" t="str">
            <v>Confiable</v>
          </cell>
          <cell r="K77" t="str">
            <v>Se investigan y resuelven oportunamente</v>
          </cell>
          <cell r="L77" t="str">
            <v>Completa</v>
          </cell>
        </row>
      </sheetData>
      <sheetData sheetId="1">
        <row r="5">
          <cell r="F5" t="str">
            <v>Asignado</v>
          </cell>
          <cell r="G5">
            <v>15</v>
          </cell>
          <cell r="H5" t="str">
            <v>Adecuado</v>
          </cell>
          <cell r="I5">
            <v>15</v>
          </cell>
          <cell r="J5" t="str">
            <v>Oportuna</v>
          </cell>
          <cell r="K5">
            <v>15</v>
          </cell>
          <cell r="L5" t="str">
            <v>Prevenir</v>
          </cell>
          <cell r="M5">
            <v>15</v>
          </cell>
          <cell r="N5" t="str">
            <v>Confiable</v>
          </cell>
          <cell r="O5">
            <v>15</v>
          </cell>
          <cell r="P5" t="str">
            <v>Se investigan y resuelven oportunamente</v>
          </cell>
          <cell r="Q5">
            <v>15</v>
          </cell>
          <cell r="R5" t="str">
            <v>Completa</v>
          </cell>
          <cell r="S5">
            <v>10</v>
          </cell>
        </row>
        <row r="6">
          <cell r="F6" t="str">
            <v>No asignado</v>
          </cell>
          <cell r="G6">
            <v>0</v>
          </cell>
          <cell r="H6" t="str">
            <v>Inadecuado</v>
          </cell>
          <cell r="I6">
            <v>0</v>
          </cell>
          <cell r="J6" t="str">
            <v>Inoportuna</v>
          </cell>
          <cell r="K6">
            <v>0</v>
          </cell>
          <cell r="L6" t="str">
            <v>Detectar</v>
          </cell>
          <cell r="M6">
            <v>10</v>
          </cell>
          <cell r="N6" t="str">
            <v>No confiable</v>
          </cell>
          <cell r="O6">
            <v>0</v>
          </cell>
          <cell r="P6" t="str">
            <v>No se investigan y resuelven oportunamente</v>
          </cell>
          <cell r="Q6">
            <v>0</v>
          </cell>
          <cell r="R6" t="str">
            <v>Incompleta</v>
          </cell>
          <cell r="S6">
            <v>5</v>
          </cell>
        </row>
        <row r="7">
          <cell r="L7" t="str">
            <v>No es un control</v>
          </cell>
          <cell r="M7">
            <v>0</v>
          </cell>
          <cell r="R7" t="str">
            <v>No existe</v>
          </cell>
          <cell r="S7">
            <v>0</v>
          </cell>
        </row>
        <row r="16">
          <cell r="F16" t="str">
            <v>Fuerte</v>
          </cell>
          <cell r="J16">
            <v>100</v>
          </cell>
          <cell r="L16" t="str">
            <v>El control se ejecuta de manera consistente por parte del responsable.</v>
          </cell>
          <cell r="M16" t="str">
            <v>Fuerte</v>
          </cell>
        </row>
        <row r="17">
          <cell r="F17" t="str">
            <v>Moderado</v>
          </cell>
          <cell r="J17">
            <v>95</v>
          </cell>
          <cell r="L17" t="str">
            <v>El control se ejecuta algunas veces por parte del responsable.</v>
          </cell>
          <cell r="M17" t="str">
            <v>Moderado</v>
          </cell>
        </row>
        <row r="18">
          <cell r="F18" t="str">
            <v>Débil</v>
          </cell>
          <cell r="J18">
            <v>85</v>
          </cell>
          <cell r="L18" t="str">
            <v>El control no se ejecuta por parte del responsable.</v>
          </cell>
          <cell r="M18" t="str">
            <v>Débil</v>
          </cell>
        </row>
        <row r="23">
          <cell r="K23" t="str">
            <v>FuerteFuerte</v>
          </cell>
          <cell r="L23">
            <v>100</v>
          </cell>
          <cell r="M23" t="str">
            <v>No</v>
          </cell>
        </row>
        <row r="24">
          <cell r="K24" t="str">
            <v>FuerteModerado</v>
          </cell>
          <cell r="L24">
            <v>100</v>
          </cell>
          <cell r="M24" t="str">
            <v>Sí</v>
          </cell>
        </row>
        <row r="25">
          <cell r="K25" t="str">
            <v>FuerteDébil</v>
          </cell>
          <cell r="L25">
            <v>100</v>
          </cell>
          <cell r="M25" t="str">
            <v>Sí</v>
          </cell>
        </row>
        <row r="26">
          <cell r="K26" t="str">
            <v>ModeradoFuerte</v>
          </cell>
          <cell r="L26">
            <v>50</v>
          </cell>
          <cell r="M26" t="str">
            <v>Sí</v>
          </cell>
        </row>
        <row r="27">
          <cell r="K27" t="str">
            <v>ModeradoModerado</v>
          </cell>
          <cell r="L27">
            <v>50</v>
          </cell>
          <cell r="M27" t="str">
            <v>Sí</v>
          </cell>
        </row>
        <row r="28">
          <cell r="K28" t="str">
            <v>ModeradoDébil</v>
          </cell>
          <cell r="L28">
            <v>50</v>
          </cell>
          <cell r="M28" t="str">
            <v>Sí</v>
          </cell>
        </row>
        <row r="29">
          <cell r="K29" t="str">
            <v>DébilFuerte</v>
          </cell>
          <cell r="L29">
            <v>0</v>
          </cell>
          <cell r="M29" t="str">
            <v>Sí</v>
          </cell>
        </row>
        <row r="30">
          <cell r="K30" t="str">
            <v>DébilModerado</v>
          </cell>
          <cell r="L30">
            <v>0</v>
          </cell>
          <cell r="M30" t="str">
            <v>Sí</v>
          </cell>
        </row>
        <row r="31">
          <cell r="K31" t="str">
            <v>DébilDébil</v>
          </cell>
          <cell r="L31">
            <v>0</v>
          </cell>
          <cell r="M31" t="str">
            <v>Sí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8"/>
  <sheetViews>
    <sheetView tabSelected="1" zoomScale="50" zoomScaleNormal="50" zoomScaleSheetLayoutView="70" zoomScalePageLayoutView="25" workbookViewId="0">
      <selection activeCell="E11" sqref="E11:E13"/>
    </sheetView>
  </sheetViews>
  <sheetFormatPr baseColWidth="10" defaultColWidth="2.81640625" defaultRowHeight="12.5" x14ac:dyDescent="0.25"/>
  <cols>
    <col min="1" max="1" width="1.1796875" style="2" customWidth="1"/>
    <col min="2" max="2" width="32.26953125" style="5" customWidth="1"/>
    <col min="3" max="3" width="32.1796875" style="6" customWidth="1"/>
    <col min="4" max="4" width="35.7265625" style="6" customWidth="1"/>
    <col min="5" max="5" width="44.453125" style="3" customWidth="1"/>
    <col min="6" max="6" width="14" style="1" customWidth="1"/>
    <col min="7" max="7" width="16.81640625" style="3" customWidth="1"/>
    <col min="8" max="8" width="20" style="3" customWidth="1"/>
    <col min="9" max="9" width="18.7265625" style="6" customWidth="1"/>
    <col min="10" max="10" width="18.7265625" style="2" customWidth="1"/>
    <col min="11" max="11" width="20.1796875" style="2" customWidth="1"/>
    <col min="12" max="12" width="18.7265625" style="2" customWidth="1"/>
    <col min="13" max="13" width="16" style="2" customWidth="1"/>
    <col min="14" max="14" width="26.453125" style="2" customWidth="1"/>
    <col min="15" max="15" width="14.7265625" style="2" customWidth="1"/>
    <col min="16" max="16" width="13.453125" style="2" customWidth="1"/>
    <col min="17" max="17" width="14.7265625" style="2" customWidth="1"/>
    <col min="18" max="19" width="33.26953125" style="2" customWidth="1"/>
    <col min="20" max="16384" width="2.81640625" style="2"/>
  </cols>
  <sheetData>
    <row r="1" spans="1:19" ht="5.25" customHeight="1" x14ac:dyDescent="0.25"/>
    <row r="2" spans="1:19" ht="25.5" customHeight="1" x14ac:dyDescent="0.25">
      <c r="B2" s="90"/>
      <c r="C2" s="89" t="s">
        <v>125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71" t="s">
        <v>0</v>
      </c>
      <c r="S2" s="71" t="s">
        <v>108</v>
      </c>
    </row>
    <row r="3" spans="1:19" ht="25.5" customHeight="1" x14ac:dyDescent="0.25">
      <c r="B3" s="91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71" t="s">
        <v>85</v>
      </c>
      <c r="S3" s="71">
        <v>1</v>
      </c>
    </row>
    <row r="4" spans="1:19" ht="29.25" customHeight="1" x14ac:dyDescent="0.25">
      <c r="B4" s="91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71" t="s">
        <v>1</v>
      </c>
      <c r="S4" s="71" t="s">
        <v>128</v>
      </c>
    </row>
    <row r="5" spans="1:19" ht="25.5" customHeight="1" x14ac:dyDescent="0.25">
      <c r="B5" s="92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71" t="s">
        <v>86</v>
      </c>
      <c r="S5" s="71" t="s">
        <v>122</v>
      </c>
    </row>
    <row r="6" spans="1:19" ht="12" customHeight="1" x14ac:dyDescent="0.25">
      <c r="B6" s="2"/>
      <c r="C6" s="11"/>
      <c r="D6" s="11"/>
      <c r="E6" s="11"/>
      <c r="F6" s="11"/>
      <c r="G6" s="11"/>
      <c r="H6" s="11"/>
      <c r="I6" s="8"/>
    </row>
    <row r="7" spans="1:19" ht="15" customHeight="1" x14ac:dyDescent="0.25">
      <c r="B7" s="105" t="s">
        <v>97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</row>
    <row r="8" spans="1:19" ht="13" x14ac:dyDescent="0.3">
      <c r="B8" s="12"/>
      <c r="C8" s="9"/>
      <c r="D8" s="9"/>
      <c r="E8" s="4"/>
      <c r="G8" s="4"/>
      <c r="H8" s="7"/>
      <c r="I8" s="8"/>
    </row>
    <row r="9" spans="1:19" ht="14" x14ac:dyDescent="0.25">
      <c r="A9" s="14"/>
      <c r="B9" s="60" t="s">
        <v>87</v>
      </c>
      <c r="C9" s="80">
        <v>44243</v>
      </c>
      <c r="D9" s="58"/>
      <c r="E9" s="57"/>
      <c r="F9" s="95" t="s">
        <v>88</v>
      </c>
      <c r="G9" s="95"/>
      <c r="H9" s="95"/>
      <c r="I9" s="88" t="s">
        <v>130</v>
      </c>
      <c r="J9" s="88"/>
      <c r="K9" s="88"/>
      <c r="L9" s="58"/>
      <c r="M9" s="59"/>
      <c r="N9" s="59"/>
      <c r="O9" s="59"/>
      <c r="P9" s="59"/>
      <c r="Q9" s="59"/>
    </row>
    <row r="10" spans="1:19" ht="13" x14ac:dyDescent="0.3">
      <c r="B10" s="12"/>
      <c r="C10" s="9"/>
      <c r="D10" s="9"/>
      <c r="E10" s="4"/>
      <c r="G10" s="4"/>
      <c r="H10" s="7"/>
      <c r="I10" s="8"/>
    </row>
    <row r="11" spans="1:19" s="10" customFormat="1" ht="47.25" customHeight="1" x14ac:dyDescent="0.35">
      <c r="B11" s="89" t="s">
        <v>2</v>
      </c>
      <c r="C11" s="89" t="s">
        <v>3</v>
      </c>
      <c r="D11" s="97" t="s">
        <v>98</v>
      </c>
      <c r="E11" s="89" t="s">
        <v>4</v>
      </c>
      <c r="F11" s="89" t="s">
        <v>90</v>
      </c>
      <c r="G11" s="89"/>
      <c r="H11" s="89"/>
      <c r="I11" s="89"/>
      <c r="J11" s="89"/>
      <c r="K11" s="89"/>
      <c r="L11" s="89"/>
      <c r="M11" s="100" t="s">
        <v>94</v>
      </c>
      <c r="N11" s="66" t="s">
        <v>96</v>
      </c>
      <c r="O11" s="100" t="s">
        <v>105</v>
      </c>
      <c r="P11" s="93" t="s">
        <v>106</v>
      </c>
      <c r="Q11" s="93" t="s">
        <v>109</v>
      </c>
    </row>
    <row r="12" spans="1:19" s="10" customFormat="1" ht="44.25" customHeight="1" x14ac:dyDescent="0.35">
      <c r="B12" s="89"/>
      <c r="C12" s="89"/>
      <c r="D12" s="98"/>
      <c r="E12" s="89"/>
      <c r="F12" s="103" t="s">
        <v>91</v>
      </c>
      <c r="G12" s="104"/>
      <c r="H12" s="63" t="s">
        <v>92</v>
      </c>
      <c r="I12" s="63" t="s">
        <v>93</v>
      </c>
      <c r="J12" s="63" t="s">
        <v>100</v>
      </c>
      <c r="K12" s="63" t="s">
        <v>101</v>
      </c>
      <c r="L12" s="63" t="s">
        <v>102</v>
      </c>
      <c r="M12" s="100"/>
      <c r="N12" s="101" t="s">
        <v>95</v>
      </c>
      <c r="O12" s="100" t="s">
        <v>103</v>
      </c>
      <c r="P12" s="93"/>
      <c r="Q12" s="93"/>
    </row>
    <row r="13" spans="1:19" s="10" customFormat="1" ht="147.75" customHeight="1" x14ac:dyDescent="0.35">
      <c r="B13" s="89"/>
      <c r="C13" s="89"/>
      <c r="D13" s="99"/>
      <c r="E13" s="89"/>
      <c r="F13" s="62" t="s">
        <v>117</v>
      </c>
      <c r="G13" s="62" t="s">
        <v>116</v>
      </c>
      <c r="H13" s="62" t="s">
        <v>115</v>
      </c>
      <c r="I13" s="33" t="s">
        <v>114</v>
      </c>
      <c r="J13" s="62" t="s">
        <v>99</v>
      </c>
      <c r="K13" s="62" t="s">
        <v>118</v>
      </c>
      <c r="L13" s="62" t="s">
        <v>119</v>
      </c>
      <c r="M13" s="100"/>
      <c r="N13" s="102"/>
      <c r="O13" s="100"/>
      <c r="P13" s="93"/>
      <c r="Q13" s="93"/>
    </row>
    <row r="14" spans="1:19" s="13" customFormat="1" ht="287.5" x14ac:dyDescent="0.35">
      <c r="B14" s="68" t="s">
        <v>131</v>
      </c>
      <c r="C14" s="68" t="s">
        <v>132</v>
      </c>
      <c r="D14" s="82" t="s">
        <v>133</v>
      </c>
      <c r="E14" s="82" t="s">
        <v>134</v>
      </c>
      <c r="F14" s="68" t="s">
        <v>14</v>
      </c>
      <c r="G14" s="68" t="s">
        <v>15</v>
      </c>
      <c r="H14" s="68" t="s">
        <v>16</v>
      </c>
      <c r="I14" s="68" t="s">
        <v>25</v>
      </c>
      <c r="J14" s="68" t="s">
        <v>18</v>
      </c>
      <c r="K14" s="68" t="s">
        <v>19</v>
      </c>
      <c r="L14" s="68" t="s">
        <v>20</v>
      </c>
      <c r="M14" s="56" t="str">
        <f>IF(_xlfn.IFNA(
VLOOKUP(Eval_controles!F14,parametros!F$5:G$6,2,FALSE)
+VLOOKUP(Eval_controles!G14,parametros!H$5:I$6,2,FALSE)
+VLOOKUP(Eval_controles!H14,parametros!J$5:K$6,2,FALSE)
+VLOOKUP(Eval_controles!I14,parametros!L$5:M$7,2,FALSE)
+VLOOKUP(Eval_controles!J14,parametros!N$5:O$6,2,FALSE)
+VLOOKUP(Eval_controles!K14,parametros!P$5:Q$6,2,FALSE)
+VLOOKUP(Eval_controles!L14,parametros!R$5:S$7,2,FALSE)," - ")&lt;=parametros!$J$18,parametros!$F$18,
IF(_xlfn.IFNA(
VLOOKUP(Eval_controles!F14,parametros!F$5:G$6,2,FALSE)
+VLOOKUP(Eval_controles!G14,parametros!H$5:I$6,2,FALSE)
+VLOOKUP(Eval_controles!H14,parametros!J$5:K$6,2,FALSE)
+VLOOKUP(Eval_controles!I14,parametros!L$5:M$7,2,FALSE)
+VLOOKUP(Eval_controles!J14,parametros!N$5:O$6,2,FALSE)
+VLOOKUP(Eval_controles!K14,parametros!P$5:Q$6,2,FALSE)
+VLOOKUP(Eval_controles!L14,parametros!R$5:S$7,2,FALSE)," - ")&lt;=parametros!$J$17,parametros!$F$17,
IF(_xlfn.IFNA(
VLOOKUP(Eval_controles!F14,parametros!F$5:G$6,2,FALSE)
+VLOOKUP(Eval_controles!G14,parametros!H$5:I$6,2,FALSE)
+VLOOKUP(Eval_controles!H14,parametros!J$5:K$6,2,FALSE)
+VLOOKUP(Eval_controles!I14,parametros!L$5:M$7,2,FALSE)
+VLOOKUP(Eval_controles!J14,parametros!N$5:O$6,2,FALSE)
+VLOOKUP(Eval_controles!K14,parametros!P$5:Q$6,2,FALSE)
+VLOOKUP(Eval_controles!L14,parametros!R$5:S$7,2,FALSE)," - ")&lt;=parametros!$J$16,parametros!$F$16," - "
)))</f>
        <v>Moderado</v>
      </c>
      <c r="N14" s="64" t="s">
        <v>46</v>
      </c>
      <c r="O14" s="56" t="str">
        <f>_xlfn.IFNA(VLOOKUP(N14,parametros!$L$16:$M$18,2,FALSE)," - ")</f>
        <v>Fuerte</v>
      </c>
      <c r="P14" s="56" t="str">
        <f>_xlfn.IFNA(VLOOKUP(CONCATENATE(M14,O14),parametros!K$23:M$31,3,FALSE)," - ")</f>
        <v>Sí</v>
      </c>
      <c r="Q14" s="56">
        <f>_xlfn.IFNA(VLOOKUP(CONCATENATE(M14,O14),parametros!$K$23:$L$31,2,FALSE)," - ")</f>
        <v>50</v>
      </c>
    </row>
    <row r="15" spans="1:19" s="13" customFormat="1" ht="14.5" x14ac:dyDescent="0.35">
      <c r="B15" s="78"/>
      <c r="C15" s="68"/>
      <c r="D15" s="68"/>
      <c r="E15" s="68"/>
      <c r="F15" s="70"/>
      <c r="G15" s="70"/>
      <c r="H15" s="70"/>
      <c r="I15" s="70"/>
      <c r="J15" s="70"/>
      <c r="K15" s="70"/>
      <c r="L15" s="70"/>
      <c r="M15" s="56" t="str">
        <f>IF(_xlfn.IFNA(
VLOOKUP(Eval_controles!F15,parametros!F$5:G$6,2,FALSE)
+VLOOKUP(Eval_controles!G15,parametros!H$5:I$6,2,FALSE)
+VLOOKUP(Eval_controles!H15,parametros!J$5:K$6,2,FALSE)
+VLOOKUP(Eval_controles!I15,parametros!L$5:M$7,2,FALSE)
+VLOOKUP(Eval_controles!J15,parametros!N$5:O$6,2,FALSE)
+VLOOKUP(Eval_controles!K15,parametros!P$5:Q$6,2,FALSE)
+VLOOKUP(Eval_controles!L15,parametros!R$5:S$7,2,FALSE)," - ")&lt;=parametros!$J$18,parametros!$F$18,
IF(_xlfn.IFNA(
VLOOKUP(Eval_controles!F15,parametros!F$5:G$6,2,FALSE)
+VLOOKUP(Eval_controles!G15,parametros!H$5:I$6,2,FALSE)
+VLOOKUP(Eval_controles!H15,parametros!J$5:K$6,2,FALSE)
+VLOOKUP(Eval_controles!I15,parametros!L$5:M$7,2,FALSE)
+VLOOKUP(Eval_controles!J15,parametros!N$5:O$6,2,FALSE)
+VLOOKUP(Eval_controles!K15,parametros!P$5:Q$6,2,FALSE)
+VLOOKUP(Eval_controles!L15,parametros!R$5:S$7,2,FALSE)," - ")&lt;=parametros!$J$17,parametros!$F$17,
IF(_xlfn.IFNA(
VLOOKUP(Eval_controles!F15,parametros!F$5:G$6,2,FALSE)
+VLOOKUP(Eval_controles!G15,parametros!H$5:I$6,2,FALSE)
+VLOOKUP(Eval_controles!H15,parametros!J$5:K$6,2,FALSE)
+VLOOKUP(Eval_controles!I15,parametros!L$5:M$7,2,FALSE)
+VLOOKUP(Eval_controles!J15,parametros!N$5:O$6,2,FALSE)
+VLOOKUP(Eval_controles!K15,parametros!P$5:Q$6,2,FALSE)
+VLOOKUP(Eval_controles!L15,parametros!R$5:S$7,2,FALSE)," - ")&lt;=parametros!$J$16,parametros!$F$16," - "
)))</f>
        <v xml:space="preserve"> - </v>
      </c>
      <c r="N15" s="64"/>
      <c r="O15" s="56" t="str">
        <f>_xlfn.IFNA(VLOOKUP(N15,parametros!$L$16:$M$18,2,FALSE)," - ")</f>
        <v xml:space="preserve"> - </v>
      </c>
      <c r="P15" s="56" t="str">
        <f>_xlfn.IFNA(VLOOKUP(CONCATENATE(M15,O15),parametros!K$23:M$31,3,FALSE)," - ")</f>
        <v xml:space="preserve"> - </v>
      </c>
      <c r="Q15" s="56" t="str">
        <f>_xlfn.IFNA(VLOOKUP(CONCATENATE(M15,O15),parametros!$K$23:$L$31,2,FALSE)," - ")</f>
        <v xml:space="preserve"> - </v>
      </c>
    </row>
    <row r="16" spans="1:19" s="13" customFormat="1" ht="14.5" x14ac:dyDescent="0.35">
      <c r="B16" s="7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56" t="str">
        <f>IF(_xlfn.IFNA(
VLOOKUP(Eval_controles!F16,parametros!F$5:G$6,2,FALSE)
+VLOOKUP(Eval_controles!G16,parametros!H$5:I$6,2,FALSE)
+VLOOKUP(Eval_controles!H16,parametros!J$5:K$6,2,FALSE)
+VLOOKUP(Eval_controles!I16,parametros!L$5:M$7,2,FALSE)
+VLOOKUP(Eval_controles!J16,parametros!N$5:O$6,2,FALSE)
+VLOOKUP(Eval_controles!K16,parametros!P$5:Q$6,2,FALSE)
+VLOOKUP(Eval_controles!L16,parametros!R$5:S$7,2,FALSE)," - ")&lt;=parametros!$J$18,parametros!$F$18,
IF(_xlfn.IFNA(
VLOOKUP(Eval_controles!F16,parametros!F$5:G$6,2,FALSE)
+VLOOKUP(Eval_controles!G16,parametros!H$5:I$6,2,FALSE)
+VLOOKUP(Eval_controles!H16,parametros!J$5:K$6,2,FALSE)
+VLOOKUP(Eval_controles!I16,parametros!L$5:M$7,2,FALSE)
+VLOOKUP(Eval_controles!J16,parametros!N$5:O$6,2,FALSE)
+VLOOKUP(Eval_controles!K16,parametros!P$5:Q$6,2,FALSE)
+VLOOKUP(Eval_controles!L16,parametros!R$5:S$7,2,FALSE)," - ")&lt;=parametros!$J$17,parametros!$F$17,
IF(_xlfn.IFNA(
VLOOKUP(Eval_controles!F16,parametros!F$5:G$6,2,FALSE)
+VLOOKUP(Eval_controles!G16,parametros!H$5:I$6,2,FALSE)
+VLOOKUP(Eval_controles!H16,parametros!J$5:K$6,2,FALSE)
+VLOOKUP(Eval_controles!I16,parametros!L$5:M$7,2,FALSE)
+VLOOKUP(Eval_controles!J16,parametros!N$5:O$6,2,FALSE)
+VLOOKUP(Eval_controles!K16,parametros!P$5:Q$6,2,FALSE)
+VLOOKUP(Eval_controles!L16,parametros!R$5:S$7,2,FALSE)," - ")&lt;=parametros!$J$16,parametros!$F$16," - "
)))</f>
        <v xml:space="preserve"> - </v>
      </c>
      <c r="N16" s="64"/>
      <c r="O16" s="56" t="str">
        <f>_xlfn.IFNA(VLOOKUP(N16,parametros!$L$16:$M$18,2,FALSE)," - ")</f>
        <v xml:space="preserve"> - </v>
      </c>
      <c r="P16" s="56" t="str">
        <f>_xlfn.IFNA(VLOOKUP(CONCATENATE(M16,O16),parametros!K$23:M$31,3,FALSE)," - ")</f>
        <v xml:space="preserve"> - </v>
      </c>
      <c r="Q16" s="56" t="str">
        <f>_xlfn.IFNA(VLOOKUP(CONCATENATE(M16,O16),parametros!$K$23:$L$31,2,FALSE)," - ")</f>
        <v xml:space="preserve"> - </v>
      </c>
    </row>
    <row r="17" spans="1:17" s="13" customFormat="1" ht="14.5" x14ac:dyDescent="0.35">
      <c r="B17" s="7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56" t="str">
        <f>IF(_xlfn.IFNA(
VLOOKUP(Eval_controles!F17,parametros!F$5:G$6,2,FALSE)
+VLOOKUP(Eval_controles!G17,parametros!H$5:I$6,2,FALSE)
+VLOOKUP(Eval_controles!H17,parametros!J$5:K$6,2,FALSE)
+VLOOKUP(Eval_controles!I17,parametros!L$5:M$7,2,FALSE)
+VLOOKUP(Eval_controles!J17,parametros!N$5:O$6,2,FALSE)
+VLOOKUP(Eval_controles!K17,parametros!P$5:Q$6,2,FALSE)
+VLOOKUP(Eval_controles!L17,parametros!R$5:S$7,2,FALSE)," - ")&lt;=parametros!$J$18,parametros!$F$18,
IF(_xlfn.IFNA(
VLOOKUP(Eval_controles!F17,parametros!F$5:G$6,2,FALSE)
+VLOOKUP(Eval_controles!G17,parametros!H$5:I$6,2,FALSE)
+VLOOKUP(Eval_controles!H17,parametros!J$5:K$6,2,FALSE)
+VLOOKUP(Eval_controles!I17,parametros!L$5:M$7,2,FALSE)
+VLOOKUP(Eval_controles!J17,parametros!N$5:O$6,2,FALSE)
+VLOOKUP(Eval_controles!K17,parametros!P$5:Q$6,2,FALSE)
+VLOOKUP(Eval_controles!L17,parametros!R$5:S$7,2,FALSE)," - ")&lt;=parametros!$J$17,parametros!$F$17,
IF(_xlfn.IFNA(
VLOOKUP(Eval_controles!F17,parametros!F$5:G$6,2,FALSE)
+VLOOKUP(Eval_controles!G17,parametros!H$5:I$6,2,FALSE)
+VLOOKUP(Eval_controles!H17,parametros!J$5:K$6,2,FALSE)
+VLOOKUP(Eval_controles!I17,parametros!L$5:M$7,2,FALSE)
+VLOOKUP(Eval_controles!J17,parametros!N$5:O$6,2,FALSE)
+VLOOKUP(Eval_controles!K17,parametros!P$5:Q$6,2,FALSE)
+VLOOKUP(Eval_controles!L17,parametros!R$5:S$7,2,FALSE)," - ")&lt;=parametros!$J$16,parametros!$F$16," - "
)))</f>
        <v xml:space="preserve"> - </v>
      </c>
      <c r="N17" s="64"/>
      <c r="O17" s="56" t="str">
        <f>_xlfn.IFNA(VLOOKUP(N17,parametros!$L$16:$M$18,2,FALSE)," - ")</f>
        <v xml:space="preserve"> - </v>
      </c>
      <c r="P17" s="56" t="str">
        <f>_xlfn.IFNA(VLOOKUP(CONCATENATE(M17,O17),parametros!K$23:M$31,3,FALSE)," - ")</f>
        <v xml:space="preserve"> - </v>
      </c>
      <c r="Q17" s="56" t="str">
        <f>_xlfn.IFNA(VLOOKUP(CONCATENATE(M17,O17),parametros!$K$23:$L$31,2,FALSE)," - ")</f>
        <v xml:space="preserve"> - </v>
      </c>
    </row>
    <row r="18" spans="1:17" s="13" customFormat="1" ht="14.5" x14ac:dyDescent="0.35">
      <c r="B18" s="7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56" t="str">
        <f>IF(_xlfn.IFNA(
VLOOKUP(Eval_controles!F18,parametros!F$5:G$6,2,FALSE)
+VLOOKUP(Eval_controles!G18,parametros!H$5:I$6,2,FALSE)
+VLOOKUP(Eval_controles!H18,parametros!J$5:K$6,2,FALSE)
+VLOOKUP(Eval_controles!I18,parametros!L$5:M$7,2,FALSE)
+VLOOKUP(Eval_controles!J18,parametros!N$5:O$6,2,FALSE)
+VLOOKUP(Eval_controles!K18,parametros!P$5:Q$6,2,FALSE)
+VLOOKUP(Eval_controles!L18,parametros!R$5:S$7,2,FALSE)," - ")&lt;=parametros!$J$18,parametros!$F$18,
IF(_xlfn.IFNA(
VLOOKUP(Eval_controles!F18,parametros!F$5:G$6,2,FALSE)
+VLOOKUP(Eval_controles!G18,parametros!H$5:I$6,2,FALSE)
+VLOOKUP(Eval_controles!H18,parametros!J$5:K$6,2,FALSE)
+VLOOKUP(Eval_controles!I18,parametros!L$5:M$7,2,FALSE)
+VLOOKUP(Eval_controles!J18,parametros!N$5:O$6,2,FALSE)
+VLOOKUP(Eval_controles!K18,parametros!P$5:Q$6,2,FALSE)
+VLOOKUP(Eval_controles!L18,parametros!R$5:S$7,2,FALSE)," - ")&lt;=parametros!$J$17,parametros!$F$17,
IF(_xlfn.IFNA(
VLOOKUP(Eval_controles!F18,parametros!F$5:G$6,2,FALSE)
+VLOOKUP(Eval_controles!G18,parametros!H$5:I$6,2,FALSE)
+VLOOKUP(Eval_controles!H18,parametros!J$5:K$6,2,FALSE)
+VLOOKUP(Eval_controles!I18,parametros!L$5:M$7,2,FALSE)
+VLOOKUP(Eval_controles!J18,parametros!N$5:O$6,2,FALSE)
+VLOOKUP(Eval_controles!K18,parametros!P$5:Q$6,2,FALSE)
+VLOOKUP(Eval_controles!L18,parametros!R$5:S$7,2,FALSE)," - ")&lt;=parametros!$J$16,parametros!$F$16," - "
)))</f>
        <v xml:space="preserve"> - </v>
      </c>
      <c r="N18" s="64"/>
      <c r="O18" s="56" t="str">
        <f>_xlfn.IFNA(VLOOKUP(N18,parametros!$L$16:$M$18,2,FALSE)," - ")</f>
        <v xml:space="preserve"> - </v>
      </c>
      <c r="P18" s="56" t="str">
        <f>_xlfn.IFNA(VLOOKUP(CONCATENATE(M18,O18),parametros!K$23:M$31,3,FALSE)," - ")</f>
        <v xml:space="preserve"> - </v>
      </c>
      <c r="Q18" s="56" t="str">
        <f>_xlfn.IFNA(VLOOKUP(CONCATENATE(M18,O18),parametros!$K$23:$L$31,2,FALSE)," - ")</f>
        <v xml:space="preserve"> - </v>
      </c>
    </row>
    <row r="19" spans="1:17" s="14" customFormat="1" ht="14" x14ac:dyDescent="0.35">
      <c r="B19" s="78"/>
      <c r="C19" s="52"/>
      <c r="D19" s="52"/>
      <c r="E19" s="52"/>
      <c r="F19" s="68"/>
      <c r="G19" s="68"/>
      <c r="H19" s="68"/>
      <c r="I19" s="68"/>
      <c r="J19" s="68"/>
      <c r="K19" s="68"/>
      <c r="L19" s="68"/>
      <c r="M19" s="56" t="str">
        <f>IF(_xlfn.IFNA(
VLOOKUP(Eval_controles!F19,parametros!F$5:G$6,2,FALSE)
+VLOOKUP(Eval_controles!G19,parametros!H$5:I$6,2,FALSE)
+VLOOKUP(Eval_controles!H19,parametros!J$5:K$6,2,FALSE)
+VLOOKUP(Eval_controles!I19,parametros!L$5:M$7,2,FALSE)
+VLOOKUP(Eval_controles!J19,parametros!N$5:O$6,2,FALSE)
+VLOOKUP(Eval_controles!K19,parametros!P$5:Q$6,2,FALSE)
+VLOOKUP(Eval_controles!L19,parametros!R$5:S$7,2,FALSE)," - ")&lt;=parametros!$J$18,parametros!$F$18,
IF(_xlfn.IFNA(
VLOOKUP(Eval_controles!F19,parametros!F$5:G$6,2,FALSE)
+VLOOKUP(Eval_controles!G19,parametros!H$5:I$6,2,FALSE)
+VLOOKUP(Eval_controles!H19,parametros!J$5:K$6,2,FALSE)
+VLOOKUP(Eval_controles!I19,parametros!L$5:M$7,2,FALSE)
+VLOOKUP(Eval_controles!J19,parametros!N$5:O$6,2,FALSE)
+VLOOKUP(Eval_controles!K19,parametros!P$5:Q$6,2,FALSE)
+VLOOKUP(Eval_controles!L19,parametros!R$5:S$7,2,FALSE)," - ")&lt;=parametros!$J$17,parametros!$F$17,
IF(_xlfn.IFNA(
VLOOKUP(Eval_controles!F19,parametros!F$5:G$6,2,FALSE)
+VLOOKUP(Eval_controles!G19,parametros!H$5:I$6,2,FALSE)
+VLOOKUP(Eval_controles!H19,parametros!J$5:K$6,2,FALSE)
+VLOOKUP(Eval_controles!I19,parametros!L$5:M$7,2,FALSE)
+VLOOKUP(Eval_controles!J19,parametros!N$5:O$6,2,FALSE)
+VLOOKUP(Eval_controles!K19,parametros!P$5:Q$6,2,FALSE)
+VLOOKUP(Eval_controles!L19,parametros!R$5:S$7,2,FALSE)," - ")&lt;=parametros!$J$16,parametros!$F$16," - "
)))</f>
        <v xml:space="preserve"> - </v>
      </c>
      <c r="N19" s="64"/>
      <c r="O19" s="56" t="str">
        <f>_xlfn.IFNA(VLOOKUP(N19,parametros!$L$16:$M$18,2,FALSE)," - ")</f>
        <v xml:space="preserve"> - </v>
      </c>
      <c r="P19" s="56" t="str">
        <f>_xlfn.IFNA(VLOOKUP(CONCATENATE(M19,O19),parametros!K$23:M$31,3,FALSE)," - ")</f>
        <v xml:space="preserve"> - </v>
      </c>
      <c r="Q19" s="56" t="str">
        <f>_xlfn.IFNA(VLOOKUP(CONCATENATE(M19,O19),parametros!$K$23:$L$31,2,FALSE)," - ")</f>
        <v xml:space="preserve"> - </v>
      </c>
    </row>
    <row r="20" spans="1:17" s="14" customFormat="1" ht="14" x14ac:dyDescent="0.35">
      <c r="B20" s="78"/>
      <c r="C20" s="52"/>
      <c r="D20" s="52"/>
      <c r="E20" s="52"/>
      <c r="F20" s="68"/>
      <c r="G20" s="68"/>
      <c r="H20" s="68"/>
      <c r="I20" s="68"/>
      <c r="J20" s="68"/>
      <c r="K20" s="68"/>
      <c r="L20" s="68"/>
      <c r="M20" s="56" t="str">
        <f>IF(_xlfn.IFNA(
VLOOKUP(Eval_controles!F20,parametros!F$5:G$6,2,FALSE)
+VLOOKUP(Eval_controles!G20,parametros!H$5:I$6,2,FALSE)
+VLOOKUP(Eval_controles!H20,parametros!J$5:K$6,2,FALSE)
+VLOOKUP(Eval_controles!I20,parametros!L$5:M$7,2,FALSE)
+VLOOKUP(Eval_controles!J20,parametros!N$5:O$6,2,FALSE)
+VLOOKUP(Eval_controles!K20,parametros!P$5:Q$6,2,FALSE)
+VLOOKUP(Eval_controles!L20,parametros!R$5:S$7,2,FALSE)," - ")&lt;=parametros!$J$18,parametros!$F$18,
IF(_xlfn.IFNA(
VLOOKUP(Eval_controles!F20,parametros!F$5:G$6,2,FALSE)
+VLOOKUP(Eval_controles!G20,parametros!H$5:I$6,2,FALSE)
+VLOOKUP(Eval_controles!H20,parametros!J$5:K$6,2,FALSE)
+VLOOKUP(Eval_controles!I20,parametros!L$5:M$7,2,FALSE)
+VLOOKUP(Eval_controles!J20,parametros!N$5:O$6,2,FALSE)
+VLOOKUP(Eval_controles!K20,parametros!P$5:Q$6,2,FALSE)
+VLOOKUP(Eval_controles!L20,parametros!R$5:S$7,2,FALSE)," - ")&lt;=parametros!$J$17,parametros!$F$17,
IF(_xlfn.IFNA(
VLOOKUP(Eval_controles!F20,parametros!F$5:G$6,2,FALSE)
+VLOOKUP(Eval_controles!G20,parametros!H$5:I$6,2,FALSE)
+VLOOKUP(Eval_controles!H20,parametros!J$5:K$6,2,FALSE)
+VLOOKUP(Eval_controles!I20,parametros!L$5:M$7,2,FALSE)
+VLOOKUP(Eval_controles!J20,parametros!N$5:O$6,2,FALSE)
+VLOOKUP(Eval_controles!K20,parametros!P$5:Q$6,2,FALSE)
+VLOOKUP(Eval_controles!L20,parametros!R$5:S$7,2,FALSE)," - ")&lt;=parametros!$J$16,parametros!$F$16," - "
)))</f>
        <v xml:space="preserve"> - </v>
      </c>
      <c r="N20" s="64"/>
      <c r="O20" s="56" t="str">
        <f>_xlfn.IFNA(VLOOKUP(N20,parametros!$L$16:$M$18,2,FALSE)," - ")</f>
        <v xml:space="preserve"> - </v>
      </c>
      <c r="P20" s="56" t="str">
        <f>_xlfn.IFNA(VLOOKUP(CONCATENATE(M20,O20),parametros!K$23:M$31,3,FALSE)," - ")</f>
        <v xml:space="preserve"> - </v>
      </c>
      <c r="Q20" s="56" t="str">
        <f>_xlfn.IFNA(VLOOKUP(CONCATENATE(M20,O20),parametros!$K$23:$L$31,2,FALSE)," - ")</f>
        <v xml:space="preserve"> - </v>
      </c>
    </row>
    <row r="21" spans="1:17" s="14" customFormat="1" ht="14" x14ac:dyDescent="0.35">
      <c r="B21" s="78"/>
      <c r="C21" s="52"/>
      <c r="D21" s="52"/>
      <c r="E21" s="52"/>
      <c r="F21" s="68"/>
      <c r="G21" s="68"/>
      <c r="H21" s="68"/>
      <c r="I21" s="68"/>
      <c r="J21" s="68"/>
      <c r="K21" s="68"/>
      <c r="L21" s="68"/>
      <c r="M21" s="56" t="str">
        <f>IF(_xlfn.IFNA(
VLOOKUP(Eval_controles!F21,parametros!F$5:G$6,2,FALSE)
+VLOOKUP(Eval_controles!G21,parametros!H$5:I$6,2,FALSE)
+VLOOKUP(Eval_controles!H21,parametros!J$5:K$6,2,FALSE)
+VLOOKUP(Eval_controles!I21,parametros!L$5:M$7,2,FALSE)
+VLOOKUP(Eval_controles!J21,parametros!N$5:O$6,2,FALSE)
+VLOOKUP(Eval_controles!K21,parametros!P$5:Q$6,2,FALSE)
+VLOOKUP(Eval_controles!L21,parametros!R$5:S$7,2,FALSE)," - ")&lt;=parametros!$J$18,parametros!$F$18,
IF(_xlfn.IFNA(
VLOOKUP(Eval_controles!F21,parametros!F$5:G$6,2,FALSE)
+VLOOKUP(Eval_controles!G21,parametros!H$5:I$6,2,FALSE)
+VLOOKUP(Eval_controles!H21,parametros!J$5:K$6,2,FALSE)
+VLOOKUP(Eval_controles!I21,parametros!L$5:M$7,2,FALSE)
+VLOOKUP(Eval_controles!J21,parametros!N$5:O$6,2,FALSE)
+VLOOKUP(Eval_controles!K21,parametros!P$5:Q$6,2,FALSE)
+VLOOKUP(Eval_controles!L21,parametros!R$5:S$7,2,FALSE)," - ")&lt;=parametros!$J$17,parametros!$F$17,
IF(_xlfn.IFNA(
VLOOKUP(Eval_controles!F21,parametros!F$5:G$6,2,FALSE)
+VLOOKUP(Eval_controles!G21,parametros!H$5:I$6,2,FALSE)
+VLOOKUP(Eval_controles!H21,parametros!J$5:K$6,2,FALSE)
+VLOOKUP(Eval_controles!I21,parametros!L$5:M$7,2,FALSE)
+VLOOKUP(Eval_controles!J21,parametros!N$5:O$6,2,FALSE)
+VLOOKUP(Eval_controles!K21,parametros!P$5:Q$6,2,FALSE)
+VLOOKUP(Eval_controles!L21,parametros!R$5:S$7,2,FALSE)," - ")&lt;=parametros!$J$16,parametros!$F$16," - "
)))</f>
        <v xml:space="preserve"> - </v>
      </c>
      <c r="N21" s="64"/>
      <c r="O21" s="56" t="str">
        <f>_xlfn.IFNA(VLOOKUP(N21,parametros!$L$16:$M$18,2,FALSE)," - ")</f>
        <v xml:space="preserve"> - </v>
      </c>
      <c r="P21" s="56" t="str">
        <f>_xlfn.IFNA(VLOOKUP(CONCATENATE(M21,O21),parametros!K$23:M$31,3,FALSE)," - ")</f>
        <v xml:space="preserve"> - </v>
      </c>
      <c r="Q21" s="56" t="str">
        <f>_xlfn.IFNA(VLOOKUP(CONCATENATE(M21,O21),parametros!$K$23:$L$31,2,FALSE)," - ")</f>
        <v xml:space="preserve"> - </v>
      </c>
    </row>
    <row r="22" spans="1:17" s="10" customFormat="1" ht="14" x14ac:dyDescent="0.35">
      <c r="B22" s="52"/>
      <c r="C22" s="52"/>
      <c r="D22" s="52"/>
      <c r="E22" s="52"/>
      <c r="F22" s="68"/>
      <c r="G22" s="68"/>
      <c r="H22" s="68"/>
      <c r="I22" s="68"/>
      <c r="J22" s="68"/>
      <c r="K22" s="68"/>
      <c r="L22" s="68"/>
      <c r="M22" s="56" t="str">
        <f>IF(_xlfn.IFNA(
VLOOKUP(Eval_controles!F22,parametros!F$5:G$6,2,FALSE)
+VLOOKUP(Eval_controles!G22,parametros!H$5:I$6,2,FALSE)
+VLOOKUP(Eval_controles!H22,parametros!J$5:K$6,2,FALSE)
+VLOOKUP(Eval_controles!I22,parametros!L$5:M$7,2,FALSE)
+VLOOKUP(Eval_controles!J22,parametros!N$5:O$6,2,FALSE)
+VLOOKUP(Eval_controles!K22,parametros!P$5:Q$6,2,FALSE)
+VLOOKUP(Eval_controles!L22,parametros!R$5:S$7,2,FALSE)," - ")&lt;=parametros!$J$18,parametros!$F$18,
IF(_xlfn.IFNA(
VLOOKUP(Eval_controles!F22,parametros!F$5:G$6,2,FALSE)
+VLOOKUP(Eval_controles!G22,parametros!H$5:I$6,2,FALSE)
+VLOOKUP(Eval_controles!H22,parametros!J$5:K$6,2,FALSE)
+VLOOKUP(Eval_controles!I22,parametros!L$5:M$7,2,FALSE)
+VLOOKUP(Eval_controles!J22,parametros!N$5:O$6,2,FALSE)
+VLOOKUP(Eval_controles!K22,parametros!P$5:Q$6,2,FALSE)
+VLOOKUP(Eval_controles!L22,parametros!R$5:S$7,2,FALSE)," - ")&lt;=parametros!$J$17,parametros!$F$17,
IF(_xlfn.IFNA(
VLOOKUP(Eval_controles!F22,parametros!F$5:G$6,2,FALSE)
+VLOOKUP(Eval_controles!G22,parametros!H$5:I$6,2,FALSE)
+VLOOKUP(Eval_controles!H22,parametros!J$5:K$6,2,FALSE)
+VLOOKUP(Eval_controles!I22,parametros!L$5:M$7,2,FALSE)
+VLOOKUP(Eval_controles!J22,parametros!N$5:O$6,2,FALSE)
+VLOOKUP(Eval_controles!K22,parametros!P$5:Q$6,2,FALSE)
+VLOOKUP(Eval_controles!L22,parametros!R$5:S$7,2,FALSE)," - ")&lt;=parametros!$J$16,parametros!$F$16," - "
)))</f>
        <v xml:space="preserve"> - </v>
      </c>
      <c r="N22" s="64"/>
      <c r="O22" s="56" t="str">
        <f>_xlfn.IFNA(VLOOKUP(N22,parametros!$L$16:$M$18,2,FALSE)," - ")</f>
        <v xml:space="preserve"> - </v>
      </c>
      <c r="P22" s="56" t="str">
        <f>_xlfn.IFNA(VLOOKUP(CONCATENATE(M22,O22),parametros!K$23:M$31,3,FALSE)," - ")</f>
        <v xml:space="preserve"> - </v>
      </c>
      <c r="Q22" s="56" t="str">
        <f>_xlfn.IFNA(VLOOKUP(CONCATENATE(M22,O22),parametros!$K$23:$L$31,2,FALSE)," - ")</f>
        <v xml:space="preserve"> - </v>
      </c>
    </row>
    <row r="23" spans="1:17" s="10" customFormat="1" ht="14" x14ac:dyDescent="0.35">
      <c r="B23" s="52"/>
      <c r="C23" s="52"/>
      <c r="D23" s="52"/>
      <c r="E23" s="52"/>
      <c r="F23" s="68"/>
      <c r="G23" s="68"/>
      <c r="H23" s="68"/>
      <c r="I23" s="68"/>
      <c r="J23" s="68"/>
      <c r="K23" s="68"/>
      <c r="L23" s="68"/>
      <c r="M23" s="56" t="str">
        <f>IF(_xlfn.IFNA(
VLOOKUP(Eval_controles!F23,parametros!F$5:G$6,2,FALSE)
+VLOOKUP(Eval_controles!G23,parametros!H$5:I$6,2,FALSE)
+VLOOKUP(Eval_controles!H23,parametros!J$5:K$6,2,FALSE)
+VLOOKUP(Eval_controles!I23,parametros!L$5:M$7,2,FALSE)
+VLOOKUP(Eval_controles!J23,parametros!N$5:O$6,2,FALSE)
+VLOOKUP(Eval_controles!K23,parametros!P$5:Q$6,2,FALSE)
+VLOOKUP(Eval_controles!L23,parametros!R$5:S$7,2,FALSE)," - ")&lt;=parametros!$J$18,parametros!$F$18,
IF(_xlfn.IFNA(
VLOOKUP(Eval_controles!F23,parametros!F$5:G$6,2,FALSE)
+VLOOKUP(Eval_controles!G23,parametros!H$5:I$6,2,FALSE)
+VLOOKUP(Eval_controles!H23,parametros!J$5:K$6,2,FALSE)
+VLOOKUP(Eval_controles!I23,parametros!L$5:M$7,2,FALSE)
+VLOOKUP(Eval_controles!J23,parametros!N$5:O$6,2,FALSE)
+VLOOKUP(Eval_controles!K23,parametros!P$5:Q$6,2,FALSE)
+VLOOKUP(Eval_controles!L23,parametros!R$5:S$7,2,FALSE)," - ")&lt;=parametros!$J$17,parametros!$F$17,
IF(_xlfn.IFNA(
VLOOKUP(Eval_controles!F23,parametros!F$5:G$6,2,FALSE)
+VLOOKUP(Eval_controles!G23,parametros!H$5:I$6,2,FALSE)
+VLOOKUP(Eval_controles!H23,parametros!J$5:K$6,2,FALSE)
+VLOOKUP(Eval_controles!I23,parametros!L$5:M$7,2,FALSE)
+VLOOKUP(Eval_controles!J23,parametros!N$5:O$6,2,FALSE)
+VLOOKUP(Eval_controles!K23,parametros!P$5:Q$6,2,FALSE)
+VLOOKUP(Eval_controles!L23,parametros!R$5:S$7,2,FALSE)," - ")&lt;=parametros!$J$16,parametros!$F$16," - "
)))</f>
        <v xml:space="preserve"> - </v>
      </c>
      <c r="N23" s="64"/>
      <c r="O23" s="56" t="str">
        <f>_xlfn.IFNA(VLOOKUP(N23,parametros!$L$16:$M$18,2,FALSE)," - ")</f>
        <v xml:space="preserve"> - </v>
      </c>
      <c r="P23" s="56" t="str">
        <f>_xlfn.IFNA(VLOOKUP(CONCATENATE(M23,O23),parametros!K$23:M$31,3,FALSE)," - ")</f>
        <v xml:space="preserve"> - </v>
      </c>
      <c r="Q23" s="56" t="str">
        <f>_xlfn.IFNA(VLOOKUP(CONCATENATE(M23,O23),parametros!$K$23:$L$31,2,FALSE)," - ")</f>
        <v xml:space="preserve"> - </v>
      </c>
    </row>
    <row r="24" spans="1:17" s="10" customFormat="1" ht="14" x14ac:dyDescent="0.35">
      <c r="B24" s="52"/>
      <c r="C24" s="52"/>
      <c r="D24" s="52"/>
      <c r="E24" s="52"/>
      <c r="F24" s="68"/>
      <c r="G24" s="68"/>
      <c r="H24" s="68"/>
      <c r="I24" s="68"/>
      <c r="J24" s="68"/>
      <c r="K24" s="68"/>
      <c r="L24" s="68"/>
      <c r="M24" s="56" t="str">
        <f>IF(_xlfn.IFNA(
VLOOKUP(Eval_controles!F24,parametros!F$5:G$6,2,FALSE)
+VLOOKUP(Eval_controles!G24,parametros!H$5:I$6,2,FALSE)
+VLOOKUP(Eval_controles!H24,parametros!J$5:K$6,2,FALSE)
+VLOOKUP(Eval_controles!I24,parametros!L$5:M$7,2,FALSE)
+VLOOKUP(Eval_controles!J24,parametros!N$5:O$6,2,FALSE)
+VLOOKUP(Eval_controles!K24,parametros!P$5:Q$6,2,FALSE)
+VLOOKUP(Eval_controles!L24,parametros!R$5:S$7,2,FALSE)," - ")&lt;=parametros!$J$18,parametros!$F$18,
IF(_xlfn.IFNA(
VLOOKUP(Eval_controles!F24,parametros!F$5:G$6,2,FALSE)
+VLOOKUP(Eval_controles!G24,parametros!H$5:I$6,2,FALSE)
+VLOOKUP(Eval_controles!H24,parametros!J$5:K$6,2,FALSE)
+VLOOKUP(Eval_controles!I24,parametros!L$5:M$7,2,FALSE)
+VLOOKUP(Eval_controles!J24,parametros!N$5:O$6,2,FALSE)
+VLOOKUP(Eval_controles!K24,parametros!P$5:Q$6,2,FALSE)
+VLOOKUP(Eval_controles!L24,parametros!R$5:S$7,2,FALSE)," - ")&lt;=parametros!$J$17,parametros!$F$17,
IF(_xlfn.IFNA(
VLOOKUP(Eval_controles!F24,parametros!F$5:G$6,2,FALSE)
+VLOOKUP(Eval_controles!G24,parametros!H$5:I$6,2,FALSE)
+VLOOKUP(Eval_controles!H24,parametros!J$5:K$6,2,FALSE)
+VLOOKUP(Eval_controles!I24,parametros!L$5:M$7,2,FALSE)
+VLOOKUP(Eval_controles!J24,parametros!N$5:O$6,2,FALSE)
+VLOOKUP(Eval_controles!K24,parametros!P$5:Q$6,2,FALSE)
+VLOOKUP(Eval_controles!L24,parametros!R$5:S$7,2,FALSE)," - ")&lt;=parametros!$J$16,parametros!$F$16," - "
)))</f>
        <v xml:space="preserve"> - </v>
      </c>
      <c r="N24" s="64"/>
      <c r="O24" s="56" t="str">
        <f>_xlfn.IFNA(VLOOKUP(N24,parametros!$L$16:$M$18,2,FALSE)," - ")</f>
        <v xml:space="preserve"> - </v>
      </c>
      <c r="P24" s="56" t="str">
        <f>_xlfn.IFNA(VLOOKUP(CONCATENATE(M24,O24),parametros!K$23:M$31,3,FALSE)," - ")</f>
        <v xml:space="preserve"> - </v>
      </c>
      <c r="Q24" s="56" t="str">
        <f>_xlfn.IFNA(VLOOKUP(CONCATENATE(M24,O24),parametros!$K$23:$L$31,2,FALSE)," - ")</f>
        <v xml:space="preserve"> - </v>
      </c>
    </row>
    <row r="25" spans="1:17" x14ac:dyDescent="0.25">
      <c r="B25" s="53"/>
      <c r="C25" s="54"/>
      <c r="D25" s="54"/>
      <c r="E25" s="55"/>
      <c r="F25" s="68"/>
      <c r="G25" s="68"/>
      <c r="H25" s="68"/>
      <c r="I25" s="68"/>
      <c r="J25" s="68"/>
      <c r="K25" s="68"/>
      <c r="L25" s="68"/>
      <c r="M25" s="56" t="str">
        <f>IF(_xlfn.IFNA(
VLOOKUP(Eval_controles!F25,parametros!F$5:G$6,2,FALSE)
+VLOOKUP(Eval_controles!G25,parametros!H$5:I$6,2,FALSE)
+VLOOKUP(Eval_controles!H25,parametros!J$5:K$6,2,FALSE)
+VLOOKUP(Eval_controles!I25,parametros!L$5:M$7,2,FALSE)
+VLOOKUP(Eval_controles!J25,parametros!N$5:O$6,2,FALSE)
+VLOOKUP(Eval_controles!K25,parametros!P$5:Q$6,2,FALSE)
+VLOOKUP(Eval_controles!L25,parametros!R$5:S$7,2,FALSE)," - ")&lt;=parametros!$J$18,parametros!$F$18,
IF(_xlfn.IFNA(
VLOOKUP(Eval_controles!F25,parametros!F$5:G$6,2,FALSE)
+VLOOKUP(Eval_controles!G25,parametros!H$5:I$6,2,FALSE)
+VLOOKUP(Eval_controles!H25,parametros!J$5:K$6,2,FALSE)
+VLOOKUP(Eval_controles!I25,parametros!L$5:M$7,2,FALSE)
+VLOOKUP(Eval_controles!J25,parametros!N$5:O$6,2,FALSE)
+VLOOKUP(Eval_controles!K25,parametros!P$5:Q$6,2,FALSE)
+VLOOKUP(Eval_controles!L25,parametros!R$5:S$7,2,FALSE)," - ")&lt;=parametros!$J$17,parametros!$F$17,
IF(_xlfn.IFNA(
VLOOKUP(Eval_controles!F25,parametros!F$5:G$6,2,FALSE)
+VLOOKUP(Eval_controles!G25,parametros!H$5:I$6,2,FALSE)
+VLOOKUP(Eval_controles!H25,parametros!J$5:K$6,2,FALSE)
+VLOOKUP(Eval_controles!I25,parametros!L$5:M$7,2,FALSE)
+VLOOKUP(Eval_controles!J25,parametros!N$5:O$6,2,FALSE)
+VLOOKUP(Eval_controles!K25,parametros!P$5:Q$6,2,FALSE)
+VLOOKUP(Eval_controles!L25,parametros!R$5:S$7,2,FALSE)," - ")&lt;=parametros!$J$16,parametros!$F$16," - "
)))</f>
        <v xml:space="preserve"> - </v>
      </c>
      <c r="N25" s="64"/>
      <c r="O25" s="56" t="str">
        <f>_xlfn.IFNA(VLOOKUP(N25,parametros!$L$16:$M$18,2,FALSE)," - ")</f>
        <v xml:space="preserve"> - </v>
      </c>
      <c r="P25" s="56" t="str">
        <f>_xlfn.IFNA(VLOOKUP(CONCATENATE(M25,O25),parametros!K$23:M$31,3,FALSE)," - ")</f>
        <v xml:space="preserve"> - </v>
      </c>
      <c r="Q25" s="56" t="str">
        <f>_xlfn.IFNA(VLOOKUP(CONCATENATE(M25,O25),parametros!$K$23:$L$31,2,FALSE)," - ")</f>
        <v xml:space="preserve"> - </v>
      </c>
    </row>
    <row r="26" spans="1:17" ht="14.5" x14ac:dyDescent="0.25">
      <c r="A26" s="13"/>
      <c r="B26" s="53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56" t="str">
        <f>IF(_xlfn.IFNA(
VLOOKUP(Eval_controles!F26,parametros!F$5:G$6,2,FALSE)
+VLOOKUP(Eval_controles!G26,parametros!H$5:I$6,2,FALSE)
+VLOOKUP(Eval_controles!H26,parametros!J$5:K$6,2,FALSE)
+VLOOKUP(Eval_controles!I26,parametros!L$5:M$7,2,FALSE)
+VLOOKUP(Eval_controles!J26,parametros!N$5:O$6,2,FALSE)
+VLOOKUP(Eval_controles!K26,parametros!P$5:Q$6,2,FALSE)
+VLOOKUP(Eval_controles!L26,parametros!R$5:S$7,2,FALSE)," - ")&lt;=parametros!$J$18,parametros!$F$18,
IF(_xlfn.IFNA(
VLOOKUP(Eval_controles!F26,parametros!F$5:G$6,2,FALSE)
+VLOOKUP(Eval_controles!G26,parametros!H$5:I$6,2,FALSE)
+VLOOKUP(Eval_controles!H26,parametros!J$5:K$6,2,FALSE)
+VLOOKUP(Eval_controles!I26,parametros!L$5:M$7,2,FALSE)
+VLOOKUP(Eval_controles!J26,parametros!N$5:O$6,2,FALSE)
+VLOOKUP(Eval_controles!K26,parametros!P$5:Q$6,2,FALSE)
+VLOOKUP(Eval_controles!L26,parametros!R$5:S$7,2,FALSE)," - ")&lt;=parametros!$J$17,parametros!$F$17,
IF(_xlfn.IFNA(
VLOOKUP(Eval_controles!F26,parametros!F$5:G$6,2,FALSE)
+VLOOKUP(Eval_controles!G26,parametros!H$5:I$6,2,FALSE)
+VLOOKUP(Eval_controles!H26,parametros!J$5:K$6,2,FALSE)
+VLOOKUP(Eval_controles!I26,parametros!L$5:M$7,2,FALSE)
+VLOOKUP(Eval_controles!J26,parametros!N$5:O$6,2,FALSE)
+VLOOKUP(Eval_controles!K26,parametros!P$5:Q$6,2,FALSE)
+VLOOKUP(Eval_controles!L26,parametros!R$5:S$7,2,FALSE)," - ")&lt;=parametros!$J$16,parametros!$F$16," - "
)))</f>
        <v xml:space="preserve"> - </v>
      </c>
      <c r="N26" s="64"/>
      <c r="O26" s="56" t="str">
        <f>_xlfn.IFNA(VLOOKUP(N26,parametros!$L$16:$M$18,2,FALSE)," - ")</f>
        <v xml:space="preserve"> - </v>
      </c>
      <c r="P26" s="56" t="str">
        <f>_xlfn.IFNA(VLOOKUP(CONCATENATE(M26,O26),parametros!K$23:M$31,3,FALSE)," - ")</f>
        <v xml:space="preserve"> - </v>
      </c>
      <c r="Q26" s="56" t="str">
        <f>_xlfn.IFNA(VLOOKUP(CONCATENATE(M26,O26),parametros!$K$23:$L$31,2,FALSE)," - ")</f>
        <v xml:space="preserve"> - </v>
      </c>
    </row>
    <row r="27" spans="1:17" ht="14.5" x14ac:dyDescent="0.25">
      <c r="A27" s="13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56" t="str">
        <f>IF(_xlfn.IFNA(
VLOOKUP(Eval_controles!F27,parametros!F$5:G$6,2,FALSE)
+VLOOKUP(Eval_controles!G27,parametros!H$5:I$6,2,FALSE)
+VLOOKUP(Eval_controles!H27,parametros!J$5:K$6,2,FALSE)
+VLOOKUP(Eval_controles!I27,parametros!L$5:M$7,2,FALSE)
+VLOOKUP(Eval_controles!J27,parametros!N$5:O$6,2,FALSE)
+VLOOKUP(Eval_controles!K27,parametros!P$5:Q$6,2,FALSE)
+VLOOKUP(Eval_controles!L27,parametros!R$5:S$7,2,FALSE)," - ")&lt;=parametros!$J$18,parametros!$F$18,
IF(_xlfn.IFNA(
VLOOKUP(Eval_controles!F27,parametros!F$5:G$6,2,FALSE)
+VLOOKUP(Eval_controles!G27,parametros!H$5:I$6,2,FALSE)
+VLOOKUP(Eval_controles!H27,parametros!J$5:K$6,2,FALSE)
+VLOOKUP(Eval_controles!I27,parametros!L$5:M$7,2,FALSE)
+VLOOKUP(Eval_controles!J27,parametros!N$5:O$6,2,FALSE)
+VLOOKUP(Eval_controles!K27,parametros!P$5:Q$6,2,FALSE)
+VLOOKUP(Eval_controles!L27,parametros!R$5:S$7,2,FALSE)," - ")&lt;=parametros!$J$17,parametros!$F$17,
IF(_xlfn.IFNA(
VLOOKUP(Eval_controles!F27,parametros!F$5:G$6,2,FALSE)
+VLOOKUP(Eval_controles!G27,parametros!H$5:I$6,2,FALSE)
+VLOOKUP(Eval_controles!H27,parametros!J$5:K$6,2,FALSE)
+VLOOKUP(Eval_controles!I27,parametros!L$5:M$7,2,FALSE)
+VLOOKUP(Eval_controles!J27,parametros!N$5:O$6,2,FALSE)
+VLOOKUP(Eval_controles!K27,parametros!P$5:Q$6,2,FALSE)
+VLOOKUP(Eval_controles!L27,parametros!R$5:S$7,2,FALSE)," - ")&lt;=parametros!$J$16,parametros!$F$16," - "
)))</f>
        <v xml:space="preserve"> - </v>
      </c>
      <c r="N27" s="64"/>
      <c r="O27" s="56" t="str">
        <f>_xlfn.IFNA(VLOOKUP(N27,parametros!$L$16:$M$18,2,FALSE)," - ")</f>
        <v xml:space="preserve"> - </v>
      </c>
      <c r="P27" s="56" t="str">
        <f>_xlfn.IFNA(VLOOKUP(CONCATENATE(M27,O27),parametros!K$23:M$31,3,FALSE)," - ")</f>
        <v xml:space="preserve"> - </v>
      </c>
      <c r="Q27" s="56" t="str">
        <f>_xlfn.IFNA(VLOOKUP(CONCATENATE(M27,O27),parametros!$K$23:$L$31,2,FALSE)," - ")</f>
        <v xml:space="preserve"> - </v>
      </c>
    </row>
    <row r="28" spans="1:17" ht="14.5" x14ac:dyDescent="0.25">
      <c r="A28" s="13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56" t="str">
        <f>IF(_xlfn.IFNA(
VLOOKUP(Eval_controles!F28,parametros!F$5:G$6,2,FALSE)
+VLOOKUP(Eval_controles!G28,parametros!H$5:I$6,2,FALSE)
+VLOOKUP(Eval_controles!H28,parametros!J$5:K$6,2,FALSE)
+VLOOKUP(Eval_controles!I28,parametros!L$5:M$7,2,FALSE)
+VLOOKUP(Eval_controles!J28,parametros!N$5:O$6,2,FALSE)
+VLOOKUP(Eval_controles!K28,parametros!P$5:Q$6,2,FALSE)
+VLOOKUP(Eval_controles!L28,parametros!R$5:S$7,2,FALSE)," - ")&lt;=parametros!$J$18,parametros!$F$18,
IF(_xlfn.IFNA(
VLOOKUP(Eval_controles!F28,parametros!F$5:G$6,2,FALSE)
+VLOOKUP(Eval_controles!G28,parametros!H$5:I$6,2,FALSE)
+VLOOKUP(Eval_controles!H28,parametros!J$5:K$6,2,FALSE)
+VLOOKUP(Eval_controles!I28,parametros!L$5:M$7,2,FALSE)
+VLOOKUP(Eval_controles!J28,parametros!N$5:O$6,2,FALSE)
+VLOOKUP(Eval_controles!K28,parametros!P$5:Q$6,2,FALSE)
+VLOOKUP(Eval_controles!L28,parametros!R$5:S$7,2,FALSE)," - ")&lt;=parametros!$J$17,parametros!$F$17,
IF(_xlfn.IFNA(
VLOOKUP(Eval_controles!F28,parametros!F$5:G$6,2,FALSE)
+VLOOKUP(Eval_controles!G28,parametros!H$5:I$6,2,FALSE)
+VLOOKUP(Eval_controles!H28,parametros!J$5:K$6,2,FALSE)
+VLOOKUP(Eval_controles!I28,parametros!L$5:M$7,2,FALSE)
+VLOOKUP(Eval_controles!J28,parametros!N$5:O$6,2,FALSE)
+VLOOKUP(Eval_controles!K28,parametros!P$5:Q$6,2,FALSE)
+VLOOKUP(Eval_controles!L28,parametros!R$5:S$7,2,FALSE)," - ")&lt;=parametros!$J$16,parametros!$F$16," - "
)))</f>
        <v xml:space="preserve"> - </v>
      </c>
      <c r="N28" s="64"/>
      <c r="O28" s="56" t="str">
        <f>_xlfn.IFNA(VLOOKUP(N28,parametros!$L$16:$M$18,2,FALSE)," - ")</f>
        <v xml:space="preserve"> - </v>
      </c>
      <c r="P28" s="56" t="str">
        <f>_xlfn.IFNA(VLOOKUP(CONCATENATE(M28,O28),parametros!K$23:M$31,3,FALSE)," - ")</f>
        <v xml:space="preserve"> - </v>
      </c>
      <c r="Q28" s="56" t="str">
        <f>_xlfn.IFNA(VLOOKUP(CONCATENATE(M28,O28),parametros!$K$23:$L$31,2,FALSE)," - ")</f>
        <v xml:space="preserve"> - </v>
      </c>
    </row>
    <row r="29" spans="1:17" ht="14.5" x14ac:dyDescent="0.25">
      <c r="A29" s="13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56" t="str">
        <f>IF(_xlfn.IFNA(
VLOOKUP(Eval_controles!F29,parametros!F$5:G$6,2,FALSE)
+VLOOKUP(Eval_controles!G29,parametros!H$5:I$6,2,FALSE)
+VLOOKUP(Eval_controles!H29,parametros!J$5:K$6,2,FALSE)
+VLOOKUP(Eval_controles!I29,parametros!L$5:M$7,2,FALSE)
+VLOOKUP(Eval_controles!J29,parametros!N$5:O$6,2,FALSE)
+VLOOKUP(Eval_controles!K29,parametros!P$5:Q$6,2,FALSE)
+VLOOKUP(Eval_controles!L29,parametros!R$5:S$7,2,FALSE)," - ")&lt;=parametros!$J$18,parametros!$F$18,
IF(_xlfn.IFNA(
VLOOKUP(Eval_controles!F29,parametros!F$5:G$6,2,FALSE)
+VLOOKUP(Eval_controles!G29,parametros!H$5:I$6,2,FALSE)
+VLOOKUP(Eval_controles!H29,parametros!J$5:K$6,2,FALSE)
+VLOOKUP(Eval_controles!I29,parametros!L$5:M$7,2,FALSE)
+VLOOKUP(Eval_controles!J29,parametros!N$5:O$6,2,FALSE)
+VLOOKUP(Eval_controles!K29,parametros!P$5:Q$6,2,FALSE)
+VLOOKUP(Eval_controles!L29,parametros!R$5:S$7,2,FALSE)," - ")&lt;=parametros!$J$17,parametros!$F$17,
IF(_xlfn.IFNA(
VLOOKUP(Eval_controles!F29,parametros!F$5:G$6,2,FALSE)
+VLOOKUP(Eval_controles!G29,parametros!H$5:I$6,2,FALSE)
+VLOOKUP(Eval_controles!H29,parametros!J$5:K$6,2,FALSE)
+VLOOKUP(Eval_controles!I29,parametros!L$5:M$7,2,FALSE)
+VLOOKUP(Eval_controles!J29,parametros!N$5:O$6,2,FALSE)
+VLOOKUP(Eval_controles!K29,parametros!P$5:Q$6,2,FALSE)
+VLOOKUP(Eval_controles!L29,parametros!R$5:S$7,2,FALSE)," - ")&lt;=parametros!$J$16,parametros!$F$16," - "
)))</f>
        <v xml:space="preserve"> - </v>
      </c>
      <c r="N29" s="64"/>
      <c r="O29" s="56" t="str">
        <f>_xlfn.IFNA(VLOOKUP(N29,parametros!$L$16:$M$18,2,FALSE)," - ")</f>
        <v xml:space="preserve"> - </v>
      </c>
      <c r="P29" s="56" t="str">
        <f>_xlfn.IFNA(VLOOKUP(CONCATENATE(M29,O29),parametros!K$23:M$31,3,FALSE)," - ")</f>
        <v xml:space="preserve"> - </v>
      </c>
      <c r="Q29" s="56" t="str">
        <f>_xlfn.IFNA(VLOOKUP(CONCATENATE(M29,O29),parametros!$K$23:$L$31,2,FALSE)," - ")</f>
        <v xml:space="preserve"> - </v>
      </c>
    </row>
    <row r="30" spans="1:17" ht="14.5" x14ac:dyDescent="0.25">
      <c r="A30" s="13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56" t="str">
        <f>IF(_xlfn.IFNA(
VLOOKUP(Eval_controles!F30,parametros!F$5:G$6,2,FALSE)
+VLOOKUP(Eval_controles!G30,parametros!H$5:I$6,2,FALSE)
+VLOOKUP(Eval_controles!H30,parametros!J$5:K$6,2,FALSE)
+VLOOKUP(Eval_controles!I30,parametros!L$5:M$7,2,FALSE)
+VLOOKUP(Eval_controles!J30,parametros!N$5:O$6,2,FALSE)
+VLOOKUP(Eval_controles!K30,parametros!P$5:Q$6,2,FALSE)
+VLOOKUP(Eval_controles!L30,parametros!R$5:S$7,2,FALSE)," - ")&lt;=parametros!$J$18,parametros!$F$18,
IF(_xlfn.IFNA(
VLOOKUP(Eval_controles!F30,parametros!F$5:G$6,2,FALSE)
+VLOOKUP(Eval_controles!G30,parametros!H$5:I$6,2,FALSE)
+VLOOKUP(Eval_controles!H30,parametros!J$5:K$6,2,FALSE)
+VLOOKUP(Eval_controles!I30,parametros!L$5:M$7,2,FALSE)
+VLOOKUP(Eval_controles!J30,parametros!N$5:O$6,2,FALSE)
+VLOOKUP(Eval_controles!K30,parametros!P$5:Q$6,2,FALSE)
+VLOOKUP(Eval_controles!L30,parametros!R$5:S$7,2,FALSE)," - ")&lt;=parametros!$J$17,parametros!$F$17,
IF(_xlfn.IFNA(
VLOOKUP(Eval_controles!F30,parametros!F$5:G$6,2,FALSE)
+VLOOKUP(Eval_controles!G30,parametros!H$5:I$6,2,FALSE)
+VLOOKUP(Eval_controles!H30,parametros!J$5:K$6,2,FALSE)
+VLOOKUP(Eval_controles!I30,parametros!L$5:M$7,2,FALSE)
+VLOOKUP(Eval_controles!J30,parametros!N$5:O$6,2,FALSE)
+VLOOKUP(Eval_controles!K30,parametros!P$5:Q$6,2,FALSE)
+VLOOKUP(Eval_controles!L30,parametros!R$5:S$7,2,FALSE)," - ")&lt;=parametros!$J$16,parametros!$F$16," - "
)))</f>
        <v xml:space="preserve"> - </v>
      </c>
      <c r="N30" s="64"/>
      <c r="O30" s="56" t="str">
        <f>_xlfn.IFNA(VLOOKUP(N30,parametros!$L$16:$M$18,2,FALSE)," - ")</f>
        <v xml:space="preserve"> - </v>
      </c>
      <c r="P30" s="56" t="str">
        <f>_xlfn.IFNA(VLOOKUP(CONCATENATE(M30,O30),parametros!K$23:M$31,3,FALSE)," - ")</f>
        <v xml:space="preserve"> - </v>
      </c>
      <c r="Q30" s="56" t="str">
        <f>_xlfn.IFNA(VLOOKUP(CONCATENATE(M30,O30),parametros!$K$23:$L$31,2,FALSE)," - ")</f>
        <v xml:space="preserve"> - </v>
      </c>
    </row>
    <row r="31" spans="1:17" ht="14" x14ac:dyDescent="0.25">
      <c r="A31" s="14"/>
      <c r="B31" s="52"/>
      <c r="C31" s="52"/>
      <c r="D31" s="52"/>
      <c r="E31" s="52"/>
      <c r="F31" s="68"/>
      <c r="G31" s="68"/>
      <c r="H31" s="68"/>
      <c r="I31" s="68"/>
      <c r="J31" s="68"/>
      <c r="K31" s="68"/>
      <c r="L31" s="68"/>
      <c r="M31" s="56" t="str">
        <f>IF(_xlfn.IFNA(
VLOOKUP(Eval_controles!F31,parametros!F$5:G$6,2,FALSE)
+VLOOKUP(Eval_controles!G31,parametros!H$5:I$6,2,FALSE)
+VLOOKUP(Eval_controles!H31,parametros!J$5:K$6,2,FALSE)
+VLOOKUP(Eval_controles!I31,parametros!L$5:M$7,2,FALSE)
+VLOOKUP(Eval_controles!J31,parametros!N$5:O$6,2,FALSE)
+VLOOKUP(Eval_controles!K31,parametros!P$5:Q$6,2,FALSE)
+VLOOKUP(Eval_controles!L31,parametros!R$5:S$7,2,FALSE)," - ")&lt;=parametros!$J$18,parametros!$F$18,
IF(_xlfn.IFNA(
VLOOKUP(Eval_controles!F31,parametros!F$5:G$6,2,FALSE)
+VLOOKUP(Eval_controles!G31,parametros!H$5:I$6,2,FALSE)
+VLOOKUP(Eval_controles!H31,parametros!J$5:K$6,2,FALSE)
+VLOOKUP(Eval_controles!I31,parametros!L$5:M$7,2,FALSE)
+VLOOKUP(Eval_controles!J31,parametros!N$5:O$6,2,FALSE)
+VLOOKUP(Eval_controles!K31,parametros!P$5:Q$6,2,FALSE)
+VLOOKUP(Eval_controles!L31,parametros!R$5:S$7,2,FALSE)," - ")&lt;=parametros!$J$17,parametros!$F$17,
IF(_xlfn.IFNA(
VLOOKUP(Eval_controles!F31,parametros!F$5:G$6,2,FALSE)
+VLOOKUP(Eval_controles!G31,parametros!H$5:I$6,2,FALSE)
+VLOOKUP(Eval_controles!H31,parametros!J$5:K$6,2,FALSE)
+VLOOKUP(Eval_controles!I31,parametros!L$5:M$7,2,FALSE)
+VLOOKUP(Eval_controles!J31,parametros!N$5:O$6,2,FALSE)
+VLOOKUP(Eval_controles!K31,parametros!P$5:Q$6,2,FALSE)
+VLOOKUP(Eval_controles!L31,parametros!R$5:S$7,2,FALSE)," - ")&lt;=parametros!$J$16,parametros!$F$16," - "
)))</f>
        <v xml:space="preserve"> - </v>
      </c>
      <c r="N31" s="64"/>
      <c r="O31" s="56" t="str">
        <f>_xlfn.IFNA(VLOOKUP(N31,parametros!$L$16:$M$18,2,FALSE)," - ")</f>
        <v xml:space="preserve"> - </v>
      </c>
      <c r="P31" s="56" t="str">
        <f>_xlfn.IFNA(VLOOKUP(CONCATENATE(M31,O31),parametros!K$23:M$31,3,FALSE)," - ")</f>
        <v xml:space="preserve"> - </v>
      </c>
      <c r="Q31" s="56" t="str">
        <f>_xlfn.IFNA(VLOOKUP(CONCATENATE(M31,O31),parametros!$K$23:$L$31,2,FALSE)," - ")</f>
        <v xml:space="preserve"> - </v>
      </c>
    </row>
    <row r="32" spans="1:17" ht="14" x14ac:dyDescent="0.25">
      <c r="A32" s="14"/>
      <c r="B32" s="52"/>
      <c r="C32" s="52"/>
      <c r="D32" s="52"/>
      <c r="E32" s="52"/>
      <c r="F32" s="68"/>
      <c r="G32" s="68"/>
      <c r="H32" s="68"/>
      <c r="I32" s="68"/>
      <c r="J32" s="68"/>
      <c r="K32" s="68"/>
      <c r="L32" s="68"/>
      <c r="M32" s="56" t="str">
        <f>IF(_xlfn.IFNA(
VLOOKUP(Eval_controles!F32,parametros!F$5:G$6,2,FALSE)
+VLOOKUP(Eval_controles!G32,parametros!H$5:I$6,2,FALSE)
+VLOOKUP(Eval_controles!H32,parametros!J$5:K$6,2,FALSE)
+VLOOKUP(Eval_controles!I32,parametros!L$5:M$7,2,FALSE)
+VLOOKUP(Eval_controles!J32,parametros!N$5:O$6,2,FALSE)
+VLOOKUP(Eval_controles!K32,parametros!P$5:Q$6,2,FALSE)
+VLOOKUP(Eval_controles!L32,parametros!R$5:S$7,2,FALSE)," - ")&lt;=parametros!$J$18,parametros!$F$18,
IF(_xlfn.IFNA(
VLOOKUP(Eval_controles!F32,parametros!F$5:G$6,2,FALSE)
+VLOOKUP(Eval_controles!G32,parametros!H$5:I$6,2,FALSE)
+VLOOKUP(Eval_controles!H32,parametros!J$5:K$6,2,FALSE)
+VLOOKUP(Eval_controles!I32,parametros!L$5:M$7,2,FALSE)
+VLOOKUP(Eval_controles!J32,parametros!N$5:O$6,2,FALSE)
+VLOOKUP(Eval_controles!K32,parametros!P$5:Q$6,2,FALSE)
+VLOOKUP(Eval_controles!L32,parametros!R$5:S$7,2,FALSE)," - ")&lt;=parametros!$J$17,parametros!$F$17,
IF(_xlfn.IFNA(
VLOOKUP(Eval_controles!F32,parametros!F$5:G$6,2,FALSE)
+VLOOKUP(Eval_controles!G32,parametros!H$5:I$6,2,FALSE)
+VLOOKUP(Eval_controles!H32,parametros!J$5:K$6,2,FALSE)
+VLOOKUP(Eval_controles!I32,parametros!L$5:M$7,2,FALSE)
+VLOOKUP(Eval_controles!J32,parametros!N$5:O$6,2,FALSE)
+VLOOKUP(Eval_controles!K32,parametros!P$5:Q$6,2,FALSE)
+VLOOKUP(Eval_controles!L32,parametros!R$5:S$7,2,FALSE)," - ")&lt;=parametros!$J$16,parametros!$F$16," - "
)))</f>
        <v xml:space="preserve"> - </v>
      </c>
      <c r="N32" s="64"/>
      <c r="O32" s="56" t="str">
        <f>_xlfn.IFNA(VLOOKUP(N32,parametros!$L$16:$M$18,2,FALSE)," - ")</f>
        <v xml:space="preserve"> - </v>
      </c>
      <c r="P32" s="56" t="str">
        <f>_xlfn.IFNA(VLOOKUP(CONCATENATE(M32,O32),parametros!K$23:M$31,3,FALSE)," - ")</f>
        <v xml:space="preserve"> - </v>
      </c>
      <c r="Q32" s="56" t="str">
        <f>_xlfn.IFNA(VLOOKUP(CONCATENATE(M32,O32),parametros!$K$23:$L$31,2,FALSE)," - ")</f>
        <v xml:space="preserve"> - </v>
      </c>
    </row>
    <row r="33" spans="1:19" ht="14" x14ac:dyDescent="0.25">
      <c r="A33" s="14"/>
      <c r="B33" s="52"/>
      <c r="C33" s="52"/>
      <c r="D33" s="52"/>
      <c r="E33" s="52"/>
      <c r="F33" s="68"/>
      <c r="G33" s="68"/>
      <c r="H33" s="68"/>
      <c r="I33" s="68"/>
      <c r="J33" s="68"/>
      <c r="K33" s="68"/>
      <c r="L33" s="68"/>
      <c r="M33" s="56" t="str">
        <f>IF(_xlfn.IFNA(
VLOOKUP(Eval_controles!F33,parametros!F$5:G$6,2,FALSE)
+VLOOKUP(Eval_controles!G33,parametros!H$5:I$6,2,FALSE)
+VLOOKUP(Eval_controles!H33,parametros!J$5:K$6,2,FALSE)
+VLOOKUP(Eval_controles!I33,parametros!L$5:M$7,2,FALSE)
+VLOOKUP(Eval_controles!J33,parametros!N$5:O$6,2,FALSE)
+VLOOKUP(Eval_controles!K33,parametros!P$5:Q$6,2,FALSE)
+VLOOKUP(Eval_controles!L33,parametros!R$5:S$7,2,FALSE)," - ")&lt;=parametros!$J$18,parametros!$F$18,
IF(_xlfn.IFNA(
VLOOKUP(Eval_controles!F33,parametros!F$5:G$6,2,FALSE)
+VLOOKUP(Eval_controles!G33,parametros!H$5:I$6,2,FALSE)
+VLOOKUP(Eval_controles!H33,parametros!J$5:K$6,2,FALSE)
+VLOOKUP(Eval_controles!I33,parametros!L$5:M$7,2,FALSE)
+VLOOKUP(Eval_controles!J33,parametros!N$5:O$6,2,FALSE)
+VLOOKUP(Eval_controles!K33,parametros!P$5:Q$6,2,FALSE)
+VLOOKUP(Eval_controles!L33,parametros!R$5:S$7,2,FALSE)," - ")&lt;=parametros!$J$17,parametros!$F$17,
IF(_xlfn.IFNA(
VLOOKUP(Eval_controles!F33,parametros!F$5:G$6,2,FALSE)
+VLOOKUP(Eval_controles!G33,parametros!H$5:I$6,2,FALSE)
+VLOOKUP(Eval_controles!H33,parametros!J$5:K$6,2,FALSE)
+VLOOKUP(Eval_controles!I33,parametros!L$5:M$7,2,FALSE)
+VLOOKUP(Eval_controles!J33,parametros!N$5:O$6,2,FALSE)
+VLOOKUP(Eval_controles!K33,parametros!P$5:Q$6,2,FALSE)
+VLOOKUP(Eval_controles!L33,parametros!R$5:S$7,2,FALSE)," - ")&lt;=parametros!$J$16,parametros!$F$16," - "
)))</f>
        <v xml:space="preserve"> - </v>
      </c>
      <c r="N33" s="64"/>
      <c r="O33" s="56" t="str">
        <f>_xlfn.IFNA(VLOOKUP(N33,parametros!$L$16:$M$18,2,FALSE)," - ")</f>
        <v xml:space="preserve"> - </v>
      </c>
      <c r="P33" s="56" t="str">
        <f>_xlfn.IFNA(VLOOKUP(CONCATENATE(M33,O33),parametros!K$23:M$31,3,FALSE)," - ")</f>
        <v xml:space="preserve"> - </v>
      </c>
      <c r="Q33" s="56" t="str">
        <f>_xlfn.IFNA(VLOOKUP(CONCATENATE(M33,O33),parametros!$K$23:$L$31,2,FALSE)," - ")</f>
        <v xml:space="preserve"> - </v>
      </c>
    </row>
    <row r="34" spans="1:19" ht="14" x14ac:dyDescent="0.25">
      <c r="A34" s="14"/>
      <c r="B34" s="52"/>
      <c r="C34" s="52"/>
      <c r="D34" s="52"/>
      <c r="E34" s="52"/>
      <c r="F34" s="68"/>
      <c r="G34" s="68"/>
      <c r="H34" s="68"/>
      <c r="I34" s="68"/>
      <c r="J34" s="68"/>
      <c r="K34" s="68"/>
      <c r="L34" s="68"/>
      <c r="M34" s="56" t="str">
        <f>IF(_xlfn.IFNA(
VLOOKUP(Eval_controles!F34,parametros!F$5:G$6,2,FALSE)
+VLOOKUP(Eval_controles!G34,parametros!H$5:I$6,2,FALSE)
+VLOOKUP(Eval_controles!H34,parametros!J$5:K$6,2,FALSE)
+VLOOKUP(Eval_controles!I34,parametros!L$5:M$7,2,FALSE)
+VLOOKUP(Eval_controles!J34,parametros!N$5:O$6,2,FALSE)
+VLOOKUP(Eval_controles!K34,parametros!P$5:Q$6,2,FALSE)
+VLOOKUP(Eval_controles!L34,parametros!R$5:S$7,2,FALSE)," - ")&lt;=parametros!$J$18,parametros!$F$18,
IF(_xlfn.IFNA(
VLOOKUP(Eval_controles!F34,parametros!F$5:G$6,2,FALSE)
+VLOOKUP(Eval_controles!G34,parametros!H$5:I$6,2,FALSE)
+VLOOKUP(Eval_controles!H34,parametros!J$5:K$6,2,FALSE)
+VLOOKUP(Eval_controles!I34,parametros!L$5:M$7,2,FALSE)
+VLOOKUP(Eval_controles!J34,parametros!N$5:O$6,2,FALSE)
+VLOOKUP(Eval_controles!K34,parametros!P$5:Q$6,2,FALSE)
+VLOOKUP(Eval_controles!L34,parametros!R$5:S$7,2,FALSE)," - ")&lt;=parametros!$J$17,parametros!$F$17,
IF(_xlfn.IFNA(
VLOOKUP(Eval_controles!F34,parametros!F$5:G$6,2,FALSE)
+VLOOKUP(Eval_controles!G34,parametros!H$5:I$6,2,FALSE)
+VLOOKUP(Eval_controles!H34,parametros!J$5:K$6,2,FALSE)
+VLOOKUP(Eval_controles!I34,parametros!L$5:M$7,2,FALSE)
+VLOOKUP(Eval_controles!J34,parametros!N$5:O$6,2,FALSE)
+VLOOKUP(Eval_controles!K34,parametros!P$5:Q$6,2,FALSE)
+VLOOKUP(Eval_controles!L34,parametros!R$5:S$7,2,FALSE)," - ")&lt;=parametros!$J$16,parametros!$F$16," - "
)))</f>
        <v xml:space="preserve"> - </v>
      </c>
      <c r="N34" s="64"/>
      <c r="O34" s="56" t="str">
        <f>_xlfn.IFNA(VLOOKUP(N34,parametros!$L$16:$M$18,2,FALSE)," - ")</f>
        <v xml:space="preserve"> - </v>
      </c>
      <c r="P34" s="56" t="str">
        <f>_xlfn.IFNA(VLOOKUP(CONCATENATE(M34,O34),parametros!K$23:M$31,3,FALSE)," - ")</f>
        <v xml:space="preserve"> - </v>
      </c>
      <c r="Q34" s="56" t="str">
        <f>_xlfn.IFNA(VLOOKUP(CONCATENATE(M34,O34),parametros!$K$23:$L$31,2,FALSE)," - ")</f>
        <v xml:space="preserve"> - </v>
      </c>
    </row>
    <row r="35" spans="1:19" ht="14" x14ac:dyDescent="0.25">
      <c r="A35" s="14"/>
      <c r="B35" s="57"/>
      <c r="C35" s="57"/>
      <c r="D35" s="57"/>
      <c r="E35" s="57"/>
      <c r="F35" s="58"/>
      <c r="G35" s="58"/>
      <c r="H35" s="58"/>
      <c r="I35" s="58"/>
      <c r="J35" s="58"/>
      <c r="K35" s="58"/>
      <c r="L35" s="58"/>
      <c r="M35" s="59"/>
      <c r="N35" s="59"/>
      <c r="O35" s="59"/>
      <c r="P35" s="59"/>
      <c r="Q35" s="59"/>
    </row>
    <row r="36" spans="1:19" ht="4.5" customHeight="1" x14ac:dyDescent="0.25">
      <c r="A36" s="14"/>
      <c r="B36" s="60"/>
      <c r="C36" s="58"/>
      <c r="D36" s="58"/>
      <c r="E36" s="57"/>
      <c r="F36" s="61"/>
      <c r="G36" s="61"/>
      <c r="H36" s="61"/>
      <c r="I36" s="58"/>
      <c r="J36" s="58"/>
      <c r="K36" s="58"/>
      <c r="L36" s="58"/>
      <c r="M36" s="59"/>
      <c r="N36" s="59"/>
      <c r="O36" s="59"/>
      <c r="P36" s="59"/>
      <c r="Q36" s="59"/>
    </row>
    <row r="37" spans="1:19" ht="6.75" customHeight="1" x14ac:dyDescent="0.25">
      <c r="A37" s="14"/>
      <c r="B37" s="57"/>
      <c r="C37" s="57"/>
      <c r="D37" s="57"/>
      <c r="E37" s="57"/>
      <c r="F37" s="58"/>
      <c r="G37" s="58"/>
      <c r="H37" s="58"/>
      <c r="I37" s="58"/>
      <c r="J37" s="58"/>
      <c r="K37" s="58"/>
      <c r="L37" s="58"/>
      <c r="M37" s="59"/>
      <c r="N37" s="59"/>
      <c r="O37" s="59"/>
      <c r="P37" s="59"/>
      <c r="Q37" s="59"/>
    </row>
    <row r="38" spans="1:19" ht="16.5" customHeight="1" x14ac:dyDescent="0.25">
      <c r="A38" s="14"/>
      <c r="B38" s="105" t="s">
        <v>129</v>
      </c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</row>
    <row r="39" spans="1:19" ht="14" x14ac:dyDescent="0.3">
      <c r="A39" s="14"/>
      <c r="B39" s="12"/>
      <c r="C39" s="9"/>
      <c r="D39" s="9"/>
      <c r="E39" s="4"/>
      <c r="F39" s="77"/>
      <c r="G39" s="77"/>
      <c r="H39" s="77"/>
      <c r="I39" s="8"/>
    </row>
    <row r="40" spans="1:19" ht="14" x14ac:dyDescent="0.25">
      <c r="A40" s="14"/>
      <c r="B40" s="60" t="s">
        <v>87</v>
      </c>
      <c r="C40" s="80">
        <v>44309</v>
      </c>
      <c r="D40" s="58"/>
      <c r="E40" s="57"/>
      <c r="F40" s="95" t="s">
        <v>89</v>
      </c>
      <c r="G40" s="95"/>
      <c r="H40" s="95"/>
      <c r="I40" s="88" t="s">
        <v>135</v>
      </c>
      <c r="J40" s="88"/>
      <c r="K40" s="88"/>
      <c r="L40" s="58"/>
      <c r="M40" s="59"/>
      <c r="N40" s="59"/>
      <c r="O40" s="59"/>
      <c r="P40" s="59"/>
      <c r="Q40" s="59"/>
    </row>
    <row r="41" spans="1:19" ht="14" x14ac:dyDescent="0.3">
      <c r="A41" s="14"/>
      <c r="B41" s="12"/>
      <c r="C41" s="9"/>
      <c r="D41" s="9"/>
      <c r="E41" s="4"/>
      <c r="F41" s="96"/>
      <c r="G41" s="96"/>
      <c r="H41" s="96"/>
      <c r="I41" s="8"/>
    </row>
    <row r="42" spans="1:19" ht="42.75" customHeight="1" x14ac:dyDescent="0.25">
      <c r="A42" s="14"/>
      <c r="B42" s="89" t="s">
        <v>2</v>
      </c>
      <c r="C42" s="89" t="s">
        <v>3</v>
      </c>
      <c r="D42" s="97" t="s">
        <v>98</v>
      </c>
      <c r="E42" s="89" t="s">
        <v>4</v>
      </c>
      <c r="F42" s="89" t="s">
        <v>90</v>
      </c>
      <c r="G42" s="89"/>
      <c r="H42" s="89"/>
      <c r="I42" s="89"/>
      <c r="J42" s="89"/>
      <c r="K42" s="89"/>
      <c r="L42" s="89"/>
      <c r="M42" s="100" t="s">
        <v>94</v>
      </c>
      <c r="N42" s="67" t="s">
        <v>96</v>
      </c>
      <c r="O42" s="100" t="s">
        <v>105</v>
      </c>
      <c r="P42" s="93" t="s">
        <v>106</v>
      </c>
      <c r="Q42" s="93" t="s">
        <v>109</v>
      </c>
      <c r="R42" s="94" t="s">
        <v>127</v>
      </c>
      <c r="S42" s="94" t="s">
        <v>126</v>
      </c>
    </row>
    <row r="43" spans="1:19" ht="55.5" customHeight="1" x14ac:dyDescent="0.25">
      <c r="A43" s="10"/>
      <c r="B43" s="89"/>
      <c r="C43" s="89"/>
      <c r="D43" s="98"/>
      <c r="E43" s="89"/>
      <c r="F43" s="103" t="s">
        <v>91</v>
      </c>
      <c r="G43" s="104"/>
      <c r="H43" s="63" t="s">
        <v>92</v>
      </c>
      <c r="I43" s="63" t="s">
        <v>93</v>
      </c>
      <c r="J43" s="63" t="s">
        <v>100</v>
      </c>
      <c r="K43" s="63" t="s">
        <v>101</v>
      </c>
      <c r="L43" s="63" t="s">
        <v>102</v>
      </c>
      <c r="M43" s="100"/>
      <c r="N43" s="101" t="s">
        <v>95</v>
      </c>
      <c r="O43" s="100" t="s">
        <v>103</v>
      </c>
      <c r="P43" s="93"/>
      <c r="Q43" s="93"/>
      <c r="R43" s="94"/>
      <c r="S43" s="94"/>
    </row>
    <row r="44" spans="1:19" ht="153" customHeight="1" x14ac:dyDescent="0.25">
      <c r="A44" s="10"/>
      <c r="B44" s="89"/>
      <c r="C44" s="89"/>
      <c r="D44" s="99"/>
      <c r="E44" s="89"/>
      <c r="F44" s="74" t="s">
        <v>117</v>
      </c>
      <c r="G44" s="74" t="s">
        <v>116</v>
      </c>
      <c r="H44" s="74" t="s">
        <v>115</v>
      </c>
      <c r="I44" s="33" t="s">
        <v>114</v>
      </c>
      <c r="J44" s="74" t="s">
        <v>99</v>
      </c>
      <c r="K44" s="74" t="s">
        <v>118</v>
      </c>
      <c r="L44" s="74" t="s">
        <v>119</v>
      </c>
      <c r="M44" s="100"/>
      <c r="N44" s="102"/>
      <c r="O44" s="100"/>
      <c r="P44" s="93"/>
      <c r="Q44" s="93"/>
      <c r="R44" s="94"/>
      <c r="S44" s="94"/>
    </row>
    <row r="45" spans="1:19" ht="287.5" x14ac:dyDescent="0.25">
      <c r="A45" s="10"/>
      <c r="B45" s="81" t="s">
        <v>131</v>
      </c>
      <c r="C45" s="81" t="s">
        <v>132</v>
      </c>
      <c r="D45" s="82" t="s">
        <v>133</v>
      </c>
      <c r="E45" s="82" t="s">
        <v>134</v>
      </c>
      <c r="F45" s="70" t="s">
        <v>14</v>
      </c>
      <c r="G45" s="70" t="s">
        <v>15</v>
      </c>
      <c r="H45" s="70" t="s">
        <v>16</v>
      </c>
      <c r="I45" s="70" t="s">
        <v>17</v>
      </c>
      <c r="J45" s="70" t="s">
        <v>18</v>
      </c>
      <c r="K45" s="70" t="s">
        <v>19</v>
      </c>
      <c r="L45" s="70" t="s">
        <v>20</v>
      </c>
      <c r="M45" s="56" t="str">
        <f>IF(_xlfn.IFNA(
VLOOKUP(Eval_controles!F45,parametros!F$5:G$6,2,FALSE)
+VLOOKUP(Eval_controles!G45,parametros!H$5:I$6,2,FALSE)
+VLOOKUP(Eval_controles!H45,parametros!J$5:K$6,2,FALSE)
+VLOOKUP(Eval_controles!I45,parametros!L$5:M$7,2,FALSE)
+VLOOKUP(Eval_controles!J45,parametros!N$5:O$6,2,FALSE)
+VLOOKUP(Eval_controles!K45,parametros!P$5:Q$6,2,FALSE)
+VLOOKUP(Eval_controles!L45,parametros!R$5:S$7,2,FALSE)," - ")&lt;=parametros!$J$18,parametros!$F$18,
IF(_xlfn.IFNA(
VLOOKUP(Eval_controles!F45,parametros!F$5:G$6,2,FALSE)
+VLOOKUP(Eval_controles!G45,parametros!H$5:I$6,2,FALSE)
+VLOOKUP(Eval_controles!H45,parametros!J$5:K$6,2,FALSE)
+VLOOKUP(Eval_controles!I45,parametros!L$5:M$7,2,FALSE)
+VLOOKUP(Eval_controles!J45,parametros!N$5:O$6,2,FALSE)
+VLOOKUP(Eval_controles!K45,parametros!P$5:Q$6,2,FALSE)
+VLOOKUP(Eval_controles!L45,parametros!R$5:S$7,2,FALSE)," - ")&lt;=parametros!$J$17,parametros!$F$17,
IF(_xlfn.IFNA(
VLOOKUP(Eval_controles!F45,parametros!F$5:G$6,2,FALSE)
+VLOOKUP(Eval_controles!G45,parametros!H$5:I$6,2,FALSE)
+VLOOKUP(Eval_controles!H45,parametros!J$5:K$6,2,FALSE)
+VLOOKUP(Eval_controles!I45,parametros!L$5:M$7,2,FALSE)
+VLOOKUP(Eval_controles!J45,parametros!N$5:O$6,2,FALSE)
+VLOOKUP(Eval_controles!K45,parametros!P$5:Q$6,2,FALSE)
+VLOOKUP(Eval_controles!L45,parametros!R$5:S$7,2,FALSE)," - ")&lt;=parametros!$J$16,parametros!$F$16," - "
)))</f>
        <v>Fuerte</v>
      </c>
      <c r="N45" s="64" t="s">
        <v>46</v>
      </c>
      <c r="O45" s="56" t="str">
        <f>_xlfn.IFNA(VLOOKUP(N45,parametros!$L$16:$M$18,2,FALSE)," - ")</f>
        <v>Fuerte</v>
      </c>
      <c r="P45" s="56" t="str">
        <f>_xlfn.IFNA(VLOOKUP(CONCATENATE(M45,O45),parametros!K$23:M$31,3,FALSE)," - ")</f>
        <v>No</v>
      </c>
      <c r="Q45" s="56">
        <f>_xlfn.IFNA(VLOOKUP(CONCATENATE(M45,O45),parametros!$K$23:$L$31,2,FALSE)," - ")</f>
        <v>100</v>
      </c>
      <c r="R45" s="84" t="s">
        <v>136</v>
      </c>
      <c r="S45" s="84" t="s">
        <v>137</v>
      </c>
    </row>
    <row r="46" spans="1:19" x14ac:dyDescent="0.25">
      <c r="B46" s="78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56" t="str">
        <f>IF(_xlfn.IFNA(
VLOOKUP(Eval_controles!F46,parametros!F$5:G$6,2,FALSE)
+VLOOKUP(Eval_controles!G46,parametros!H$5:I$6,2,FALSE)
+VLOOKUP(Eval_controles!H46,parametros!J$5:K$6,2,FALSE)
+VLOOKUP(Eval_controles!I46,parametros!L$5:M$7,2,FALSE)
+VLOOKUP(Eval_controles!J46,parametros!N$5:O$6,2,FALSE)
+VLOOKUP(Eval_controles!K46,parametros!P$5:Q$6,2,FALSE)
+VLOOKUP(Eval_controles!L46,parametros!R$5:S$7,2,FALSE)," - ")&lt;=parametros!$J$18,parametros!$F$18,
IF(_xlfn.IFNA(
VLOOKUP(Eval_controles!F46,parametros!F$5:G$6,2,FALSE)
+VLOOKUP(Eval_controles!G46,parametros!H$5:I$6,2,FALSE)
+VLOOKUP(Eval_controles!H46,parametros!J$5:K$6,2,FALSE)
+VLOOKUP(Eval_controles!I46,parametros!L$5:M$7,2,FALSE)
+VLOOKUP(Eval_controles!J46,parametros!N$5:O$6,2,FALSE)
+VLOOKUP(Eval_controles!K46,parametros!P$5:Q$6,2,FALSE)
+VLOOKUP(Eval_controles!L46,parametros!R$5:S$7,2,FALSE)," - ")&lt;=parametros!$J$17,parametros!$F$17,
IF(_xlfn.IFNA(
VLOOKUP(Eval_controles!F46,parametros!F$5:G$6,2,FALSE)
+VLOOKUP(Eval_controles!G46,parametros!H$5:I$6,2,FALSE)
+VLOOKUP(Eval_controles!H46,parametros!J$5:K$6,2,FALSE)
+VLOOKUP(Eval_controles!I46,parametros!L$5:M$7,2,FALSE)
+VLOOKUP(Eval_controles!J46,parametros!N$5:O$6,2,FALSE)
+VLOOKUP(Eval_controles!K46,parametros!P$5:Q$6,2,FALSE)
+VLOOKUP(Eval_controles!L46,parametros!R$5:S$7,2,FALSE)," - ")&lt;=parametros!$J$16,parametros!$F$16," - "
)))</f>
        <v xml:space="preserve"> - </v>
      </c>
      <c r="N46" s="64"/>
      <c r="O46" s="56" t="str">
        <f>_xlfn.IFNA(VLOOKUP(N46,parametros!$L$16:$M$18,2,FALSE)," - ")</f>
        <v xml:space="preserve"> - </v>
      </c>
      <c r="P46" s="56" t="str">
        <f>_xlfn.IFNA(VLOOKUP(CONCATENATE(M46,O46),parametros!K$23:M$31,3,FALSE)," - ")</f>
        <v xml:space="preserve"> - </v>
      </c>
      <c r="Q46" s="56" t="str">
        <f>_xlfn.IFNA(VLOOKUP(CONCATENATE(M46,O46),parametros!$K$23:$L$31,2,FALSE)," - ")</f>
        <v xml:space="preserve"> - </v>
      </c>
      <c r="R46" s="79"/>
      <c r="S46" s="79"/>
    </row>
    <row r="47" spans="1:19" ht="14.5" x14ac:dyDescent="0.25">
      <c r="A47" s="13"/>
      <c r="B47" s="78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56" t="str">
        <f>IF(_xlfn.IFNA(
VLOOKUP(Eval_controles!F47,parametros!F$5:G$6,2,FALSE)
+VLOOKUP(Eval_controles!G47,parametros!H$5:I$6,2,FALSE)
+VLOOKUP(Eval_controles!H47,parametros!J$5:K$6,2,FALSE)
+VLOOKUP(Eval_controles!I47,parametros!L$5:M$7,2,FALSE)
+VLOOKUP(Eval_controles!J47,parametros!N$5:O$6,2,FALSE)
+VLOOKUP(Eval_controles!K47,parametros!P$5:Q$6,2,FALSE)
+VLOOKUP(Eval_controles!L47,parametros!R$5:S$7,2,FALSE)," - ")&lt;=parametros!$J$18,parametros!$F$18,
IF(_xlfn.IFNA(
VLOOKUP(Eval_controles!F47,parametros!F$5:G$6,2,FALSE)
+VLOOKUP(Eval_controles!G47,parametros!H$5:I$6,2,FALSE)
+VLOOKUP(Eval_controles!H47,parametros!J$5:K$6,2,FALSE)
+VLOOKUP(Eval_controles!I47,parametros!L$5:M$7,2,FALSE)
+VLOOKUP(Eval_controles!J47,parametros!N$5:O$6,2,FALSE)
+VLOOKUP(Eval_controles!K47,parametros!P$5:Q$6,2,FALSE)
+VLOOKUP(Eval_controles!L47,parametros!R$5:S$7,2,FALSE)," - ")&lt;=parametros!$J$17,parametros!$F$17,
IF(_xlfn.IFNA(
VLOOKUP(Eval_controles!F47,parametros!F$5:G$6,2,FALSE)
+VLOOKUP(Eval_controles!G47,parametros!H$5:I$6,2,FALSE)
+VLOOKUP(Eval_controles!H47,parametros!J$5:K$6,2,FALSE)
+VLOOKUP(Eval_controles!I47,parametros!L$5:M$7,2,FALSE)
+VLOOKUP(Eval_controles!J47,parametros!N$5:O$6,2,FALSE)
+VLOOKUP(Eval_controles!K47,parametros!P$5:Q$6,2,FALSE)
+VLOOKUP(Eval_controles!L47,parametros!R$5:S$7,2,FALSE)," - ")&lt;=parametros!$J$16,parametros!$F$16," - "
)))</f>
        <v xml:space="preserve"> - </v>
      </c>
      <c r="N47" s="64"/>
      <c r="O47" s="56" t="str">
        <f>_xlfn.IFNA(VLOOKUP(N47,parametros!$L$16:$M$18,2,FALSE)," - ")</f>
        <v xml:space="preserve"> - </v>
      </c>
      <c r="P47" s="56" t="str">
        <f>_xlfn.IFNA(VLOOKUP(CONCATENATE(M47,O47),parametros!K$23:M$31,3,FALSE)," - ")</f>
        <v xml:space="preserve"> - </v>
      </c>
      <c r="Q47" s="56" t="str">
        <f>_xlfn.IFNA(VLOOKUP(CONCATENATE(M47,O47),parametros!$K$23:$L$31,2,FALSE)," - ")</f>
        <v xml:space="preserve"> - </v>
      </c>
      <c r="R47" s="79"/>
      <c r="S47" s="79"/>
    </row>
    <row r="48" spans="1:19" ht="14.5" x14ac:dyDescent="0.25">
      <c r="A48" s="13"/>
      <c r="B48" s="78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56" t="str">
        <f>IF(_xlfn.IFNA(
VLOOKUP(Eval_controles!F48,parametros!F$5:G$6,2,FALSE)
+VLOOKUP(Eval_controles!G48,parametros!H$5:I$6,2,FALSE)
+VLOOKUP(Eval_controles!H48,parametros!J$5:K$6,2,FALSE)
+VLOOKUP(Eval_controles!I48,parametros!L$5:M$7,2,FALSE)
+VLOOKUP(Eval_controles!J48,parametros!N$5:O$6,2,FALSE)
+VLOOKUP(Eval_controles!K48,parametros!P$5:Q$6,2,FALSE)
+VLOOKUP(Eval_controles!L48,parametros!R$5:S$7,2,FALSE)," - ")&lt;=parametros!$J$18,parametros!$F$18,
IF(_xlfn.IFNA(
VLOOKUP(Eval_controles!F48,parametros!F$5:G$6,2,FALSE)
+VLOOKUP(Eval_controles!G48,parametros!H$5:I$6,2,FALSE)
+VLOOKUP(Eval_controles!H48,parametros!J$5:K$6,2,FALSE)
+VLOOKUP(Eval_controles!I48,parametros!L$5:M$7,2,FALSE)
+VLOOKUP(Eval_controles!J48,parametros!N$5:O$6,2,FALSE)
+VLOOKUP(Eval_controles!K48,parametros!P$5:Q$6,2,FALSE)
+VLOOKUP(Eval_controles!L48,parametros!R$5:S$7,2,FALSE)," - ")&lt;=parametros!$J$17,parametros!$F$17,
IF(_xlfn.IFNA(
VLOOKUP(Eval_controles!F48,parametros!F$5:G$6,2,FALSE)
+VLOOKUP(Eval_controles!G48,parametros!H$5:I$6,2,FALSE)
+VLOOKUP(Eval_controles!H48,parametros!J$5:K$6,2,FALSE)
+VLOOKUP(Eval_controles!I48,parametros!L$5:M$7,2,FALSE)
+VLOOKUP(Eval_controles!J48,parametros!N$5:O$6,2,FALSE)
+VLOOKUP(Eval_controles!K48,parametros!P$5:Q$6,2,FALSE)
+VLOOKUP(Eval_controles!L48,parametros!R$5:S$7,2,FALSE)," - ")&lt;=parametros!$J$16,parametros!$F$16," - "
)))</f>
        <v xml:space="preserve"> - </v>
      </c>
      <c r="N48" s="64"/>
      <c r="O48" s="56" t="str">
        <f>_xlfn.IFNA(VLOOKUP(N48,parametros!$L$16:$M$18,2,FALSE)," - ")</f>
        <v xml:space="preserve"> - </v>
      </c>
      <c r="P48" s="56" t="str">
        <f>_xlfn.IFNA(VLOOKUP(CONCATENATE(M48,O48),parametros!K$23:M$31,3,FALSE)," - ")</f>
        <v xml:space="preserve"> - </v>
      </c>
      <c r="Q48" s="56" t="str">
        <f>_xlfn.IFNA(VLOOKUP(CONCATENATE(M48,O48),parametros!$K$23:$L$31,2,FALSE)," - ")</f>
        <v xml:space="preserve"> - </v>
      </c>
      <c r="R48" s="79"/>
      <c r="S48" s="79"/>
    </row>
    <row r="49" spans="1:19" ht="14.5" x14ac:dyDescent="0.25">
      <c r="A49" s="13"/>
      <c r="B49" s="78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56" t="str">
        <f>IF(_xlfn.IFNA(
VLOOKUP(Eval_controles!F49,parametros!F$5:G$6,2,FALSE)
+VLOOKUP(Eval_controles!G49,parametros!H$5:I$6,2,FALSE)
+VLOOKUP(Eval_controles!H49,parametros!J$5:K$6,2,FALSE)
+VLOOKUP(Eval_controles!I49,parametros!L$5:M$7,2,FALSE)
+VLOOKUP(Eval_controles!J49,parametros!N$5:O$6,2,FALSE)
+VLOOKUP(Eval_controles!K49,parametros!P$5:Q$6,2,FALSE)
+VLOOKUP(Eval_controles!L49,parametros!R$5:S$7,2,FALSE)," - ")&lt;=parametros!$J$18,parametros!$F$18,
IF(_xlfn.IFNA(
VLOOKUP(Eval_controles!F49,parametros!F$5:G$6,2,FALSE)
+VLOOKUP(Eval_controles!G49,parametros!H$5:I$6,2,FALSE)
+VLOOKUP(Eval_controles!H49,parametros!J$5:K$6,2,FALSE)
+VLOOKUP(Eval_controles!I49,parametros!L$5:M$7,2,FALSE)
+VLOOKUP(Eval_controles!J49,parametros!N$5:O$6,2,FALSE)
+VLOOKUP(Eval_controles!K49,parametros!P$5:Q$6,2,FALSE)
+VLOOKUP(Eval_controles!L49,parametros!R$5:S$7,2,FALSE)," - ")&lt;=parametros!$J$17,parametros!$F$17,
IF(_xlfn.IFNA(
VLOOKUP(Eval_controles!F49,parametros!F$5:G$6,2,FALSE)
+VLOOKUP(Eval_controles!G49,parametros!H$5:I$6,2,FALSE)
+VLOOKUP(Eval_controles!H49,parametros!J$5:K$6,2,FALSE)
+VLOOKUP(Eval_controles!I49,parametros!L$5:M$7,2,FALSE)
+VLOOKUP(Eval_controles!J49,parametros!N$5:O$6,2,FALSE)
+VLOOKUP(Eval_controles!K49,parametros!P$5:Q$6,2,FALSE)
+VLOOKUP(Eval_controles!L49,parametros!R$5:S$7,2,FALSE)," - ")&lt;=parametros!$J$16,parametros!$F$16," - "
)))</f>
        <v xml:space="preserve"> - </v>
      </c>
      <c r="N49" s="64"/>
      <c r="O49" s="56" t="str">
        <f>_xlfn.IFNA(VLOOKUP(N49,parametros!$L$16:$M$18,2,FALSE)," - ")</f>
        <v xml:space="preserve"> - </v>
      </c>
      <c r="P49" s="56" t="str">
        <f>_xlfn.IFNA(VLOOKUP(CONCATENATE(M49,O49),parametros!K$23:M$31,3,FALSE)," - ")</f>
        <v xml:space="preserve"> - </v>
      </c>
      <c r="Q49" s="56" t="str">
        <f>_xlfn.IFNA(VLOOKUP(CONCATENATE(M49,O49),parametros!$K$23:$L$31,2,FALSE)," - ")</f>
        <v xml:space="preserve"> - </v>
      </c>
      <c r="R49" s="79"/>
      <c r="S49" s="79"/>
    </row>
    <row r="50" spans="1:19" ht="14.5" x14ac:dyDescent="0.25">
      <c r="A50" s="13"/>
      <c r="B50" s="78"/>
      <c r="C50" s="52"/>
      <c r="D50" s="52"/>
      <c r="E50" s="52"/>
      <c r="F50" s="70"/>
      <c r="G50" s="70"/>
      <c r="H50" s="70"/>
      <c r="I50" s="70"/>
      <c r="J50" s="70"/>
      <c r="K50" s="70"/>
      <c r="L50" s="70"/>
      <c r="M50" s="56" t="str">
        <f>IF(_xlfn.IFNA(
VLOOKUP(Eval_controles!F50,parametros!F$5:G$6,2,FALSE)
+VLOOKUP(Eval_controles!G50,parametros!H$5:I$6,2,FALSE)
+VLOOKUP(Eval_controles!H50,parametros!J$5:K$6,2,FALSE)
+VLOOKUP(Eval_controles!I50,parametros!L$5:M$7,2,FALSE)
+VLOOKUP(Eval_controles!J50,parametros!N$5:O$6,2,FALSE)
+VLOOKUP(Eval_controles!K50,parametros!P$5:Q$6,2,FALSE)
+VLOOKUP(Eval_controles!L50,parametros!R$5:S$7,2,FALSE)," - ")&lt;=parametros!$J$18,parametros!$F$18,
IF(_xlfn.IFNA(
VLOOKUP(Eval_controles!F50,parametros!F$5:G$6,2,FALSE)
+VLOOKUP(Eval_controles!G50,parametros!H$5:I$6,2,FALSE)
+VLOOKUP(Eval_controles!H50,parametros!J$5:K$6,2,FALSE)
+VLOOKUP(Eval_controles!I50,parametros!L$5:M$7,2,FALSE)
+VLOOKUP(Eval_controles!J50,parametros!N$5:O$6,2,FALSE)
+VLOOKUP(Eval_controles!K50,parametros!P$5:Q$6,2,FALSE)
+VLOOKUP(Eval_controles!L50,parametros!R$5:S$7,2,FALSE)," - ")&lt;=parametros!$J$17,parametros!$F$17,
IF(_xlfn.IFNA(
VLOOKUP(Eval_controles!F50,parametros!F$5:G$6,2,FALSE)
+VLOOKUP(Eval_controles!G50,parametros!H$5:I$6,2,FALSE)
+VLOOKUP(Eval_controles!H50,parametros!J$5:K$6,2,FALSE)
+VLOOKUP(Eval_controles!I50,parametros!L$5:M$7,2,FALSE)
+VLOOKUP(Eval_controles!J50,parametros!N$5:O$6,2,FALSE)
+VLOOKUP(Eval_controles!K50,parametros!P$5:Q$6,2,FALSE)
+VLOOKUP(Eval_controles!L50,parametros!R$5:S$7,2,FALSE)," - ")&lt;=parametros!$J$16,parametros!$F$16," - "
)))</f>
        <v xml:space="preserve"> - </v>
      </c>
      <c r="N50" s="64"/>
      <c r="O50" s="56" t="str">
        <f>_xlfn.IFNA(VLOOKUP(N50,parametros!$L$16:$M$18,2,FALSE)," - ")</f>
        <v xml:space="preserve"> - </v>
      </c>
      <c r="P50" s="56" t="str">
        <f>_xlfn.IFNA(VLOOKUP(CONCATENATE(M50,O50),parametros!K$23:M$31,3,FALSE)," - ")</f>
        <v xml:space="preserve"> - </v>
      </c>
      <c r="Q50" s="56" t="str">
        <f>_xlfn.IFNA(VLOOKUP(CONCATENATE(M50,O50),parametros!$K$23:$L$31,2,FALSE)," - ")</f>
        <v xml:space="preserve"> - </v>
      </c>
      <c r="R50" s="79"/>
      <c r="S50" s="79"/>
    </row>
    <row r="51" spans="1:19" ht="14.5" x14ac:dyDescent="0.25">
      <c r="A51" s="13"/>
      <c r="B51" s="78"/>
      <c r="C51" s="52"/>
      <c r="D51" s="52"/>
      <c r="E51" s="52"/>
      <c r="F51" s="70"/>
      <c r="G51" s="70"/>
      <c r="H51" s="70"/>
      <c r="I51" s="70"/>
      <c r="J51" s="70"/>
      <c r="K51" s="70"/>
      <c r="L51" s="70"/>
      <c r="M51" s="56" t="str">
        <f>IF(_xlfn.IFNA(
VLOOKUP(Eval_controles!F51,parametros!F$5:G$6,2,FALSE)
+VLOOKUP(Eval_controles!G51,parametros!H$5:I$6,2,FALSE)
+VLOOKUP(Eval_controles!H51,parametros!J$5:K$6,2,FALSE)
+VLOOKUP(Eval_controles!I51,parametros!L$5:M$7,2,FALSE)
+VLOOKUP(Eval_controles!J51,parametros!N$5:O$6,2,FALSE)
+VLOOKUP(Eval_controles!K51,parametros!P$5:Q$6,2,FALSE)
+VLOOKUP(Eval_controles!L51,parametros!R$5:S$7,2,FALSE)," - ")&lt;=parametros!$J$18,parametros!$F$18,
IF(_xlfn.IFNA(
VLOOKUP(Eval_controles!F51,parametros!F$5:G$6,2,FALSE)
+VLOOKUP(Eval_controles!G51,parametros!H$5:I$6,2,FALSE)
+VLOOKUP(Eval_controles!H51,parametros!J$5:K$6,2,FALSE)
+VLOOKUP(Eval_controles!I51,parametros!L$5:M$7,2,FALSE)
+VLOOKUP(Eval_controles!J51,parametros!N$5:O$6,2,FALSE)
+VLOOKUP(Eval_controles!K51,parametros!P$5:Q$6,2,FALSE)
+VLOOKUP(Eval_controles!L51,parametros!R$5:S$7,2,FALSE)," - ")&lt;=parametros!$J$17,parametros!$F$17,
IF(_xlfn.IFNA(
VLOOKUP(Eval_controles!F51,parametros!F$5:G$6,2,FALSE)
+VLOOKUP(Eval_controles!G51,parametros!H$5:I$6,2,FALSE)
+VLOOKUP(Eval_controles!H51,parametros!J$5:K$6,2,FALSE)
+VLOOKUP(Eval_controles!I51,parametros!L$5:M$7,2,FALSE)
+VLOOKUP(Eval_controles!J51,parametros!N$5:O$6,2,FALSE)
+VLOOKUP(Eval_controles!K51,parametros!P$5:Q$6,2,FALSE)
+VLOOKUP(Eval_controles!L51,parametros!R$5:S$7,2,FALSE)," - ")&lt;=parametros!$J$16,parametros!$F$16," - "
)))</f>
        <v xml:space="preserve"> - </v>
      </c>
      <c r="N51" s="64"/>
      <c r="O51" s="56" t="str">
        <f>_xlfn.IFNA(VLOOKUP(N51,parametros!$L$16:$M$18,2,FALSE)," - ")</f>
        <v xml:space="preserve"> - </v>
      </c>
      <c r="P51" s="56" t="str">
        <f>_xlfn.IFNA(VLOOKUP(CONCATENATE(M51,O51),parametros!K$23:M$31,3,FALSE)," - ")</f>
        <v xml:space="preserve"> - </v>
      </c>
      <c r="Q51" s="56" t="str">
        <f>_xlfn.IFNA(VLOOKUP(CONCATENATE(M51,O51),parametros!$K$23:$L$31,2,FALSE)," - ")</f>
        <v xml:space="preserve"> - </v>
      </c>
      <c r="R51" s="79"/>
      <c r="S51" s="79"/>
    </row>
    <row r="52" spans="1:19" ht="14" x14ac:dyDescent="0.25">
      <c r="A52" s="14"/>
      <c r="B52" s="78"/>
      <c r="C52" s="52"/>
      <c r="D52" s="52"/>
      <c r="E52" s="52"/>
      <c r="F52" s="70"/>
      <c r="G52" s="70"/>
      <c r="H52" s="70"/>
      <c r="I52" s="70"/>
      <c r="J52" s="70"/>
      <c r="K52" s="70"/>
      <c r="L52" s="70"/>
      <c r="M52" s="56" t="str">
        <f>IF(_xlfn.IFNA(
VLOOKUP(Eval_controles!F52,parametros!F$5:G$6,2,FALSE)
+VLOOKUP(Eval_controles!G52,parametros!H$5:I$6,2,FALSE)
+VLOOKUP(Eval_controles!H52,parametros!J$5:K$6,2,FALSE)
+VLOOKUP(Eval_controles!I52,parametros!L$5:M$7,2,FALSE)
+VLOOKUP(Eval_controles!J52,parametros!N$5:O$6,2,FALSE)
+VLOOKUP(Eval_controles!K52,parametros!P$5:Q$6,2,FALSE)
+VLOOKUP(Eval_controles!L52,parametros!R$5:S$7,2,FALSE)," - ")&lt;=parametros!$J$18,parametros!$F$18,
IF(_xlfn.IFNA(
VLOOKUP(Eval_controles!F52,parametros!F$5:G$6,2,FALSE)
+VLOOKUP(Eval_controles!G52,parametros!H$5:I$6,2,FALSE)
+VLOOKUP(Eval_controles!H52,parametros!J$5:K$6,2,FALSE)
+VLOOKUP(Eval_controles!I52,parametros!L$5:M$7,2,FALSE)
+VLOOKUP(Eval_controles!J52,parametros!N$5:O$6,2,FALSE)
+VLOOKUP(Eval_controles!K52,parametros!P$5:Q$6,2,FALSE)
+VLOOKUP(Eval_controles!L52,parametros!R$5:S$7,2,FALSE)," - ")&lt;=parametros!$J$17,parametros!$F$17,
IF(_xlfn.IFNA(
VLOOKUP(Eval_controles!F52,parametros!F$5:G$6,2,FALSE)
+VLOOKUP(Eval_controles!G52,parametros!H$5:I$6,2,FALSE)
+VLOOKUP(Eval_controles!H52,parametros!J$5:K$6,2,FALSE)
+VLOOKUP(Eval_controles!I52,parametros!L$5:M$7,2,FALSE)
+VLOOKUP(Eval_controles!J52,parametros!N$5:O$6,2,FALSE)
+VLOOKUP(Eval_controles!K52,parametros!P$5:Q$6,2,FALSE)
+VLOOKUP(Eval_controles!L52,parametros!R$5:S$7,2,FALSE)," - ")&lt;=parametros!$J$16,parametros!$F$16," - "
)))</f>
        <v xml:space="preserve"> - </v>
      </c>
      <c r="N52" s="64"/>
      <c r="O52" s="56" t="str">
        <f>_xlfn.IFNA(VLOOKUP(N52,parametros!$L$16:$M$18,2,FALSE)," - ")</f>
        <v xml:space="preserve"> - </v>
      </c>
      <c r="P52" s="56" t="str">
        <f>_xlfn.IFNA(VLOOKUP(CONCATENATE(M52,O52),parametros!K$23:M$31,3,FALSE)," - ")</f>
        <v xml:space="preserve"> - </v>
      </c>
      <c r="Q52" s="56" t="str">
        <f>_xlfn.IFNA(VLOOKUP(CONCATENATE(M52,O52),parametros!$K$23:$L$31,2,FALSE)," - ")</f>
        <v xml:space="preserve"> - </v>
      </c>
      <c r="R52" s="79"/>
      <c r="S52" s="79"/>
    </row>
    <row r="53" spans="1:19" ht="14" x14ac:dyDescent="0.25">
      <c r="A53" s="14"/>
      <c r="B53" s="52"/>
      <c r="C53" s="52"/>
      <c r="D53" s="52"/>
      <c r="E53" s="52"/>
      <c r="F53" s="70"/>
      <c r="G53" s="70"/>
      <c r="H53" s="70"/>
      <c r="I53" s="70"/>
      <c r="J53" s="70"/>
      <c r="K53" s="70"/>
      <c r="L53" s="70"/>
      <c r="M53" s="56" t="str">
        <f>IF(_xlfn.IFNA(
VLOOKUP(Eval_controles!F53,parametros!F$5:G$6,2,FALSE)
+VLOOKUP(Eval_controles!G53,parametros!H$5:I$6,2,FALSE)
+VLOOKUP(Eval_controles!H53,parametros!J$5:K$6,2,FALSE)
+VLOOKUP(Eval_controles!I53,parametros!L$5:M$7,2,FALSE)
+VLOOKUP(Eval_controles!J53,parametros!N$5:O$6,2,FALSE)
+VLOOKUP(Eval_controles!K53,parametros!P$5:Q$6,2,FALSE)
+VLOOKUP(Eval_controles!L53,parametros!R$5:S$7,2,FALSE)," - ")&lt;=parametros!$J$18,parametros!$F$18,
IF(_xlfn.IFNA(
VLOOKUP(Eval_controles!F53,parametros!F$5:G$6,2,FALSE)
+VLOOKUP(Eval_controles!G53,parametros!H$5:I$6,2,FALSE)
+VLOOKUP(Eval_controles!H53,parametros!J$5:K$6,2,FALSE)
+VLOOKUP(Eval_controles!I53,parametros!L$5:M$7,2,FALSE)
+VLOOKUP(Eval_controles!J53,parametros!N$5:O$6,2,FALSE)
+VLOOKUP(Eval_controles!K53,parametros!P$5:Q$6,2,FALSE)
+VLOOKUP(Eval_controles!L53,parametros!R$5:S$7,2,FALSE)," - ")&lt;=parametros!$J$17,parametros!$F$17,
IF(_xlfn.IFNA(
VLOOKUP(Eval_controles!F53,parametros!F$5:G$6,2,FALSE)
+VLOOKUP(Eval_controles!G53,parametros!H$5:I$6,2,FALSE)
+VLOOKUP(Eval_controles!H53,parametros!J$5:K$6,2,FALSE)
+VLOOKUP(Eval_controles!I53,parametros!L$5:M$7,2,FALSE)
+VLOOKUP(Eval_controles!J53,parametros!N$5:O$6,2,FALSE)
+VLOOKUP(Eval_controles!K53,parametros!P$5:Q$6,2,FALSE)
+VLOOKUP(Eval_controles!L53,parametros!R$5:S$7,2,FALSE)," - ")&lt;=parametros!$J$16,parametros!$F$16," - "
)))</f>
        <v xml:space="preserve"> - </v>
      </c>
      <c r="N53" s="64"/>
      <c r="O53" s="56" t="str">
        <f>_xlfn.IFNA(VLOOKUP(N53,parametros!$L$16:$M$18,2,FALSE)," - ")</f>
        <v xml:space="preserve"> - </v>
      </c>
      <c r="P53" s="56" t="str">
        <f>_xlfn.IFNA(VLOOKUP(CONCATENATE(M53,O53),parametros!K$23:M$31,3,FALSE)," - ")</f>
        <v xml:space="preserve"> - </v>
      </c>
      <c r="Q53" s="56" t="str">
        <f>_xlfn.IFNA(VLOOKUP(CONCATENATE(M53,O53),parametros!$K$23:$L$31,2,FALSE)," - ")</f>
        <v xml:space="preserve"> - </v>
      </c>
      <c r="R53" s="79"/>
      <c r="S53" s="79"/>
    </row>
    <row r="54" spans="1:19" ht="14" x14ac:dyDescent="0.25">
      <c r="A54" s="14"/>
      <c r="B54" s="52"/>
      <c r="C54" s="52"/>
      <c r="D54" s="52"/>
      <c r="E54" s="52"/>
      <c r="F54" s="70"/>
      <c r="G54" s="70"/>
      <c r="H54" s="70"/>
      <c r="I54" s="70"/>
      <c r="J54" s="70"/>
      <c r="K54" s="70"/>
      <c r="L54" s="70"/>
      <c r="M54" s="56" t="str">
        <f>IF(_xlfn.IFNA(
VLOOKUP(Eval_controles!F54,parametros!F$5:G$6,2,FALSE)
+VLOOKUP(Eval_controles!G54,parametros!H$5:I$6,2,FALSE)
+VLOOKUP(Eval_controles!H54,parametros!J$5:K$6,2,FALSE)
+VLOOKUP(Eval_controles!I54,parametros!L$5:M$7,2,FALSE)
+VLOOKUP(Eval_controles!J54,parametros!N$5:O$6,2,FALSE)
+VLOOKUP(Eval_controles!K54,parametros!P$5:Q$6,2,FALSE)
+VLOOKUP(Eval_controles!L54,parametros!R$5:S$7,2,FALSE)," - ")&lt;=parametros!$J$18,parametros!$F$18,
IF(_xlfn.IFNA(
VLOOKUP(Eval_controles!F54,parametros!F$5:G$6,2,FALSE)
+VLOOKUP(Eval_controles!G54,parametros!H$5:I$6,2,FALSE)
+VLOOKUP(Eval_controles!H54,parametros!J$5:K$6,2,FALSE)
+VLOOKUP(Eval_controles!I54,parametros!L$5:M$7,2,FALSE)
+VLOOKUP(Eval_controles!J54,parametros!N$5:O$6,2,FALSE)
+VLOOKUP(Eval_controles!K54,parametros!P$5:Q$6,2,FALSE)
+VLOOKUP(Eval_controles!L54,parametros!R$5:S$7,2,FALSE)," - ")&lt;=parametros!$J$17,parametros!$F$17,
IF(_xlfn.IFNA(
VLOOKUP(Eval_controles!F54,parametros!F$5:G$6,2,FALSE)
+VLOOKUP(Eval_controles!G54,parametros!H$5:I$6,2,FALSE)
+VLOOKUP(Eval_controles!H54,parametros!J$5:K$6,2,FALSE)
+VLOOKUP(Eval_controles!I54,parametros!L$5:M$7,2,FALSE)
+VLOOKUP(Eval_controles!J54,parametros!N$5:O$6,2,FALSE)
+VLOOKUP(Eval_controles!K54,parametros!P$5:Q$6,2,FALSE)
+VLOOKUP(Eval_controles!L54,parametros!R$5:S$7,2,FALSE)," - ")&lt;=parametros!$J$16,parametros!$F$16," - "
)))</f>
        <v xml:space="preserve"> - </v>
      </c>
      <c r="N54" s="64"/>
      <c r="O54" s="56" t="str">
        <f>_xlfn.IFNA(VLOOKUP(N54,parametros!$L$16:$M$18,2,FALSE)," - ")</f>
        <v xml:space="preserve"> - </v>
      </c>
      <c r="P54" s="56" t="str">
        <f>_xlfn.IFNA(VLOOKUP(CONCATENATE(M54,O54),parametros!K$23:M$31,3,FALSE)," - ")</f>
        <v xml:space="preserve"> - </v>
      </c>
      <c r="Q54" s="56" t="str">
        <f>_xlfn.IFNA(VLOOKUP(CONCATENATE(M54,O54),parametros!$K$23:$L$31,2,FALSE)," - ")</f>
        <v xml:space="preserve"> - </v>
      </c>
      <c r="R54" s="79"/>
      <c r="S54" s="79"/>
    </row>
    <row r="55" spans="1:19" ht="14" x14ac:dyDescent="0.25">
      <c r="A55" s="10"/>
      <c r="B55" s="52"/>
      <c r="C55" s="52"/>
      <c r="D55" s="52"/>
      <c r="E55" s="52"/>
      <c r="F55" s="70"/>
      <c r="G55" s="70"/>
      <c r="H55" s="70"/>
      <c r="I55" s="70"/>
      <c r="J55" s="70"/>
      <c r="K55" s="70"/>
      <c r="L55" s="70"/>
      <c r="M55" s="56" t="str">
        <f>IF(_xlfn.IFNA(
VLOOKUP(Eval_controles!F55,parametros!F$5:G$6,2,FALSE)
+VLOOKUP(Eval_controles!G55,parametros!H$5:I$6,2,FALSE)
+VLOOKUP(Eval_controles!H55,parametros!J$5:K$6,2,FALSE)
+VLOOKUP(Eval_controles!I55,parametros!L$5:M$7,2,FALSE)
+VLOOKUP(Eval_controles!J55,parametros!N$5:O$6,2,FALSE)
+VLOOKUP(Eval_controles!K55,parametros!P$5:Q$6,2,FALSE)
+VLOOKUP(Eval_controles!L55,parametros!R$5:S$7,2,FALSE)," - ")&lt;=parametros!$J$18,parametros!$F$18,
IF(_xlfn.IFNA(
VLOOKUP(Eval_controles!F55,parametros!F$5:G$6,2,FALSE)
+VLOOKUP(Eval_controles!G55,parametros!H$5:I$6,2,FALSE)
+VLOOKUP(Eval_controles!H55,parametros!J$5:K$6,2,FALSE)
+VLOOKUP(Eval_controles!I55,parametros!L$5:M$7,2,FALSE)
+VLOOKUP(Eval_controles!J55,parametros!N$5:O$6,2,FALSE)
+VLOOKUP(Eval_controles!K55,parametros!P$5:Q$6,2,FALSE)
+VLOOKUP(Eval_controles!L55,parametros!R$5:S$7,2,FALSE)," - ")&lt;=parametros!$J$17,parametros!$F$17,
IF(_xlfn.IFNA(
VLOOKUP(Eval_controles!F55,parametros!F$5:G$6,2,FALSE)
+VLOOKUP(Eval_controles!G55,parametros!H$5:I$6,2,FALSE)
+VLOOKUP(Eval_controles!H55,parametros!J$5:K$6,2,FALSE)
+VLOOKUP(Eval_controles!I55,parametros!L$5:M$7,2,FALSE)
+VLOOKUP(Eval_controles!J55,parametros!N$5:O$6,2,FALSE)
+VLOOKUP(Eval_controles!K55,parametros!P$5:Q$6,2,FALSE)
+VLOOKUP(Eval_controles!L55,parametros!R$5:S$7,2,FALSE)," - ")&lt;=parametros!$J$16,parametros!$F$16," - "
)))</f>
        <v xml:space="preserve"> - </v>
      </c>
      <c r="N55" s="64"/>
      <c r="O55" s="56" t="str">
        <f>_xlfn.IFNA(VLOOKUP(N55,parametros!$L$16:$M$18,2,FALSE)," - ")</f>
        <v xml:space="preserve"> - </v>
      </c>
      <c r="P55" s="56" t="str">
        <f>_xlfn.IFNA(VLOOKUP(CONCATENATE(M55,O55),parametros!K$23:M$31,3,FALSE)," - ")</f>
        <v xml:space="preserve"> - </v>
      </c>
      <c r="Q55" s="56" t="str">
        <f>_xlfn.IFNA(VLOOKUP(CONCATENATE(M55,O55),parametros!$K$23:$L$31,2,FALSE)," - ")</f>
        <v xml:space="preserve"> - </v>
      </c>
      <c r="R55" s="79"/>
      <c r="S55" s="79"/>
    </row>
    <row r="56" spans="1:19" ht="14" x14ac:dyDescent="0.25">
      <c r="A56" s="10"/>
      <c r="B56" s="53"/>
      <c r="C56" s="54"/>
      <c r="D56" s="54"/>
      <c r="E56" s="55"/>
      <c r="F56" s="70"/>
      <c r="G56" s="70"/>
      <c r="H56" s="70"/>
      <c r="I56" s="70"/>
      <c r="J56" s="70"/>
      <c r="K56" s="70"/>
      <c r="L56" s="70"/>
      <c r="M56" s="56" t="str">
        <f>IF(_xlfn.IFNA(
VLOOKUP(Eval_controles!F56,parametros!F$5:G$6,2,FALSE)
+VLOOKUP(Eval_controles!G56,parametros!H$5:I$6,2,FALSE)
+VLOOKUP(Eval_controles!H56,parametros!J$5:K$6,2,FALSE)
+VLOOKUP(Eval_controles!I56,parametros!L$5:M$7,2,FALSE)
+VLOOKUP(Eval_controles!J56,parametros!N$5:O$6,2,FALSE)
+VLOOKUP(Eval_controles!K56,parametros!P$5:Q$6,2,FALSE)
+VLOOKUP(Eval_controles!L56,parametros!R$5:S$7,2,FALSE)," - ")&lt;=parametros!$J$18,parametros!$F$18,
IF(_xlfn.IFNA(
VLOOKUP(Eval_controles!F56,parametros!F$5:G$6,2,FALSE)
+VLOOKUP(Eval_controles!G56,parametros!H$5:I$6,2,FALSE)
+VLOOKUP(Eval_controles!H56,parametros!J$5:K$6,2,FALSE)
+VLOOKUP(Eval_controles!I56,parametros!L$5:M$7,2,FALSE)
+VLOOKUP(Eval_controles!J56,parametros!N$5:O$6,2,FALSE)
+VLOOKUP(Eval_controles!K56,parametros!P$5:Q$6,2,FALSE)
+VLOOKUP(Eval_controles!L56,parametros!R$5:S$7,2,FALSE)," - ")&lt;=parametros!$J$17,parametros!$F$17,
IF(_xlfn.IFNA(
VLOOKUP(Eval_controles!F56,parametros!F$5:G$6,2,FALSE)
+VLOOKUP(Eval_controles!G56,parametros!H$5:I$6,2,FALSE)
+VLOOKUP(Eval_controles!H56,parametros!J$5:K$6,2,FALSE)
+VLOOKUP(Eval_controles!I56,parametros!L$5:M$7,2,FALSE)
+VLOOKUP(Eval_controles!J56,parametros!N$5:O$6,2,FALSE)
+VLOOKUP(Eval_controles!K56,parametros!P$5:Q$6,2,FALSE)
+VLOOKUP(Eval_controles!L56,parametros!R$5:S$7,2,FALSE)," - ")&lt;=parametros!$J$16,parametros!$F$16," - "
)))</f>
        <v xml:space="preserve"> - </v>
      </c>
      <c r="N56" s="64"/>
      <c r="O56" s="56" t="str">
        <f>_xlfn.IFNA(VLOOKUP(N56,parametros!$L$16:$M$18,2,FALSE)," - ")</f>
        <v xml:space="preserve"> - </v>
      </c>
      <c r="P56" s="56" t="str">
        <f>_xlfn.IFNA(VLOOKUP(CONCATENATE(M56,O56),parametros!K$23:M$31,3,FALSE)," - ")</f>
        <v xml:space="preserve"> - </v>
      </c>
      <c r="Q56" s="56" t="str">
        <f>_xlfn.IFNA(VLOOKUP(CONCATENATE(M56,O56),parametros!$K$23:$L$31,2,FALSE)," - ")</f>
        <v xml:space="preserve"> - </v>
      </c>
      <c r="R56" s="79"/>
      <c r="S56" s="79"/>
    </row>
    <row r="57" spans="1:19" ht="14" x14ac:dyDescent="0.25">
      <c r="A57" s="10"/>
      <c r="B57" s="53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56" t="str">
        <f>IF(_xlfn.IFNA(
VLOOKUP(Eval_controles!F57,parametros!F$5:G$6,2,FALSE)
+VLOOKUP(Eval_controles!G57,parametros!H$5:I$6,2,FALSE)
+VLOOKUP(Eval_controles!H57,parametros!J$5:K$6,2,FALSE)
+VLOOKUP(Eval_controles!I57,parametros!L$5:M$7,2,FALSE)
+VLOOKUP(Eval_controles!J57,parametros!N$5:O$6,2,FALSE)
+VLOOKUP(Eval_controles!K57,parametros!P$5:Q$6,2,FALSE)
+VLOOKUP(Eval_controles!L57,parametros!R$5:S$7,2,FALSE)," - ")&lt;=parametros!$J$18,parametros!$F$18,
IF(_xlfn.IFNA(
VLOOKUP(Eval_controles!F57,parametros!F$5:G$6,2,FALSE)
+VLOOKUP(Eval_controles!G57,parametros!H$5:I$6,2,FALSE)
+VLOOKUP(Eval_controles!H57,parametros!J$5:K$6,2,FALSE)
+VLOOKUP(Eval_controles!I57,parametros!L$5:M$7,2,FALSE)
+VLOOKUP(Eval_controles!J57,parametros!N$5:O$6,2,FALSE)
+VLOOKUP(Eval_controles!K57,parametros!P$5:Q$6,2,FALSE)
+VLOOKUP(Eval_controles!L57,parametros!R$5:S$7,2,FALSE)," - ")&lt;=parametros!$J$17,parametros!$F$17,
IF(_xlfn.IFNA(
VLOOKUP(Eval_controles!F57,parametros!F$5:G$6,2,FALSE)
+VLOOKUP(Eval_controles!G57,parametros!H$5:I$6,2,FALSE)
+VLOOKUP(Eval_controles!H57,parametros!J$5:K$6,2,FALSE)
+VLOOKUP(Eval_controles!I57,parametros!L$5:M$7,2,FALSE)
+VLOOKUP(Eval_controles!J57,parametros!N$5:O$6,2,FALSE)
+VLOOKUP(Eval_controles!K57,parametros!P$5:Q$6,2,FALSE)
+VLOOKUP(Eval_controles!L57,parametros!R$5:S$7,2,FALSE)," - ")&lt;=parametros!$J$16,parametros!$F$16," - "
)))</f>
        <v xml:space="preserve"> - </v>
      </c>
      <c r="N57" s="64"/>
      <c r="O57" s="56" t="str">
        <f>_xlfn.IFNA(VLOOKUP(N57,parametros!$L$16:$M$18,2,FALSE)," - ")</f>
        <v xml:space="preserve"> - </v>
      </c>
      <c r="P57" s="56" t="str">
        <f>_xlfn.IFNA(VLOOKUP(CONCATENATE(M57,O57),parametros!K$23:M$31,3,FALSE)," - ")</f>
        <v xml:space="preserve"> - </v>
      </c>
      <c r="Q57" s="56" t="str">
        <f>_xlfn.IFNA(VLOOKUP(CONCATENATE(M57,O57),parametros!$K$23:$L$31,2,FALSE)," - ")</f>
        <v xml:space="preserve"> - </v>
      </c>
      <c r="R57" s="79"/>
      <c r="S57" s="79"/>
    </row>
    <row r="58" spans="1:19" x14ac:dyDescent="0.25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56" t="str">
        <f>IF(_xlfn.IFNA(
VLOOKUP(Eval_controles!F58,parametros!F$5:G$6,2,FALSE)
+VLOOKUP(Eval_controles!G58,parametros!H$5:I$6,2,FALSE)
+VLOOKUP(Eval_controles!H58,parametros!J$5:K$6,2,FALSE)
+VLOOKUP(Eval_controles!I58,parametros!L$5:M$7,2,FALSE)
+VLOOKUP(Eval_controles!J58,parametros!N$5:O$6,2,FALSE)
+VLOOKUP(Eval_controles!K58,parametros!P$5:Q$6,2,FALSE)
+VLOOKUP(Eval_controles!L58,parametros!R$5:S$7,2,FALSE)," - ")&lt;=parametros!$J$18,parametros!$F$18,
IF(_xlfn.IFNA(
VLOOKUP(Eval_controles!F58,parametros!F$5:G$6,2,FALSE)
+VLOOKUP(Eval_controles!G58,parametros!H$5:I$6,2,FALSE)
+VLOOKUP(Eval_controles!H58,parametros!J$5:K$6,2,FALSE)
+VLOOKUP(Eval_controles!I58,parametros!L$5:M$7,2,FALSE)
+VLOOKUP(Eval_controles!J58,parametros!N$5:O$6,2,FALSE)
+VLOOKUP(Eval_controles!K58,parametros!P$5:Q$6,2,FALSE)
+VLOOKUP(Eval_controles!L58,parametros!R$5:S$7,2,FALSE)," - ")&lt;=parametros!$J$17,parametros!$F$17,
IF(_xlfn.IFNA(
VLOOKUP(Eval_controles!F58,parametros!F$5:G$6,2,FALSE)
+VLOOKUP(Eval_controles!G58,parametros!H$5:I$6,2,FALSE)
+VLOOKUP(Eval_controles!H58,parametros!J$5:K$6,2,FALSE)
+VLOOKUP(Eval_controles!I58,parametros!L$5:M$7,2,FALSE)
+VLOOKUP(Eval_controles!J58,parametros!N$5:O$6,2,FALSE)
+VLOOKUP(Eval_controles!K58,parametros!P$5:Q$6,2,FALSE)
+VLOOKUP(Eval_controles!L58,parametros!R$5:S$7,2,FALSE)," - ")&lt;=parametros!$J$16,parametros!$F$16," - "
)))</f>
        <v xml:space="preserve"> - </v>
      </c>
      <c r="N58" s="64"/>
      <c r="O58" s="56" t="str">
        <f>_xlfn.IFNA(VLOOKUP(N58,parametros!$L$16:$M$18,2,FALSE)," - ")</f>
        <v xml:space="preserve"> - </v>
      </c>
      <c r="P58" s="56" t="str">
        <f>_xlfn.IFNA(VLOOKUP(CONCATENATE(M58,O58),parametros!K$23:M$31,3,FALSE)," - ")</f>
        <v xml:space="preserve"> - </v>
      </c>
      <c r="Q58" s="56" t="str">
        <f>_xlfn.IFNA(VLOOKUP(CONCATENATE(M58,O58),parametros!$K$23:$L$31,2,FALSE)," - ")</f>
        <v xml:space="preserve"> - </v>
      </c>
      <c r="R58" s="79"/>
      <c r="S58" s="79"/>
    </row>
    <row r="59" spans="1:19" ht="14.5" x14ac:dyDescent="0.25">
      <c r="A59" s="13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56" t="str">
        <f>IF(_xlfn.IFNA(
VLOOKUP(Eval_controles!F59,parametros!F$5:G$6,2,FALSE)
+VLOOKUP(Eval_controles!G59,parametros!H$5:I$6,2,FALSE)
+VLOOKUP(Eval_controles!H59,parametros!J$5:K$6,2,FALSE)
+VLOOKUP(Eval_controles!I59,parametros!L$5:M$7,2,FALSE)
+VLOOKUP(Eval_controles!J59,parametros!N$5:O$6,2,FALSE)
+VLOOKUP(Eval_controles!K59,parametros!P$5:Q$6,2,FALSE)
+VLOOKUP(Eval_controles!L59,parametros!R$5:S$7,2,FALSE)," - ")&lt;=parametros!$J$18,parametros!$F$18,
IF(_xlfn.IFNA(
VLOOKUP(Eval_controles!F59,parametros!F$5:G$6,2,FALSE)
+VLOOKUP(Eval_controles!G59,parametros!H$5:I$6,2,FALSE)
+VLOOKUP(Eval_controles!H59,parametros!J$5:K$6,2,FALSE)
+VLOOKUP(Eval_controles!I59,parametros!L$5:M$7,2,FALSE)
+VLOOKUP(Eval_controles!J59,parametros!N$5:O$6,2,FALSE)
+VLOOKUP(Eval_controles!K59,parametros!P$5:Q$6,2,FALSE)
+VLOOKUP(Eval_controles!L59,parametros!R$5:S$7,2,FALSE)," - ")&lt;=parametros!$J$17,parametros!$F$17,
IF(_xlfn.IFNA(
VLOOKUP(Eval_controles!F59,parametros!F$5:G$6,2,FALSE)
+VLOOKUP(Eval_controles!G59,parametros!H$5:I$6,2,FALSE)
+VLOOKUP(Eval_controles!H59,parametros!J$5:K$6,2,FALSE)
+VLOOKUP(Eval_controles!I59,parametros!L$5:M$7,2,FALSE)
+VLOOKUP(Eval_controles!J59,parametros!N$5:O$6,2,FALSE)
+VLOOKUP(Eval_controles!K59,parametros!P$5:Q$6,2,FALSE)
+VLOOKUP(Eval_controles!L59,parametros!R$5:S$7,2,FALSE)," - ")&lt;=parametros!$J$16,parametros!$F$16," - "
)))</f>
        <v xml:space="preserve"> - </v>
      </c>
      <c r="N59" s="64"/>
      <c r="O59" s="56" t="str">
        <f>_xlfn.IFNA(VLOOKUP(N59,parametros!$L$16:$M$18,2,FALSE)," - ")</f>
        <v xml:space="preserve"> - </v>
      </c>
      <c r="P59" s="56" t="str">
        <f>_xlfn.IFNA(VLOOKUP(CONCATENATE(M59,O59),parametros!K$23:M$31,3,FALSE)," - ")</f>
        <v xml:space="preserve"> - </v>
      </c>
      <c r="Q59" s="56" t="str">
        <f>_xlfn.IFNA(VLOOKUP(CONCATENATE(M59,O59),parametros!$K$23:$L$31,2,FALSE)," - ")</f>
        <v xml:space="preserve"> - </v>
      </c>
      <c r="R59" s="79"/>
      <c r="S59" s="79"/>
    </row>
    <row r="60" spans="1:19" ht="14.5" x14ac:dyDescent="0.25">
      <c r="A60" s="13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56" t="str">
        <f>IF(_xlfn.IFNA(
VLOOKUP(Eval_controles!F60,parametros!F$5:G$6,2,FALSE)
+VLOOKUP(Eval_controles!G60,parametros!H$5:I$6,2,FALSE)
+VLOOKUP(Eval_controles!H60,parametros!J$5:K$6,2,FALSE)
+VLOOKUP(Eval_controles!I60,parametros!L$5:M$7,2,FALSE)
+VLOOKUP(Eval_controles!J60,parametros!N$5:O$6,2,FALSE)
+VLOOKUP(Eval_controles!K60,parametros!P$5:Q$6,2,FALSE)
+VLOOKUP(Eval_controles!L60,parametros!R$5:S$7,2,FALSE)," - ")&lt;=parametros!$J$18,parametros!$F$18,
IF(_xlfn.IFNA(
VLOOKUP(Eval_controles!F60,parametros!F$5:G$6,2,FALSE)
+VLOOKUP(Eval_controles!G60,parametros!H$5:I$6,2,FALSE)
+VLOOKUP(Eval_controles!H60,parametros!J$5:K$6,2,FALSE)
+VLOOKUP(Eval_controles!I60,parametros!L$5:M$7,2,FALSE)
+VLOOKUP(Eval_controles!J60,parametros!N$5:O$6,2,FALSE)
+VLOOKUP(Eval_controles!K60,parametros!P$5:Q$6,2,FALSE)
+VLOOKUP(Eval_controles!L60,parametros!R$5:S$7,2,FALSE)," - ")&lt;=parametros!$J$17,parametros!$F$17,
IF(_xlfn.IFNA(
VLOOKUP(Eval_controles!F60,parametros!F$5:G$6,2,FALSE)
+VLOOKUP(Eval_controles!G60,parametros!H$5:I$6,2,FALSE)
+VLOOKUP(Eval_controles!H60,parametros!J$5:K$6,2,FALSE)
+VLOOKUP(Eval_controles!I60,parametros!L$5:M$7,2,FALSE)
+VLOOKUP(Eval_controles!J60,parametros!N$5:O$6,2,FALSE)
+VLOOKUP(Eval_controles!K60,parametros!P$5:Q$6,2,FALSE)
+VLOOKUP(Eval_controles!L60,parametros!R$5:S$7,2,FALSE)," - ")&lt;=parametros!$J$16,parametros!$F$16," - "
)))</f>
        <v xml:space="preserve"> - </v>
      </c>
      <c r="N60" s="64"/>
      <c r="O60" s="56" t="str">
        <f>_xlfn.IFNA(VLOOKUP(N60,parametros!$L$16:$M$18,2,FALSE)," - ")</f>
        <v xml:space="preserve"> - </v>
      </c>
      <c r="P60" s="56" t="str">
        <f>_xlfn.IFNA(VLOOKUP(CONCATENATE(M60,O60),parametros!K$23:M$31,3,FALSE)," - ")</f>
        <v xml:space="preserve"> - </v>
      </c>
      <c r="Q60" s="56" t="str">
        <f>_xlfn.IFNA(VLOOKUP(CONCATENATE(M60,O60),parametros!$K$23:$L$31,2,FALSE)," - ")</f>
        <v xml:space="preserve"> - </v>
      </c>
      <c r="R60" s="79"/>
      <c r="S60" s="79"/>
    </row>
    <row r="61" spans="1:19" ht="14.5" x14ac:dyDescent="0.25">
      <c r="A61" s="13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56" t="str">
        <f>IF(_xlfn.IFNA(
VLOOKUP(Eval_controles!F61,parametros!F$5:G$6,2,FALSE)
+VLOOKUP(Eval_controles!G61,parametros!H$5:I$6,2,FALSE)
+VLOOKUP(Eval_controles!H61,parametros!J$5:K$6,2,FALSE)
+VLOOKUP(Eval_controles!I61,parametros!L$5:M$7,2,FALSE)
+VLOOKUP(Eval_controles!J61,parametros!N$5:O$6,2,FALSE)
+VLOOKUP(Eval_controles!K61,parametros!P$5:Q$6,2,FALSE)
+VLOOKUP(Eval_controles!L61,parametros!R$5:S$7,2,FALSE)," - ")&lt;=parametros!$J$18,parametros!$F$18,
IF(_xlfn.IFNA(
VLOOKUP(Eval_controles!F61,parametros!F$5:G$6,2,FALSE)
+VLOOKUP(Eval_controles!G61,parametros!H$5:I$6,2,FALSE)
+VLOOKUP(Eval_controles!H61,parametros!J$5:K$6,2,FALSE)
+VLOOKUP(Eval_controles!I61,parametros!L$5:M$7,2,FALSE)
+VLOOKUP(Eval_controles!J61,parametros!N$5:O$6,2,FALSE)
+VLOOKUP(Eval_controles!K61,parametros!P$5:Q$6,2,FALSE)
+VLOOKUP(Eval_controles!L61,parametros!R$5:S$7,2,FALSE)," - ")&lt;=parametros!$J$17,parametros!$F$17,
IF(_xlfn.IFNA(
VLOOKUP(Eval_controles!F61,parametros!F$5:G$6,2,FALSE)
+VLOOKUP(Eval_controles!G61,parametros!H$5:I$6,2,FALSE)
+VLOOKUP(Eval_controles!H61,parametros!J$5:K$6,2,FALSE)
+VLOOKUP(Eval_controles!I61,parametros!L$5:M$7,2,FALSE)
+VLOOKUP(Eval_controles!J61,parametros!N$5:O$6,2,FALSE)
+VLOOKUP(Eval_controles!K61,parametros!P$5:Q$6,2,FALSE)
+VLOOKUP(Eval_controles!L61,parametros!R$5:S$7,2,FALSE)," - ")&lt;=parametros!$J$16,parametros!$F$16," - "
)))</f>
        <v xml:space="preserve"> - </v>
      </c>
      <c r="N61" s="64"/>
      <c r="O61" s="56" t="str">
        <f>_xlfn.IFNA(VLOOKUP(N61,parametros!$L$16:$M$18,2,FALSE)," - ")</f>
        <v xml:space="preserve"> - </v>
      </c>
      <c r="P61" s="56" t="str">
        <f>_xlfn.IFNA(VLOOKUP(CONCATENATE(M61,O61),parametros!K$23:M$31,3,FALSE)," - ")</f>
        <v xml:space="preserve"> - </v>
      </c>
      <c r="Q61" s="56" t="str">
        <f>_xlfn.IFNA(VLOOKUP(CONCATENATE(M61,O61),parametros!$K$23:$L$31,2,FALSE)," - ")</f>
        <v xml:space="preserve"> - </v>
      </c>
      <c r="R61" s="79"/>
      <c r="S61" s="79"/>
    </row>
    <row r="62" spans="1:19" ht="14.5" x14ac:dyDescent="0.25">
      <c r="A62" s="13"/>
      <c r="B62" s="52"/>
      <c r="C62" s="52"/>
      <c r="D62" s="52"/>
      <c r="E62" s="52"/>
      <c r="F62" s="70"/>
      <c r="G62" s="70"/>
      <c r="H62" s="70"/>
      <c r="I62" s="70"/>
      <c r="J62" s="70"/>
      <c r="K62" s="70"/>
      <c r="L62" s="70"/>
      <c r="M62" s="56" t="str">
        <f>IF(_xlfn.IFNA(
VLOOKUP(Eval_controles!F62,parametros!F$5:G$6,2,FALSE)
+VLOOKUP(Eval_controles!G62,parametros!H$5:I$6,2,FALSE)
+VLOOKUP(Eval_controles!H62,parametros!J$5:K$6,2,FALSE)
+VLOOKUP(Eval_controles!I62,parametros!L$5:M$7,2,FALSE)
+VLOOKUP(Eval_controles!J62,parametros!N$5:O$6,2,FALSE)
+VLOOKUP(Eval_controles!K62,parametros!P$5:Q$6,2,FALSE)
+VLOOKUP(Eval_controles!L62,parametros!R$5:S$7,2,FALSE)," - ")&lt;=parametros!$J$18,parametros!$F$18,
IF(_xlfn.IFNA(
VLOOKUP(Eval_controles!F62,parametros!F$5:G$6,2,FALSE)
+VLOOKUP(Eval_controles!G62,parametros!H$5:I$6,2,FALSE)
+VLOOKUP(Eval_controles!H62,parametros!J$5:K$6,2,FALSE)
+VLOOKUP(Eval_controles!I62,parametros!L$5:M$7,2,FALSE)
+VLOOKUP(Eval_controles!J62,parametros!N$5:O$6,2,FALSE)
+VLOOKUP(Eval_controles!K62,parametros!P$5:Q$6,2,FALSE)
+VLOOKUP(Eval_controles!L62,parametros!R$5:S$7,2,FALSE)," - ")&lt;=parametros!$J$17,parametros!$F$17,
IF(_xlfn.IFNA(
VLOOKUP(Eval_controles!F62,parametros!F$5:G$6,2,FALSE)
+VLOOKUP(Eval_controles!G62,parametros!H$5:I$6,2,FALSE)
+VLOOKUP(Eval_controles!H62,parametros!J$5:K$6,2,FALSE)
+VLOOKUP(Eval_controles!I62,parametros!L$5:M$7,2,FALSE)
+VLOOKUP(Eval_controles!J62,parametros!N$5:O$6,2,FALSE)
+VLOOKUP(Eval_controles!K62,parametros!P$5:Q$6,2,FALSE)
+VLOOKUP(Eval_controles!L62,parametros!R$5:S$7,2,FALSE)," - ")&lt;=parametros!$J$16,parametros!$F$16," - "
)))</f>
        <v xml:space="preserve"> - </v>
      </c>
      <c r="N62" s="64"/>
      <c r="O62" s="56" t="str">
        <f>_xlfn.IFNA(VLOOKUP(N62,parametros!$L$16:$M$18,2,FALSE)," - ")</f>
        <v xml:space="preserve"> - </v>
      </c>
      <c r="P62" s="56" t="str">
        <f>_xlfn.IFNA(VLOOKUP(CONCATENATE(M62,O62),parametros!K$23:M$31,3,FALSE)," - ")</f>
        <v xml:space="preserve"> - </v>
      </c>
      <c r="Q62" s="56" t="str">
        <f>_xlfn.IFNA(VLOOKUP(CONCATENATE(M62,O62),parametros!$K$23:$L$31,2,FALSE)," - ")</f>
        <v xml:space="preserve"> - </v>
      </c>
      <c r="R62" s="79"/>
      <c r="S62" s="79"/>
    </row>
    <row r="63" spans="1:19" ht="14.5" x14ac:dyDescent="0.25">
      <c r="A63" s="13"/>
      <c r="B63" s="52"/>
      <c r="C63" s="52"/>
      <c r="D63" s="52"/>
      <c r="E63" s="52"/>
      <c r="F63" s="70"/>
      <c r="G63" s="70"/>
      <c r="H63" s="70"/>
      <c r="I63" s="70"/>
      <c r="J63" s="70"/>
      <c r="K63" s="70"/>
      <c r="L63" s="70"/>
      <c r="M63" s="56" t="str">
        <f>IF(_xlfn.IFNA(
VLOOKUP(Eval_controles!F63,parametros!F$5:G$6,2,FALSE)
+VLOOKUP(Eval_controles!G63,parametros!H$5:I$6,2,FALSE)
+VLOOKUP(Eval_controles!H63,parametros!J$5:K$6,2,FALSE)
+VLOOKUP(Eval_controles!I63,parametros!L$5:M$7,2,FALSE)
+VLOOKUP(Eval_controles!J63,parametros!N$5:O$6,2,FALSE)
+VLOOKUP(Eval_controles!K63,parametros!P$5:Q$6,2,FALSE)
+VLOOKUP(Eval_controles!L63,parametros!R$5:S$7,2,FALSE)," - ")&lt;=parametros!$J$18,parametros!$F$18,
IF(_xlfn.IFNA(
VLOOKUP(Eval_controles!F63,parametros!F$5:G$6,2,FALSE)
+VLOOKUP(Eval_controles!G63,parametros!H$5:I$6,2,FALSE)
+VLOOKUP(Eval_controles!H63,parametros!J$5:K$6,2,FALSE)
+VLOOKUP(Eval_controles!I63,parametros!L$5:M$7,2,FALSE)
+VLOOKUP(Eval_controles!J63,parametros!N$5:O$6,2,FALSE)
+VLOOKUP(Eval_controles!K63,parametros!P$5:Q$6,2,FALSE)
+VLOOKUP(Eval_controles!L63,parametros!R$5:S$7,2,FALSE)," - ")&lt;=parametros!$J$17,parametros!$F$17,
IF(_xlfn.IFNA(
VLOOKUP(Eval_controles!F63,parametros!F$5:G$6,2,FALSE)
+VLOOKUP(Eval_controles!G63,parametros!H$5:I$6,2,FALSE)
+VLOOKUP(Eval_controles!H63,parametros!J$5:K$6,2,FALSE)
+VLOOKUP(Eval_controles!I63,parametros!L$5:M$7,2,FALSE)
+VLOOKUP(Eval_controles!J63,parametros!N$5:O$6,2,FALSE)
+VLOOKUP(Eval_controles!K63,parametros!P$5:Q$6,2,FALSE)
+VLOOKUP(Eval_controles!L63,parametros!R$5:S$7,2,FALSE)," - ")&lt;=parametros!$J$16,parametros!$F$16," - "
)))</f>
        <v xml:space="preserve"> - </v>
      </c>
      <c r="N63" s="64"/>
      <c r="O63" s="56" t="str">
        <f>_xlfn.IFNA(VLOOKUP(N63,parametros!$L$16:$M$18,2,FALSE)," - ")</f>
        <v xml:space="preserve"> - </v>
      </c>
      <c r="P63" s="56" t="str">
        <f>_xlfn.IFNA(VLOOKUP(CONCATENATE(M63,O63),parametros!K$23:M$31,3,FALSE)," - ")</f>
        <v xml:space="preserve"> - </v>
      </c>
      <c r="Q63" s="56" t="str">
        <f>_xlfn.IFNA(VLOOKUP(CONCATENATE(M63,O63),parametros!$K$23:$L$31,2,FALSE)," - ")</f>
        <v xml:space="preserve"> - </v>
      </c>
      <c r="R63" s="79"/>
      <c r="S63" s="79"/>
    </row>
    <row r="64" spans="1:19" ht="14" x14ac:dyDescent="0.25">
      <c r="A64" s="14"/>
      <c r="B64" s="52"/>
      <c r="C64" s="52"/>
      <c r="D64" s="52"/>
      <c r="E64" s="52"/>
      <c r="F64" s="70"/>
      <c r="G64" s="70"/>
      <c r="H64" s="70"/>
      <c r="I64" s="70"/>
      <c r="J64" s="70"/>
      <c r="K64" s="70"/>
      <c r="L64" s="70"/>
      <c r="M64" s="56" t="str">
        <f>IF(_xlfn.IFNA(
VLOOKUP(Eval_controles!F64,parametros!F$5:G$6,2,FALSE)
+VLOOKUP(Eval_controles!G64,parametros!H$5:I$6,2,FALSE)
+VLOOKUP(Eval_controles!H64,parametros!J$5:K$6,2,FALSE)
+VLOOKUP(Eval_controles!I64,parametros!L$5:M$7,2,FALSE)
+VLOOKUP(Eval_controles!J64,parametros!N$5:O$6,2,FALSE)
+VLOOKUP(Eval_controles!K64,parametros!P$5:Q$6,2,FALSE)
+VLOOKUP(Eval_controles!L64,parametros!R$5:S$7,2,FALSE)," - ")&lt;=parametros!$J$18,parametros!$F$18,
IF(_xlfn.IFNA(
VLOOKUP(Eval_controles!F64,parametros!F$5:G$6,2,FALSE)
+VLOOKUP(Eval_controles!G64,parametros!H$5:I$6,2,FALSE)
+VLOOKUP(Eval_controles!H64,parametros!J$5:K$6,2,FALSE)
+VLOOKUP(Eval_controles!I64,parametros!L$5:M$7,2,FALSE)
+VLOOKUP(Eval_controles!J64,parametros!N$5:O$6,2,FALSE)
+VLOOKUP(Eval_controles!K64,parametros!P$5:Q$6,2,FALSE)
+VLOOKUP(Eval_controles!L64,parametros!R$5:S$7,2,FALSE)," - ")&lt;=parametros!$J$17,parametros!$F$17,
IF(_xlfn.IFNA(
VLOOKUP(Eval_controles!F64,parametros!F$5:G$6,2,FALSE)
+VLOOKUP(Eval_controles!G64,parametros!H$5:I$6,2,FALSE)
+VLOOKUP(Eval_controles!H64,parametros!J$5:K$6,2,FALSE)
+VLOOKUP(Eval_controles!I64,parametros!L$5:M$7,2,FALSE)
+VLOOKUP(Eval_controles!J64,parametros!N$5:O$6,2,FALSE)
+VLOOKUP(Eval_controles!K64,parametros!P$5:Q$6,2,FALSE)
+VLOOKUP(Eval_controles!L64,parametros!R$5:S$7,2,FALSE)," - ")&lt;=parametros!$J$16,parametros!$F$16," - "
)))</f>
        <v xml:space="preserve"> - </v>
      </c>
      <c r="N64" s="64"/>
      <c r="O64" s="56" t="str">
        <f>_xlfn.IFNA(VLOOKUP(N64,parametros!$L$16:$M$18,2,FALSE)," - ")</f>
        <v xml:space="preserve"> - </v>
      </c>
      <c r="P64" s="56" t="str">
        <f>_xlfn.IFNA(VLOOKUP(CONCATENATE(M64,O64),parametros!K$23:M$31,3,FALSE)," - ")</f>
        <v xml:space="preserve"> - </v>
      </c>
      <c r="Q64" s="56" t="str">
        <f>_xlfn.IFNA(VLOOKUP(CONCATENATE(M64,O64),parametros!$K$23:$L$31,2,FALSE)," - ")</f>
        <v xml:space="preserve"> - </v>
      </c>
      <c r="R64" s="79"/>
      <c r="S64" s="79"/>
    </row>
    <row r="65" spans="1:19" ht="13" x14ac:dyDescent="0.25">
      <c r="B65" s="52"/>
      <c r="C65" s="52"/>
      <c r="D65" s="52"/>
      <c r="E65" s="52"/>
      <c r="F65" s="70"/>
      <c r="G65" s="70"/>
      <c r="H65" s="70"/>
      <c r="I65" s="70"/>
      <c r="J65" s="70"/>
      <c r="K65" s="70"/>
      <c r="L65" s="70"/>
      <c r="M65" s="56" t="str">
        <f>IF(_xlfn.IFNA(
VLOOKUP(Eval_controles!F65,parametros!F$5:G$6,2,FALSE)
+VLOOKUP(Eval_controles!G65,parametros!H$5:I$6,2,FALSE)
+VLOOKUP(Eval_controles!H65,parametros!J$5:K$6,2,FALSE)
+VLOOKUP(Eval_controles!I65,parametros!L$5:M$7,2,FALSE)
+VLOOKUP(Eval_controles!J65,parametros!N$5:O$6,2,FALSE)
+VLOOKUP(Eval_controles!K65,parametros!P$5:Q$6,2,FALSE)
+VLOOKUP(Eval_controles!L65,parametros!R$5:S$7,2,FALSE)," - ")&lt;=parametros!$J$18,parametros!$F$18,
IF(_xlfn.IFNA(
VLOOKUP(Eval_controles!F65,parametros!F$5:G$6,2,FALSE)
+VLOOKUP(Eval_controles!G65,parametros!H$5:I$6,2,FALSE)
+VLOOKUP(Eval_controles!H65,parametros!J$5:K$6,2,FALSE)
+VLOOKUP(Eval_controles!I65,parametros!L$5:M$7,2,FALSE)
+VLOOKUP(Eval_controles!J65,parametros!N$5:O$6,2,FALSE)
+VLOOKUP(Eval_controles!K65,parametros!P$5:Q$6,2,FALSE)
+VLOOKUP(Eval_controles!L65,parametros!R$5:S$7,2,FALSE)," - ")&lt;=parametros!$J$17,parametros!$F$17,
IF(_xlfn.IFNA(
VLOOKUP(Eval_controles!F65,parametros!F$5:G$6,2,FALSE)
+VLOOKUP(Eval_controles!G65,parametros!H$5:I$6,2,FALSE)
+VLOOKUP(Eval_controles!H65,parametros!J$5:K$6,2,FALSE)
+VLOOKUP(Eval_controles!I65,parametros!L$5:M$7,2,FALSE)
+VLOOKUP(Eval_controles!J65,parametros!N$5:O$6,2,FALSE)
+VLOOKUP(Eval_controles!K65,parametros!P$5:Q$6,2,FALSE)
+VLOOKUP(Eval_controles!L65,parametros!R$5:S$7,2,FALSE)," - ")&lt;=parametros!$J$16,parametros!$F$16," - "
)))</f>
        <v xml:space="preserve"> - </v>
      </c>
      <c r="N65" s="64"/>
      <c r="O65" s="56" t="str">
        <f>_xlfn.IFNA(VLOOKUP(N65,parametros!$L$16:$M$18,2,FALSE)," - ")</f>
        <v xml:space="preserve"> - </v>
      </c>
      <c r="P65" s="56" t="str">
        <f>_xlfn.IFNA(VLOOKUP(CONCATENATE(M65,O65),parametros!K$23:M$31,3,FALSE)," - ")</f>
        <v xml:space="preserve"> - </v>
      </c>
      <c r="Q65" s="56" t="str">
        <f>_xlfn.IFNA(VLOOKUP(CONCATENATE(M65,O65),parametros!$K$23:$L$31,2,FALSE)," - ")</f>
        <v xml:space="preserve"> - </v>
      </c>
      <c r="R65" s="79"/>
      <c r="S65" s="79"/>
    </row>
    <row r="66" spans="1:19" ht="13" x14ac:dyDescent="0.25">
      <c r="B66" s="57"/>
      <c r="C66" s="57"/>
      <c r="D66" s="57"/>
      <c r="E66" s="57"/>
      <c r="F66" s="58"/>
      <c r="G66" s="58"/>
      <c r="H66" s="58"/>
      <c r="I66" s="58"/>
      <c r="J66" s="58"/>
      <c r="K66" s="58"/>
      <c r="L66" s="58"/>
      <c r="M66" s="59"/>
      <c r="N66" s="65"/>
      <c r="O66" s="59"/>
      <c r="P66" s="59"/>
      <c r="Q66" s="59"/>
    </row>
    <row r="67" spans="1:19" ht="5.25" customHeight="1" x14ac:dyDescent="0.25"/>
    <row r="69" spans="1:19" ht="6.75" customHeight="1" x14ac:dyDescent="0.25">
      <c r="A69" s="14"/>
      <c r="B69" s="57"/>
      <c r="C69" s="57"/>
      <c r="D69" s="57"/>
      <c r="E69" s="57"/>
      <c r="F69" s="58"/>
      <c r="G69" s="58"/>
      <c r="H69" s="58"/>
      <c r="I69" s="58"/>
      <c r="J69" s="58"/>
      <c r="K69" s="58"/>
      <c r="L69" s="58"/>
      <c r="M69" s="59"/>
      <c r="N69" s="59"/>
      <c r="O69" s="59"/>
      <c r="P69" s="59"/>
      <c r="Q69" s="59"/>
    </row>
    <row r="70" spans="1:19" ht="16.5" customHeight="1" x14ac:dyDescent="0.25">
      <c r="A70" s="14"/>
      <c r="B70" s="105" t="s">
        <v>123</v>
      </c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</row>
    <row r="71" spans="1:19" ht="14" x14ac:dyDescent="0.3">
      <c r="A71" s="14"/>
      <c r="B71" s="12"/>
      <c r="C71" s="9"/>
      <c r="D71" s="9"/>
      <c r="E71" s="4"/>
      <c r="F71" s="77"/>
      <c r="G71" s="77"/>
      <c r="H71" s="77"/>
      <c r="I71" s="8"/>
    </row>
    <row r="72" spans="1:19" ht="14" x14ac:dyDescent="0.25">
      <c r="A72" s="14"/>
      <c r="B72" s="60" t="s">
        <v>87</v>
      </c>
      <c r="C72" s="80">
        <v>44425</v>
      </c>
      <c r="D72" s="58"/>
      <c r="E72" s="57"/>
      <c r="F72" s="95" t="s">
        <v>124</v>
      </c>
      <c r="G72" s="95"/>
      <c r="H72" s="95"/>
      <c r="I72" s="88" t="s">
        <v>141</v>
      </c>
      <c r="J72" s="88"/>
      <c r="K72" s="88"/>
      <c r="L72" s="58"/>
      <c r="M72" s="59"/>
      <c r="N72" s="59"/>
      <c r="O72" s="59"/>
      <c r="P72" s="59"/>
      <c r="Q72" s="59"/>
    </row>
    <row r="73" spans="1:19" ht="14" x14ac:dyDescent="0.3">
      <c r="A73" s="14"/>
      <c r="B73" s="12"/>
      <c r="C73" s="9"/>
      <c r="D73" s="9"/>
      <c r="E73" s="4"/>
      <c r="F73" s="96"/>
      <c r="G73" s="96"/>
      <c r="H73" s="96"/>
      <c r="I73" s="8"/>
    </row>
    <row r="74" spans="1:19" ht="42.75" customHeight="1" x14ac:dyDescent="0.25">
      <c r="A74" s="14"/>
      <c r="B74" s="89" t="s">
        <v>2</v>
      </c>
      <c r="C74" s="89" t="s">
        <v>3</v>
      </c>
      <c r="D74" s="97" t="s">
        <v>98</v>
      </c>
      <c r="E74" s="89" t="s">
        <v>4</v>
      </c>
      <c r="F74" s="89" t="s">
        <v>90</v>
      </c>
      <c r="G74" s="89"/>
      <c r="H74" s="89"/>
      <c r="I74" s="89"/>
      <c r="J74" s="89"/>
      <c r="K74" s="89"/>
      <c r="L74" s="89"/>
      <c r="M74" s="100" t="s">
        <v>94</v>
      </c>
      <c r="N74" s="67" t="s">
        <v>96</v>
      </c>
      <c r="O74" s="100" t="s">
        <v>105</v>
      </c>
      <c r="P74" s="93" t="s">
        <v>106</v>
      </c>
      <c r="Q74" s="93" t="s">
        <v>109</v>
      </c>
      <c r="R74" s="94" t="s">
        <v>127</v>
      </c>
      <c r="S74" s="94" t="s">
        <v>126</v>
      </c>
    </row>
    <row r="75" spans="1:19" ht="55.5" customHeight="1" x14ac:dyDescent="0.25">
      <c r="A75" s="10"/>
      <c r="B75" s="89"/>
      <c r="C75" s="89"/>
      <c r="D75" s="98"/>
      <c r="E75" s="89"/>
      <c r="F75" s="103" t="s">
        <v>91</v>
      </c>
      <c r="G75" s="104"/>
      <c r="H75" s="63" t="s">
        <v>92</v>
      </c>
      <c r="I75" s="63" t="s">
        <v>93</v>
      </c>
      <c r="J75" s="63" t="s">
        <v>100</v>
      </c>
      <c r="K75" s="63" t="s">
        <v>101</v>
      </c>
      <c r="L75" s="63" t="s">
        <v>102</v>
      </c>
      <c r="M75" s="100"/>
      <c r="N75" s="101" t="s">
        <v>95</v>
      </c>
      <c r="O75" s="100" t="s">
        <v>103</v>
      </c>
      <c r="P75" s="93"/>
      <c r="Q75" s="93"/>
      <c r="R75" s="94"/>
      <c r="S75" s="94"/>
    </row>
    <row r="76" spans="1:19" ht="153" customHeight="1" x14ac:dyDescent="0.25">
      <c r="A76" s="10"/>
      <c r="B76" s="89"/>
      <c r="C76" s="89"/>
      <c r="D76" s="99"/>
      <c r="E76" s="89"/>
      <c r="F76" s="75" t="s">
        <v>117</v>
      </c>
      <c r="G76" s="75" t="s">
        <v>116</v>
      </c>
      <c r="H76" s="75" t="s">
        <v>115</v>
      </c>
      <c r="I76" s="33" t="s">
        <v>114</v>
      </c>
      <c r="J76" s="75" t="s">
        <v>99</v>
      </c>
      <c r="K76" s="75" t="s">
        <v>118</v>
      </c>
      <c r="L76" s="75" t="s">
        <v>119</v>
      </c>
      <c r="M76" s="100"/>
      <c r="N76" s="102"/>
      <c r="O76" s="100"/>
      <c r="P76" s="93"/>
      <c r="Q76" s="93"/>
      <c r="R76" s="94"/>
      <c r="S76" s="94"/>
    </row>
    <row r="77" spans="1:19" ht="287.5" x14ac:dyDescent="0.25">
      <c r="A77" s="10"/>
      <c r="B77" s="83" t="s">
        <v>131</v>
      </c>
      <c r="C77" s="85" t="s">
        <v>132</v>
      </c>
      <c r="D77" s="85" t="s">
        <v>138</v>
      </c>
      <c r="E77" s="85" t="s">
        <v>134</v>
      </c>
      <c r="F77" s="83" t="s">
        <v>14</v>
      </c>
      <c r="G77" s="83" t="s">
        <v>15</v>
      </c>
      <c r="H77" s="83" t="s">
        <v>16</v>
      </c>
      <c r="I77" s="83" t="s">
        <v>17</v>
      </c>
      <c r="J77" s="83" t="s">
        <v>18</v>
      </c>
      <c r="K77" s="83" t="s">
        <v>19</v>
      </c>
      <c r="L77" s="83" t="s">
        <v>20</v>
      </c>
      <c r="M77" s="56" t="str">
        <f>IF(_xlfn.IFNA(
VLOOKUP([1]Eval_controles!F77,[1]parametros!F$5:G$6,2,FALSE)
+VLOOKUP([1]Eval_controles!G77,[1]parametros!H$5:I$6,2,FALSE)
+VLOOKUP([1]Eval_controles!H77,[1]parametros!J$5:K$6,2,FALSE)
+VLOOKUP([1]Eval_controles!I77,[1]parametros!L$5:M$7,2,FALSE)
+VLOOKUP([1]Eval_controles!J77,[1]parametros!N$5:O$6,2,FALSE)
+VLOOKUP([1]Eval_controles!K77,[1]parametros!P$5:Q$6,2,FALSE)
+VLOOKUP([1]Eval_controles!L77,[1]parametros!R$5:S$7,2,FALSE)," - ")&lt;=[1]parametros!$J$18,[1]parametros!$F$18,
IF(_xlfn.IFNA(
VLOOKUP([1]Eval_controles!F77,[1]parametros!F$5:G$6,2,FALSE)
+VLOOKUP([1]Eval_controles!G77,[1]parametros!H$5:I$6,2,FALSE)
+VLOOKUP([1]Eval_controles!H77,[1]parametros!J$5:K$6,2,FALSE)
+VLOOKUP([1]Eval_controles!I77,[1]parametros!L$5:M$7,2,FALSE)
+VLOOKUP([1]Eval_controles!J77,[1]parametros!N$5:O$6,2,FALSE)
+VLOOKUP([1]Eval_controles!K77,[1]parametros!P$5:Q$6,2,FALSE)
+VLOOKUP([1]Eval_controles!L77,[1]parametros!R$5:S$7,2,FALSE)," - ")&lt;=[1]parametros!$J$17,[1]parametros!$F$17,
IF(_xlfn.IFNA(
VLOOKUP([1]Eval_controles!F77,[1]parametros!F$5:G$6,2,FALSE)
+VLOOKUP([1]Eval_controles!G77,[1]parametros!H$5:I$6,2,FALSE)
+VLOOKUP([1]Eval_controles!H77,[1]parametros!J$5:K$6,2,FALSE)
+VLOOKUP([1]Eval_controles!I77,[1]parametros!L$5:M$7,2,FALSE)
+VLOOKUP([1]Eval_controles!J77,[1]parametros!N$5:O$6,2,FALSE)
+VLOOKUP([1]Eval_controles!K77,[1]parametros!P$5:Q$6,2,FALSE)
+VLOOKUP([1]Eval_controles!L77,[1]parametros!R$5:S$7,2,FALSE)," - ")&lt;=[1]parametros!$J$16,[1]parametros!$F$16," - "
)))</f>
        <v>Fuerte</v>
      </c>
      <c r="N77" s="64" t="s">
        <v>50</v>
      </c>
      <c r="O77" s="56" t="str">
        <f>_xlfn.IFNA(VLOOKUP(N77,[1]parametros!$L$16:$M$18,2,FALSE)," - ")</f>
        <v>Moderado</v>
      </c>
      <c r="P77" s="56" t="str">
        <f>_xlfn.IFNA(VLOOKUP(CONCATENATE(M77,O77),[1]parametros!K$23:M$31,3,FALSE)," - ")</f>
        <v>Sí</v>
      </c>
      <c r="Q77" s="56">
        <f>_xlfn.IFNA(VLOOKUP(CONCATENATE(M77,O77),[1]parametros!$K$23:$L$31,2,FALSE)," - ")</f>
        <v>100</v>
      </c>
      <c r="R77" s="86" t="s">
        <v>139</v>
      </c>
      <c r="S77" s="87" t="s">
        <v>140</v>
      </c>
    </row>
    <row r="78" spans="1:19" x14ac:dyDescent="0.25">
      <c r="B78" s="78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56" t="str">
        <f>IF(_xlfn.IFNA(
VLOOKUP(Eval_controles!F78,parametros!F$5:G$6,2,FALSE)
+VLOOKUP(Eval_controles!G78,parametros!H$5:I$6,2,FALSE)
+VLOOKUP(Eval_controles!H78,parametros!J$5:K$6,2,FALSE)
+VLOOKUP(Eval_controles!I78,parametros!L$5:M$7,2,FALSE)
+VLOOKUP(Eval_controles!J78,parametros!N$5:O$6,2,FALSE)
+VLOOKUP(Eval_controles!K78,parametros!P$5:Q$6,2,FALSE)
+VLOOKUP(Eval_controles!L78,parametros!R$5:S$7,2,FALSE)," - ")&lt;=parametros!$J$18,parametros!$F$18,
IF(_xlfn.IFNA(
VLOOKUP(Eval_controles!F78,parametros!F$5:G$6,2,FALSE)
+VLOOKUP(Eval_controles!G78,parametros!H$5:I$6,2,FALSE)
+VLOOKUP(Eval_controles!H78,parametros!J$5:K$6,2,FALSE)
+VLOOKUP(Eval_controles!I78,parametros!L$5:M$7,2,FALSE)
+VLOOKUP(Eval_controles!J78,parametros!N$5:O$6,2,FALSE)
+VLOOKUP(Eval_controles!K78,parametros!P$5:Q$6,2,FALSE)
+VLOOKUP(Eval_controles!L78,parametros!R$5:S$7,2,FALSE)," - ")&lt;=parametros!$J$17,parametros!$F$17,
IF(_xlfn.IFNA(
VLOOKUP(Eval_controles!F78,parametros!F$5:G$6,2,FALSE)
+VLOOKUP(Eval_controles!G78,parametros!H$5:I$6,2,FALSE)
+VLOOKUP(Eval_controles!H78,parametros!J$5:K$6,2,FALSE)
+VLOOKUP(Eval_controles!I78,parametros!L$5:M$7,2,FALSE)
+VLOOKUP(Eval_controles!J78,parametros!N$5:O$6,2,FALSE)
+VLOOKUP(Eval_controles!K78,parametros!P$5:Q$6,2,FALSE)
+VLOOKUP(Eval_controles!L78,parametros!R$5:S$7,2,FALSE)," - ")&lt;=parametros!$J$16,parametros!$F$16," - "
)))</f>
        <v xml:space="preserve"> - </v>
      </c>
      <c r="N78" s="64"/>
      <c r="O78" s="56" t="str">
        <f>_xlfn.IFNA(VLOOKUP(N78,parametros!$L$16:$M$18,2,FALSE)," - ")</f>
        <v xml:space="preserve"> - </v>
      </c>
      <c r="P78" s="56" t="str">
        <f>_xlfn.IFNA(VLOOKUP(CONCATENATE(M78,O78),parametros!K$23:M$31,3,FALSE)," - ")</f>
        <v xml:space="preserve"> - </v>
      </c>
      <c r="Q78" s="56" t="str">
        <f>_xlfn.IFNA(VLOOKUP(CONCATENATE(M78,O78),parametros!$K$23:$L$31,2,FALSE)," - ")</f>
        <v xml:space="preserve"> - </v>
      </c>
      <c r="R78" s="79"/>
      <c r="S78" s="79"/>
    </row>
    <row r="79" spans="1:19" ht="14.5" x14ac:dyDescent="0.25">
      <c r="A79" s="13"/>
      <c r="B79" s="78"/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56" t="str">
        <f>IF(_xlfn.IFNA(
VLOOKUP(Eval_controles!F79,parametros!F$5:G$6,2,FALSE)
+VLOOKUP(Eval_controles!G79,parametros!H$5:I$6,2,FALSE)
+VLOOKUP(Eval_controles!H79,parametros!J$5:K$6,2,FALSE)
+VLOOKUP(Eval_controles!I79,parametros!L$5:M$7,2,FALSE)
+VLOOKUP(Eval_controles!J79,parametros!N$5:O$6,2,FALSE)
+VLOOKUP(Eval_controles!K79,parametros!P$5:Q$6,2,FALSE)
+VLOOKUP(Eval_controles!L79,parametros!R$5:S$7,2,FALSE)," - ")&lt;=parametros!$J$18,parametros!$F$18,
IF(_xlfn.IFNA(
VLOOKUP(Eval_controles!F79,parametros!F$5:G$6,2,FALSE)
+VLOOKUP(Eval_controles!G79,parametros!H$5:I$6,2,FALSE)
+VLOOKUP(Eval_controles!H79,parametros!J$5:K$6,2,FALSE)
+VLOOKUP(Eval_controles!I79,parametros!L$5:M$7,2,FALSE)
+VLOOKUP(Eval_controles!J79,parametros!N$5:O$6,2,FALSE)
+VLOOKUP(Eval_controles!K79,parametros!P$5:Q$6,2,FALSE)
+VLOOKUP(Eval_controles!L79,parametros!R$5:S$7,2,FALSE)," - ")&lt;=parametros!$J$17,parametros!$F$17,
IF(_xlfn.IFNA(
VLOOKUP(Eval_controles!F79,parametros!F$5:G$6,2,FALSE)
+VLOOKUP(Eval_controles!G79,parametros!H$5:I$6,2,FALSE)
+VLOOKUP(Eval_controles!H79,parametros!J$5:K$6,2,FALSE)
+VLOOKUP(Eval_controles!I79,parametros!L$5:M$7,2,FALSE)
+VLOOKUP(Eval_controles!J79,parametros!N$5:O$6,2,FALSE)
+VLOOKUP(Eval_controles!K79,parametros!P$5:Q$6,2,FALSE)
+VLOOKUP(Eval_controles!L79,parametros!R$5:S$7,2,FALSE)," - ")&lt;=parametros!$J$16,parametros!$F$16," - "
)))</f>
        <v xml:space="preserve"> - </v>
      </c>
      <c r="N79" s="64"/>
      <c r="O79" s="56" t="str">
        <f>_xlfn.IFNA(VLOOKUP(N79,parametros!$L$16:$M$18,2,FALSE)," - ")</f>
        <v xml:space="preserve"> - </v>
      </c>
      <c r="P79" s="56" t="str">
        <f>_xlfn.IFNA(VLOOKUP(CONCATENATE(M79,O79),parametros!K$23:M$31,3,FALSE)," - ")</f>
        <v xml:space="preserve"> - </v>
      </c>
      <c r="Q79" s="56" t="str">
        <f>_xlfn.IFNA(VLOOKUP(CONCATENATE(M79,O79),parametros!$K$23:$L$31,2,FALSE)," - ")</f>
        <v xml:space="preserve"> - </v>
      </c>
      <c r="R79" s="79"/>
      <c r="S79" s="79"/>
    </row>
    <row r="80" spans="1:19" ht="14.5" x14ac:dyDescent="0.25">
      <c r="A80" s="13"/>
      <c r="B80" s="78"/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56" t="str">
        <f>IF(_xlfn.IFNA(
VLOOKUP(Eval_controles!F80,parametros!F$5:G$6,2,FALSE)
+VLOOKUP(Eval_controles!G80,parametros!H$5:I$6,2,FALSE)
+VLOOKUP(Eval_controles!H80,parametros!J$5:K$6,2,FALSE)
+VLOOKUP(Eval_controles!I80,parametros!L$5:M$7,2,FALSE)
+VLOOKUP(Eval_controles!J80,parametros!N$5:O$6,2,FALSE)
+VLOOKUP(Eval_controles!K80,parametros!P$5:Q$6,2,FALSE)
+VLOOKUP(Eval_controles!L80,parametros!R$5:S$7,2,FALSE)," - ")&lt;=parametros!$J$18,parametros!$F$18,
IF(_xlfn.IFNA(
VLOOKUP(Eval_controles!F80,parametros!F$5:G$6,2,FALSE)
+VLOOKUP(Eval_controles!G80,parametros!H$5:I$6,2,FALSE)
+VLOOKUP(Eval_controles!H80,parametros!J$5:K$6,2,FALSE)
+VLOOKUP(Eval_controles!I80,parametros!L$5:M$7,2,FALSE)
+VLOOKUP(Eval_controles!J80,parametros!N$5:O$6,2,FALSE)
+VLOOKUP(Eval_controles!K80,parametros!P$5:Q$6,2,FALSE)
+VLOOKUP(Eval_controles!L80,parametros!R$5:S$7,2,FALSE)," - ")&lt;=parametros!$J$17,parametros!$F$17,
IF(_xlfn.IFNA(
VLOOKUP(Eval_controles!F80,parametros!F$5:G$6,2,FALSE)
+VLOOKUP(Eval_controles!G80,parametros!H$5:I$6,2,FALSE)
+VLOOKUP(Eval_controles!H80,parametros!J$5:K$6,2,FALSE)
+VLOOKUP(Eval_controles!I80,parametros!L$5:M$7,2,FALSE)
+VLOOKUP(Eval_controles!J80,parametros!N$5:O$6,2,FALSE)
+VLOOKUP(Eval_controles!K80,parametros!P$5:Q$6,2,FALSE)
+VLOOKUP(Eval_controles!L80,parametros!R$5:S$7,2,FALSE)," - ")&lt;=parametros!$J$16,parametros!$F$16," - "
)))</f>
        <v xml:space="preserve"> - </v>
      </c>
      <c r="N80" s="64"/>
      <c r="O80" s="56" t="str">
        <f>_xlfn.IFNA(VLOOKUP(N80,parametros!$L$16:$M$18,2,FALSE)," - ")</f>
        <v xml:space="preserve"> - </v>
      </c>
      <c r="P80" s="56" t="str">
        <f>_xlfn.IFNA(VLOOKUP(CONCATENATE(M80,O80),parametros!K$23:M$31,3,FALSE)," - ")</f>
        <v xml:space="preserve"> - </v>
      </c>
      <c r="Q80" s="56" t="str">
        <f>_xlfn.IFNA(VLOOKUP(CONCATENATE(M80,O80),parametros!$K$23:$L$31,2,FALSE)," - ")</f>
        <v xml:space="preserve"> - </v>
      </c>
      <c r="R80" s="79"/>
      <c r="S80" s="79"/>
    </row>
    <row r="81" spans="1:19" ht="14.5" x14ac:dyDescent="0.25">
      <c r="A81" s="13"/>
      <c r="B81" s="78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56" t="str">
        <f>IF(_xlfn.IFNA(
VLOOKUP(Eval_controles!F81,parametros!F$5:G$6,2,FALSE)
+VLOOKUP(Eval_controles!G81,parametros!H$5:I$6,2,FALSE)
+VLOOKUP(Eval_controles!H81,parametros!J$5:K$6,2,FALSE)
+VLOOKUP(Eval_controles!I81,parametros!L$5:M$7,2,FALSE)
+VLOOKUP(Eval_controles!J81,parametros!N$5:O$6,2,FALSE)
+VLOOKUP(Eval_controles!K81,parametros!P$5:Q$6,2,FALSE)
+VLOOKUP(Eval_controles!L81,parametros!R$5:S$7,2,FALSE)," - ")&lt;=parametros!$J$18,parametros!$F$18,
IF(_xlfn.IFNA(
VLOOKUP(Eval_controles!F81,parametros!F$5:G$6,2,FALSE)
+VLOOKUP(Eval_controles!G81,parametros!H$5:I$6,2,FALSE)
+VLOOKUP(Eval_controles!H81,parametros!J$5:K$6,2,FALSE)
+VLOOKUP(Eval_controles!I81,parametros!L$5:M$7,2,FALSE)
+VLOOKUP(Eval_controles!J81,parametros!N$5:O$6,2,FALSE)
+VLOOKUP(Eval_controles!K81,parametros!P$5:Q$6,2,FALSE)
+VLOOKUP(Eval_controles!L81,parametros!R$5:S$7,2,FALSE)," - ")&lt;=parametros!$J$17,parametros!$F$17,
IF(_xlfn.IFNA(
VLOOKUP(Eval_controles!F81,parametros!F$5:G$6,2,FALSE)
+VLOOKUP(Eval_controles!G81,parametros!H$5:I$6,2,FALSE)
+VLOOKUP(Eval_controles!H81,parametros!J$5:K$6,2,FALSE)
+VLOOKUP(Eval_controles!I81,parametros!L$5:M$7,2,FALSE)
+VLOOKUP(Eval_controles!J81,parametros!N$5:O$6,2,FALSE)
+VLOOKUP(Eval_controles!K81,parametros!P$5:Q$6,2,FALSE)
+VLOOKUP(Eval_controles!L81,parametros!R$5:S$7,2,FALSE)," - ")&lt;=parametros!$J$16,parametros!$F$16," - "
)))</f>
        <v xml:space="preserve"> - </v>
      </c>
      <c r="N81" s="64"/>
      <c r="O81" s="56" t="str">
        <f>_xlfn.IFNA(VLOOKUP(N81,parametros!$L$16:$M$18,2,FALSE)," - ")</f>
        <v xml:space="preserve"> - </v>
      </c>
      <c r="P81" s="56" t="str">
        <f>_xlfn.IFNA(VLOOKUP(CONCATENATE(M81,O81),parametros!K$23:M$31,3,FALSE)," - ")</f>
        <v xml:space="preserve"> - </v>
      </c>
      <c r="Q81" s="56" t="str">
        <f>_xlfn.IFNA(VLOOKUP(CONCATENATE(M81,O81),parametros!$K$23:$L$31,2,FALSE)," - ")</f>
        <v xml:space="preserve"> - </v>
      </c>
      <c r="R81" s="79"/>
      <c r="S81" s="79"/>
    </row>
    <row r="82" spans="1:19" ht="14.5" x14ac:dyDescent="0.25">
      <c r="A82" s="13"/>
      <c r="B82" s="78"/>
      <c r="C82" s="52"/>
      <c r="D82" s="52"/>
      <c r="E82" s="52"/>
      <c r="F82" s="76"/>
      <c r="G82" s="76"/>
      <c r="H82" s="76"/>
      <c r="I82" s="76"/>
      <c r="J82" s="76"/>
      <c r="K82" s="76"/>
      <c r="L82" s="76"/>
      <c r="M82" s="56" t="str">
        <f>IF(_xlfn.IFNA(
VLOOKUP(Eval_controles!F82,parametros!F$5:G$6,2,FALSE)
+VLOOKUP(Eval_controles!G82,parametros!H$5:I$6,2,FALSE)
+VLOOKUP(Eval_controles!H82,parametros!J$5:K$6,2,FALSE)
+VLOOKUP(Eval_controles!I82,parametros!L$5:M$7,2,FALSE)
+VLOOKUP(Eval_controles!J82,parametros!N$5:O$6,2,FALSE)
+VLOOKUP(Eval_controles!K82,parametros!P$5:Q$6,2,FALSE)
+VLOOKUP(Eval_controles!L82,parametros!R$5:S$7,2,FALSE)," - ")&lt;=parametros!$J$18,parametros!$F$18,
IF(_xlfn.IFNA(
VLOOKUP(Eval_controles!F82,parametros!F$5:G$6,2,FALSE)
+VLOOKUP(Eval_controles!G82,parametros!H$5:I$6,2,FALSE)
+VLOOKUP(Eval_controles!H82,parametros!J$5:K$6,2,FALSE)
+VLOOKUP(Eval_controles!I82,parametros!L$5:M$7,2,FALSE)
+VLOOKUP(Eval_controles!J82,parametros!N$5:O$6,2,FALSE)
+VLOOKUP(Eval_controles!K82,parametros!P$5:Q$6,2,FALSE)
+VLOOKUP(Eval_controles!L82,parametros!R$5:S$7,2,FALSE)," - ")&lt;=parametros!$J$17,parametros!$F$17,
IF(_xlfn.IFNA(
VLOOKUP(Eval_controles!F82,parametros!F$5:G$6,2,FALSE)
+VLOOKUP(Eval_controles!G82,parametros!H$5:I$6,2,FALSE)
+VLOOKUP(Eval_controles!H82,parametros!J$5:K$6,2,FALSE)
+VLOOKUP(Eval_controles!I82,parametros!L$5:M$7,2,FALSE)
+VLOOKUP(Eval_controles!J82,parametros!N$5:O$6,2,FALSE)
+VLOOKUP(Eval_controles!K82,parametros!P$5:Q$6,2,FALSE)
+VLOOKUP(Eval_controles!L82,parametros!R$5:S$7,2,FALSE)," - ")&lt;=parametros!$J$16,parametros!$F$16," - "
)))</f>
        <v xml:space="preserve"> - </v>
      </c>
      <c r="N82" s="64"/>
      <c r="O82" s="56" t="str">
        <f>_xlfn.IFNA(VLOOKUP(N82,parametros!$L$16:$M$18,2,FALSE)," - ")</f>
        <v xml:space="preserve"> - </v>
      </c>
      <c r="P82" s="56" t="str">
        <f>_xlfn.IFNA(VLOOKUP(CONCATENATE(M82,O82),parametros!K$23:M$31,3,FALSE)," - ")</f>
        <v xml:space="preserve"> - </v>
      </c>
      <c r="Q82" s="56" t="str">
        <f>_xlfn.IFNA(VLOOKUP(CONCATENATE(M82,O82),parametros!$K$23:$L$31,2,FALSE)," - ")</f>
        <v xml:space="preserve"> - </v>
      </c>
      <c r="R82" s="79"/>
      <c r="S82" s="79"/>
    </row>
    <row r="83" spans="1:19" ht="14.5" x14ac:dyDescent="0.25">
      <c r="A83" s="13"/>
      <c r="B83" s="78"/>
      <c r="C83" s="52"/>
      <c r="D83" s="52"/>
      <c r="E83" s="52"/>
      <c r="F83" s="76"/>
      <c r="G83" s="76"/>
      <c r="H83" s="76"/>
      <c r="I83" s="76"/>
      <c r="J83" s="76"/>
      <c r="K83" s="76"/>
      <c r="L83" s="76"/>
      <c r="M83" s="56" t="str">
        <f>IF(_xlfn.IFNA(
VLOOKUP(Eval_controles!F83,parametros!F$5:G$6,2,FALSE)
+VLOOKUP(Eval_controles!G83,parametros!H$5:I$6,2,FALSE)
+VLOOKUP(Eval_controles!H83,parametros!J$5:K$6,2,FALSE)
+VLOOKUP(Eval_controles!I83,parametros!L$5:M$7,2,FALSE)
+VLOOKUP(Eval_controles!J83,parametros!N$5:O$6,2,FALSE)
+VLOOKUP(Eval_controles!K83,parametros!P$5:Q$6,2,FALSE)
+VLOOKUP(Eval_controles!L83,parametros!R$5:S$7,2,FALSE)," - ")&lt;=parametros!$J$18,parametros!$F$18,
IF(_xlfn.IFNA(
VLOOKUP(Eval_controles!F83,parametros!F$5:G$6,2,FALSE)
+VLOOKUP(Eval_controles!G83,parametros!H$5:I$6,2,FALSE)
+VLOOKUP(Eval_controles!H83,parametros!J$5:K$6,2,FALSE)
+VLOOKUP(Eval_controles!I83,parametros!L$5:M$7,2,FALSE)
+VLOOKUP(Eval_controles!J83,parametros!N$5:O$6,2,FALSE)
+VLOOKUP(Eval_controles!K83,parametros!P$5:Q$6,2,FALSE)
+VLOOKUP(Eval_controles!L83,parametros!R$5:S$7,2,FALSE)," - ")&lt;=parametros!$J$17,parametros!$F$17,
IF(_xlfn.IFNA(
VLOOKUP(Eval_controles!F83,parametros!F$5:G$6,2,FALSE)
+VLOOKUP(Eval_controles!G83,parametros!H$5:I$6,2,FALSE)
+VLOOKUP(Eval_controles!H83,parametros!J$5:K$6,2,FALSE)
+VLOOKUP(Eval_controles!I83,parametros!L$5:M$7,2,FALSE)
+VLOOKUP(Eval_controles!J83,parametros!N$5:O$6,2,FALSE)
+VLOOKUP(Eval_controles!K83,parametros!P$5:Q$6,2,FALSE)
+VLOOKUP(Eval_controles!L83,parametros!R$5:S$7,2,FALSE)," - ")&lt;=parametros!$J$16,parametros!$F$16," - "
)))</f>
        <v xml:space="preserve"> - </v>
      </c>
      <c r="N83" s="64"/>
      <c r="O83" s="56" t="str">
        <f>_xlfn.IFNA(VLOOKUP(N83,parametros!$L$16:$M$18,2,FALSE)," - ")</f>
        <v xml:space="preserve"> - </v>
      </c>
      <c r="P83" s="56" t="str">
        <f>_xlfn.IFNA(VLOOKUP(CONCATENATE(M83,O83),parametros!K$23:M$31,3,FALSE)," - ")</f>
        <v xml:space="preserve"> - </v>
      </c>
      <c r="Q83" s="56" t="str">
        <f>_xlfn.IFNA(VLOOKUP(CONCATENATE(M83,O83),parametros!$K$23:$L$31,2,FALSE)," - ")</f>
        <v xml:space="preserve"> - </v>
      </c>
      <c r="R83" s="79"/>
      <c r="S83" s="79"/>
    </row>
    <row r="84" spans="1:19" ht="14" x14ac:dyDescent="0.25">
      <c r="A84" s="14"/>
      <c r="B84" s="78"/>
      <c r="C84" s="52"/>
      <c r="D84" s="52"/>
      <c r="E84" s="52"/>
      <c r="F84" s="76"/>
      <c r="G84" s="76"/>
      <c r="H84" s="76"/>
      <c r="I84" s="76"/>
      <c r="J84" s="76"/>
      <c r="K84" s="76"/>
      <c r="L84" s="76"/>
      <c r="M84" s="56" t="str">
        <f>IF(_xlfn.IFNA(
VLOOKUP(Eval_controles!F84,parametros!F$5:G$6,2,FALSE)
+VLOOKUP(Eval_controles!G84,parametros!H$5:I$6,2,FALSE)
+VLOOKUP(Eval_controles!H84,parametros!J$5:K$6,2,FALSE)
+VLOOKUP(Eval_controles!I84,parametros!L$5:M$7,2,FALSE)
+VLOOKUP(Eval_controles!J84,parametros!N$5:O$6,2,FALSE)
+VLOOKUP(Eval_controles!K84,parametros!P$5:Q$6,2,FALSE)
+VLOOKUP(Eval_controles!L84,parametros!R$5:S$7,2,FALSE)," - ")&lt;=parametros!$J$18,parametros!$F$18,
IF(_xlfn.IFNA(
VLOOKUP(Eval_controles!F84,parametros!F$5:G$6,2,FALSE)
+VLOOKUP(Eval_controles!G84,parametros!H$5:I$6,2,FALSE)
+VLOOKUP(Eval_controles!H84,parametros!J$5:K$6,2,FALSE)
+VLOOKUP(Eval_controles!I84,parametros!L$5:M$7,2,FALSE)
+VLOOKUP(Eval_controles!J84,parametros!N$5:O$6,2,FALSE)
+VLOOKUP(Eval_controles!K84,parametros!P$5:Q$6,2,FALSE)
+VLOOKUP(Eval_controles!L84,parametros!R$5:S$7,2,FALSE)," - ")&lt;=parametros!$J$17,parametros!$F$17,
IF(_xlfn.IFNA(
VLOOKUP(Eval_controles!F84,parametros!F$5:G$6,2,FALSE)
+VLOOKUP(Eval_controles!G84,parametros!H$5:I$6,2,FALSE)
+VLOOKUP(Eval_controles!H84,parametros!J$5:K$6,2,FALSE)
+VLOOKUP(Eval_controles!I84,parametros!L$5:M$7,2,FALSE)
+VLOOKUP(Eval_controles!J84,parametros!N$5:O$6,2,FALSE)
+VLOOKUP(Eval_controles!K84,parametros!P$5:Q$6,2,FALSE)
+VLOOKUP(Eval_controles!L84,parametros!R$5:S$7,2,FALSE)," - ")&lt;=parametros!$J$16,parametros!$F$16," - "
)))</f>
        <v xml:space="preserve"> - </v>
      </c>
      <c r="N84" s="64"/>
      <c r="O84" s="56" t="str">
        <f>_xlfn.IFNA(VLOOKUP(N84,parametros!$L$16:$M$18,2,FALSE)," - ")</f>
        <v xml:space="preserve"> - </v>
      </c>
      <c r="P84" s="56" t="str">
        <f>_xlfn.IFNA(VLOOKUP(CONCATENATE(M84,O84),parametros!K$23:M$31,3,FALSE)," - ")</f>
        <v xml:space="preserve"> - </v>
      </c>
      <c r="Q84" s="56" t="str">
        <f>_xlfn.IFNA(VLOOKUP(CONCATENATE(M84,O84),parametros!$K$23:$L$31,2,FALSE)," - ")</f>
        <v xml:space="preserve"> - </v>
      </c>
      <c r="R84" s="79"/>
      <c r="S84" s="79"/>
    </row>
    <row r="85" spans="1:19" ht="14" x14ac:dyDescent="0.25">
      <c r="A85" s="14"/>
      <c r="B85" s="52"/>
      <c r="C85" s="52"/>
      <c r="D85" s="52"/>
      <c r="E85" s="52"/>
      <c r="F85" s="76"/>
      <c r="G85" s="76"/>
      <c r="H85" s="76"/>
      <c r="I85" s="76"/>
      <c r="J85" s="76"/>
      <c r="K85" s="76"/>
      <c r="L85" s="76"/>
      <c r="M85" s="56" t="str">
        <f>IF(_xlfn.IFNA(
VLOOKUP(Eval_controles!F85,parametros!F$5:G$6,2,FALSE)
+VLOOKUP(Eval_controles!G85,parametros!H$5:I$6,2,FALSE)
+VLOOKUP(Eval_controles!H85,parametros!J$5:K$6,2,FALSE)
+VLOOKUP(Eval_controles!I85,parametros!L$5:M$7,2,FALSE)
+VLOOKUP(Eval_controles!J85,parametros!N$5:O$6,2,FALSE)
+VLOOKUP(Eval_controles!K85,parametros!P$5:Q$6,2,FALSE)
+VLOOKUP(Eval_controles!L85,parametros!R$5:S$7,2,FALSE)," - ")&lt;=parametros!$J$18,parametros!$F$18,
IF(_xlfn.IFNA(
VLOOKUP(Eval_controles!F85,parametros!F$5:G$6,2,FALSE)
+VLOOKUP(Eval_controles!G85,parametros!H$5:I$6,2,FALSE)
+VLOOKUP(Eval_controles!H85,parametros!J$5:K$6,2,FALSE)
+VLOOKUP(Eval_controles!I85,parametros!L$5:M$7,2,FALSE)
+VLOOKUP(Eval_controles!J85,parametros!N$5:O$6,2,FALSE)
+VLOOKUP(Eval_controles!K85,parametros!P$5:Q$6,2,FALSE)
+VLOOKUP(Eval_controles!L85,parametros!R$5:S$7,2,FALSE)," - ")&lt;=parametros!$J$17,parametros!$F$17,
IF(_xlfn.IFNA(
VLOOKUP(Eval_controles!F85,parametros!F$5:G$6,2,FALSE)
+VLOOKUP(Eval_controles!G85,parametros!H$5:I$6,2,FALSE)
+VLOOKUP(Eval_controles!H85,parametros!J$5:K$6,2,FALSE)
+VLOOKUP(Eval_controles!I85,parametros!L$5:M$7,2,FALSE)
+VLOOKUP(Eval_controles!J85,parametros!N$5:O$6,2,FALSE)
+VLOOKUP(Eval_controles!K85,parametros!P$5:Q$6,2,FALSE)
+VLOOKUP(Eval_controles!L85,parametros!R$5:S$7,2,FALSE)," - ")&lt;=parametros!$J$16,parametros!$F$16," - "
)))</f>
        <v xml:space="preserve"> - </v>
      </c>
      <c r="N85" s="64"/>
      <c r="O85" s="56" t="str">
        <f>_xlfn.IFNA(VLOOKUP(N85,parametros!$L$16:$M$18,2,FALSE)," - ")</f>
        <v xml:space="preserve"> - </v>
      </c>
      <c r="P85" s="56" t="str">
        <f>_xlfn.IFNA(VLOOKUP(CONCATENATE(M85,O85),parametros!K$23:M$31,3,FALSE)," - ")</f>
        <v xml:space="preserve"> - </v>
      </c>
      <c r="Q85" s="56" t="str">
        <f>_xlfn.IFNA(VLOOKUP(CONCATENATE(M85,O85),parametros!$K$23:$L$31,2,FALSE)," - ")</f>
        <v xml:space="preserve"> - </v>
      </c>
      <c r="R85" s="79"/>
      <c r="S85" s="79"/>
    </row>
    <row r="86" spans="1:19" ht="14" x14ac:dyDescent="0.25">
      <c r="A86" s="14"/>
      <c r="B86" s="52"/>
      <c r="C86" s="52"/>
      <c r="D86" s="52"/>
      <c r="E86" s="52"/>
      <c r="F86" s="76"/>
      <c r="G86" s="76"/>
      <c r="H86" s="76"/>
      <c r="I86" s="76"/>
      <c r="J86" s="76"/>
      <c r="K86" s="76"/>
      <c r="L86" s="76"/>
      <c r="M86" s="56" t="str">
        <f>IF(_xlfn.IFNA(
VLOOKUP(Eval_controles!F86,parametros!F$5:G$6,2,FALSE)
+VLOOKUP(Eval_controles!G86,parametros!H$5:I$6,2,FALSE)
+VLOOKUP(Eval_controles!H86,parametros!J$5:K$6,2,FALSE)
+VLOOKUP(Eval_controles!I86,parametros!L$5:M$7,2,FALSE)
+VLOOKUP(Eval_controles!J86,parametros!N$5:O$6,2,FALSE)
+VLOOKUP(Eval_controles!K86,parametros!P$5:Q$6,2,FALSE)
+VLOOKUP(Eval_controles!L86,parametros!R$5:S$7,2,FALSE)," - ")&lt;=parametros!$J$18,parametros!$F$18,
IF(_xlfn.IFNA(
VLOOKUP(Eval_controles!F86,parametros!F$5:G$6,2,FALSE)
+VLOOKUP(Eval_controles!G86,parametros!H$5:I$6,2,FALSE)
+VLOOKUP(Eval_controles!H86,parametros!J$5:K$6,2,FALSE)
+VLOOKUP(Eval_controles!I86,parametros!L$5:M$7,2,FALSE)
+VLOOKUP(Eval_controles!J86,parametros!N$5:O$6,2,FALSE)
+VLOOKUP(Eval_controles!K86,parametros!P$5:Q$6,2,FALSE)
+VLOOKUP(Eval_controles!L86,parametros!R$5:S$7,2,FALSE)," - ")&lt;=parametros!$J$17,parametros!$F$17,
IF(_xlfn.IFNA(
VLOOKUP(Eval_controles!F86,parametros!F$5:G$6,2,FALSE)
+VLOOKUP(Eval_controles!G86,parametros!H$5:I$6,2,FALSE)
+VLOOKUP(Eval_controles!H86,parametros!J$5:K$6,2,FALSE)
+VLOOKUP(Eval_controles!I86,parametros!L$5:M$7,2,FALSE)
+VLOOKUP(Eval_controles!J86,parametros!N$5:O$6,2,FALSE)
+VLOOKUP(Eval_controles!K86,parametros!P$5:Q$6,2,FALSE)
+VLOOKUP(Eval_controles!L86,parametros!R$5:S$7,2,FALSE)," - ")&lt;=parametros!$J$16,parametros!$F$16," - "
)))</f>
        <v xml:space="preserve"> - </v>
      </c>
      <c r="N86" s="64"/>
      <c r="O86" s="56" t="str">
        <f>_xlfn.IFNA(VLOOKUP(N86,parametros!$L$16:$M$18,2,FALSE)," - ")</f>
        <v xml:space="preserve"> - </v>
      </c>
      <c r="P86" s="56" t="str">
        <f>_xlfn.IFNA(VLOOKUP(CONCATENATE(M86,O86),parametros!K$23:M$31,3,FALSE)," - ")</f>
        <v xml:space="preserve"> - </v>
      </c>
      <c r="Q86" s="56" t="str">
        <f>_xlfn.IFNA(VLOOKUP(CONCATENATE(M86,O86),parametros!$K$23:$L$31,2,FALSE)," - ")</f>
        <v xml:space="preserve"> - </v>
      </c>
      <c r="R86" s="79"/>
      <c r="S86" s="79"/>
    </row>
    <row r="87" spans="1:19" ht="14" x14ac:dyDescent="0.25">
      <c r="A87" s="10"/>
      <c r="B87" s="52"/>
      <c r="C87" s="52"/>
      <c r="D87" s="52"/>
      <c r="E87" s="52"/>
      <c r="F87" s="76"/>
      <c r="G87" s="76"/>
      <c r="H87" s="76"/>
      <c r="I87" s="76"/>
      <c r="J87" s="76"/>
      <c r="K87" s="76"/>
      <c r="L87" s="76"/>
      <c r="M87" s="56" t="str">
        <f>IF(_xlfn.IFNA(
VLOOKUP(Eval_controles!F87,parametros!F$5:G$6,2,FALSE)
+VLOOKUP(Eval_controles!G87,parametros!H$5:I$6,2,FALSE)
+VLOOKUP(Eval_controles!H87,parametros!J$5:K$6,2,FALSE)
+VLOOKUP(Eval_controles!I87,parametros!L$5:M$7,2,FALSE)
+VLOOKUP(Eval_controles!J87,parametros!N$5:O$6,2,FALSE)
+VLOOKUP(Eval_controles!K87,parametros!P$5:Q$6,2,FALSE)
+VLOOKUP(Eval_controles!L87,parametros!R$5:S$7,2,FALSE)," - ")&lt;=parametros!$J$18,parametros!$F$18,
IF(_xlfn.IFNA(
VLOOKUP(Eval_controles!F87,parametros!F$5:G$6,2,FALSE)
+VLOOKUP(Eval_controles!G87,parametros!H$5:I$6,2,FALSE)
+VLOOKUP(Eval_controles!H87,parametros!J$5:K$6,2,FALSE)
+VLOOKUP(Eval_controles!I87,parametros!L$5:M$7,2,FALSE)
+VLOOKUP(Eval_controles!J87,parametros!N$5:O$6,2,FALSE)
+VLOOKUP(Eval_controles!K87,parametros!P$5:Q$6,2,FALSE)
+VLOOKUP(Eval_controles!L87,parametros!R$5:S$7,2,FALSE)," - ")&lt;=parametros!$J$17,parametros!$F$17,
IF(_xlfn.IFNA(
VLOOKUP(Eval_controles!F87,parametros!F$5:G$6,2,FALSE)
+VLOOKUP(Eval_controles!G87,parametros!H$5:I$6,2,FALSE)
+VLOOKUP(Eval_controles!H87,parametros!J$5:K$6,2,FALSE)
+VLOOKUP(Eval_controles!I87,parametros!L$5:M$7,2,FALSE)
+VLOOKUP(Eval_controles!J87,parametros!N$5:O$6,2,FALSE)
+VLOOKUP(Eval_controles!K87,parametros!P$5:Q$6,2,FALSE)
+VLOOKUP(Eval_controles!L87,parametros!R$5:S$7,2,FALSE)," - ")&lt;=parametros!$J$16,parametros!$F$16," - "
)))</f>
        <v xml:space="preserve"> - </v>
      </c>
      <c r="N87" s="64"/>
      <c r="O87" s="56" t="str">
        <f>_xlfn.IFNA(VLOOKUP(N87,parametros!$L$16:$M$18,2,FALSE)," - ")</f>
        <v xml:space="preserve"> - </v>
      </c>
      <c r="P87" s="56" t="str">
        <f>_xlfn.IFNA(VLOOKUP(CONCATENATE(M87,O87),parametros!K$23:M$31,3,FALSE)," - ")</f>
        <v xml:space="preserve"> - </v>
      </c>
      <c r="Q87" s="56" t="str">
        <f>_xlfn.IFNA(VLOOKUP(CONCATENATE(M87,O87),parametros!$K$23:$L$31,2,FALSE)," - ")</f>
        <v xml:space="preserve"> - </v>
      </c>
      <c r="R87" s="79"/>
      <c r="S87" s="79"/>
    </row>
    <row r="88" spans="1:19" ht="14" x14ac:dyDescent="0.25">
      <c r="A88" s="10"/>
      <c r="B88" s="53"/>
      <c r="C88" s="54"/>
      <c r="D88" s="54"/>
      <c r="E88" s="55"/>
      <c r="F88" s="76"/>
      <c r="G88" s="76"/>
      <c r="H88" s="76"/>
      <c r="I88" s="76"/>
      <c r="J88" s="76"/>
      <c r="K88" s="76"/>
      <c r="L88" s="76"/>
      <c r="M88" s="56" t="str">
        <f>IF(_xlfn.IFNA(
VLOOKUP(Eval_controles!F88,parametros!F$5:G$6,2,FALSE)
+VLOOKUP(Eval_controles!G88,parametros!H$5:I$6,2,FALSE)
+VLOOKUP(Eval_controles!H88,parametros!J$5:K$6,2,FALSE)
+VLOOKUP(Eval_controles!I88,parametros!L$5:M$7,2,FALSE)
+VLOOKUP(Eval_controles!J88,parametros!N$5:O$6,2,FALSE)
+VLOOKUP(Eval_controles!K88,parametros!P$5:Q$6,2,FALSE)
+VLOOKUP(Eval_controles!L88,parametros!R$5:S$7,2,FALSE)," - ")&lt;=parametros!$J$18,parametros!$F$18,
IF(_xlfn.IFNA(
VLOOKUP(Eval_controles!F88,parametros!F$5:G$6,2,FALSE)
+VLOOKUP(Eval_controles!G88,parametros!H$5:I$6,2,FALSE)
+VLOOKUP(Eval_controles!H88,parametros!J$5:K$6,2,FALSE)
+VLOOKUP(Eval_controles!I88,parametros!L$5:M$7,2,FALSE)
+VLOOKUP(Eval_controles!J88,parametros!N$5:O$6,2,FALSE)
+VLOOKUP(Eval_controles!K88,parametros!P$5:Q$6,2,FALSE)
+VLOOKUP(Eval_controles!L88,parametros!R$5:S$7,2,FALSE)," - ")&lt;=parametros!$J$17,parametros!$F$17,
IF(_xlfn.IFNA(
VLOOKUP(Eval_controles!F88,parametros!F$5:G$6,2,FALSE)
+VLOOKUP(Eval_controles!G88,parametros!H$5:I$6,2,FALSE)
+VLOOKUP(Eval_controles!H88,parametros!J$5:K$6,2,FALSE)
+VLOOKUP(Eval_controles!I88,parametros!L$5:M$7,2,FALSE)
+VLOOKUP(Eval_controles!J88,parametros!N$5:O$6,2,FALSE)
+VLOOKUP(Eval_controles!K88,parametros!P$5:Q$6,2,FALSE)
+VLOOKUP(Eval_controles!L88,parametros!R$5:S$7,2,FALSE)," - ")&lt;=parametros!$J$16,parametros!$F$16," - "
)))</f>
        <v xml:space="preserve"> - </v>
      </c>
      <c r="N88" s="64"/>
      <c r="O88" s="56" t="str">
        <f>_xlfn.IFNA(VLOOKUP(N88,parametros!$L$16:$M$18,2,FALSE)," - ")</f>
        <v xml:space="preserve"> - </v>
      </c>
      <c r="P88" s="56" t="str">
        <f>_xlfn.IFNA(VLOOKUP(CONCATENATE(M88,O88),parametros!K$23:M$31,3,FALSE)," - ")</f>
        <v xml:space="preserve"> - </v>
      </c>
      <c r="Q88" s="56" t="str">
        <f>_xlfn.IFNA(VLOOKUP(CONCATENATE(M88,O88),parametros!$K$23:$L$31,2,FALSE)," - ")</f>
        <v xml:space="preserve"> - </v>
      </c>
      <c r="R88" s="79"/>
      <c r="S88" s="79"/>
    </row>
    <row r="89" spans="1:19" ht="14" x14ac:dyDescent="0.25">
      <c r="A89" s="10"/>
      <c r="B89" s="53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56" t="str">
        <f>IF(_xlfn.IFNA(
VLOOKUP(Eval_controles!F89,parametros!F$5:G$6,2,FALSE)
+VLOOKUP(Eval_controles!G89,parametros!H$5:I$6,2,FALSE)
+VLOOKUP(Eval_controles!H89,parametros!J$5:K$6,2,FALSE)
+VLOOKUP(Eval_controles!I89,parametros!L$5:M$7,2,FALSE)
+VLOOKUP(Eval_controles!J89,parametros!N$5:O$6,2,FALSE)
+VLOOKUP(Eval_controles!K89,parametros!P$5:Q$6,2,FALSE)
+VLOOKUP(Eval_controles!L89,parametros!R$5:S$7,2,FALSE)," - ")&lt;=parametros!$J$18,parametros!$F$18,
IF(_xlfn.IFNA(
VLOOKUP(Eval_controles!F89,parametros!F$5:G$6,2,FALSE)
+VLOOKUP(Eval_controles!G89,parametros!H$5:I$6,2,FALSE)
+VLOOKUP(Eval_controles!H89,parametros!J$5:K$6,2,FALSE)
+VLOOKUP(Eval_controles!I89,parametros!L$5:M$7,2,FALSE)
+VLOOKUP(Eval_controles!J89,parametros!N$5:O$6,2,FALSE)
+VLOOKUP(Eval_controles!K89,parametros!P$5:Q$6,2,FALSE)
+VLOOKUP(Eval_controles!L89,parametros!R$5:S$7,2,FALSE)," - ")&lt;=parametros!$J$17,parametros!$F$17,
IF(_xlfn.IFNA(
VLOOKUP(Eval_controles!F89,parametros!F$5:G$6,2,FALSE)
+VLOOKUP(Eval_controles!G89,parametros!H$5:I$6,2,FALSE)
+VLOOKUP(Eval_controles!H89,parametros!J$5:K$6,2,FALSE)
+VLOOKUP(Eval_controles!I89,parametros!L$5:M$7,2,FALSE)
+VLOOKUP(Eval_controles!J89,parametros!N$5:O$6,2,FALSE)
+VLOOKUP(Eval_controles!K89,parametros!P$5:Q$6,2,FALSE)
+VLOOKUP(Eval_controles!L89,parametros!R$5:S$7,2,FALSE)," - ")&lt;=parametros!$J$16,parametros!$F$16," - "
)))</f>
        <v xml:space="preserve"> - </v>
      </c>
      <c r="N89" s="64"/>
      <c r="O89" s="56" t="str">
        <f>_xlfn.IFNA(VLOOKUP(N89,parametros!$L$16:$M$18,2,FALSE)," - ")</f>
        <v xml:space="preserve"> - </v>
      </c>
      <c r="P89" s="56" t="str">
        <f>_xlfn.IFNA(VLOOKUP(CONCATENATE(M89,O89),parametros!K$23:M$31,3,FALSE)," - ")</f>
        <v xml:space="preserve"> - </v>
      </c>
      <c r="Q89" s="56" t="str">
        <f>_xlfn.IFNA(VLOOKUP(CONCATENATE(M89,O89),parametros!$K$23:$L$31,2,FALSE)," - ")</f>
        <v xml:space="preserve"> - </v>
      </c>
      <c r="R89" s="79"/>
      <c r="S89" s="79"/>
    </row>
    <row r="90" spans="1:19" x14ac:dyDescent="0.25"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56" t="str">
        <f>IF(_xlfn.IFNA(
VLOOKUP(Eval_controles!F90,parametros!F$5:G$6,2,FALSE)
+VLOOKUP(Eval_controles!G90,parametros!H$5:I$6,2,FALSE)
+VLOOKUP(Eval_controles!H90,parametros!J$5:K$6,2,FALSE)
+VLOOKUP(Eval_controles!I90,parametros!L$5:M$7,2,FALSE)
+VLOOKUP(Eval_controles!J90,parametros!N$5:O$6,2,FALSE)
+VLOOKUP(Eval_controles!K90,parametros!P$5:Q$6,2,FALSE)
+VLOOKUP(Eval_controles!L90,parametros!R$5:S$7,2,FALSE)," - ")&lt;=parametros!$J$18,parametros!$F$18,
IF(_xlfn.IFNA(
VLOOKUP(Eval_controles!F90,parametros!F$5:G$6,2,FALSE)
+VLOOKUP(Eval_controles!G90,parametros!H$5:I$6,2,FALSE)
+VLOOKUP(Eval_controles!H90,parametros!J$5:K$6,2,FALSE)
+VLOOKUP(Eval_controles!I90,parametros!L$5:M$7,2,FALSE)
+VLOOKUP(Eval_controles!J90,parametros!N$5:O$6,2,FALSE)
+VLOOKUP(Eval_controles!K90,parametros!P$5:Q$6,2,FALSE)
+VLOOKUP(Eval_controles!L90,parametros!R$5:S$7,2,FALSE)," - ")&lt;=parametros!$J$17,parametros!$F$17,
IF(_xlfn.IFNA(
VLOOKUP(Eval_controles!F90,parametros!F$5:G$6,2,FALSE)
+VLOOKUP(Eval_controles!G90,parametros!H$5:I$6,2,FALSE)
+VLOOKUP(Eval_controles!H90,parametros!J$5:K$6,2,FALSE)
+VLOOKUP(Eval_controles!I90,parametros!L$5:M$7,2,FALSE)
+VLOOKUP(Eval_controles!J90,parametros!N$5:O$6,2,FALSE)
+VLOOKUP(Eval_controles!K90,parametros!P$5:Q$6,2,FALSE)
+VLOOKUP(Eval_controles!L90,parametros!R$5:S$7,2,FALSE)," - ")&lt;=parametros!$J$16,parametros!$F$16," - "
)))</f>
        <v xml:space="preserve"> - </v>
      </c>
      <c r="N90" s="64"/>
      <c r="O90" s="56" t="str">
        <f>_xlfn.IFNA(VLOOKUP(N90,parametros!$L$16:$M$18,2,FALSE)," - ")</f>
        <v xml:space="preserve"> - </v>
      </c>
      <c r="P90" s="56" t="str">
        <f>_xlfn.IFNA(VLOOKUP(CONCATENATE(M90,O90),parametros!K$23:M$31,3,FALSE)," - ")</f>
        <v xml:space="preserve"> - </v>
      </c>
      <c r="Q90" s="56" t="str">
        <f>_xlfn.IFNA(VLOOKUP(CONCATENATE(M90,O90),parametros!$K$23:$L$31,2,FALSE)," - ")</f>
        <v xml:space="preserve"> - </v>
      </c>
      <c r="R90" s="79"/>
      <c r="S90" s="79"/>
    </row>
    <row r="91" spans="1:19" ht="14.5" x14ac:dyDescent="0.25">
      <c r="A91" s="13"/>
      <c r="B91" s="76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56" t="str">
        <f>IF(_xlfn.IFNA(
VLOOKUP(Eval_controles!F91,parametros!F$5:G$6,2,FALSE)
+VLOOKUP(Eval_controles!G91,parametros!H$5:I$6,2,FALSE)
+VLOOKUP(Eval_controles!H91,parametros!J$5:K$6,2,FALSE)
+VLOOKUP(Eval_controles!I91,parametros!L$5:M$7,2,FALSE)
+VLOOKUP(Eval_controles!J91,parametros!N$5:O$6,2,FALSE)
+VLOOKUP(Eval_controles!K91,parametros!P$5:Q$6,2,FALSE)
+VLOOKUP(Eval_controles!L91,parametros!R$5:S$7,2,FALSE)," - ")&lt;=parametros!$J$18,parametros!$F$18,
IF(_xlfn.IFNA(
VLOOKUP(Eval_controles!F91,parametros!F$5:G$6,2,FALSE)
+VLOOKUP(Eval_controles!G91,parametros!H$5:I$6,2,FALSE)
+VLOOKUP(Eval_controles!H91,parametros!J$5:K$6,2,FALSE)
+VLOOKUP(Eval_controles!I91,parametros!L$5:M$7,2,FALSE)
+VLOOKUP(Eval_controles!J91,parametros!N$5:O$6,2,FALSE)
+VLOOKUP(Eval_controles!K91,parametros!P$5:Q$6,2,FALSE)
+VLOOKUP(Eval_controles!L91,parametros!R$5:S$7,2,FALSE)," - ")&lt;=parametros!$J$17,parametros!$F$17,
IF(_xlfn.IFNA(
VLOOKUP(Eval_controles!F91,parametros!F$5:G$6,2,FALSE)
+VLOOKUP(Eval_controles!G91,parametros!H$5:I$6,2,FALSE)
+VLOOKUP(Eval_controles!H91,parametros!J$5:K$6,2,FALSE)
+VLOOKUP(Eval_controles!I91,parametros!L$5:M$7,2,FALSE)
+VLOOKUP(Eval_controles!J91,parametros!N$5:O$6,2,FALSE)
+VLOOKUP(Eval_controles!K91,parametros!P$5:Q$6,2,FALSE)
+VLOOKUP(Eval_controles!L91,parametros!R$5:S$7,2,FALSE)," - ")&lt;=parametros!$J$16,parametros!$F$16," - "
)))</f>
        <v xml:space="preserve"> - </v>
      </c>
      <c r="N91" s="64"/>
      <c r="O91" s="56" t="str">
        <f>_xlfn.IFNA(VLOOKUP(N91,parametros!$L$16:$M$18,2,FALSE)," - ")</f>
        <v xml:space="preserve"> - </v>
      </c>
      <c r="P91" s="56" t="str">
        <f>_xlfn.IFNA(VLOOKUP(CONCATENATE(M91,O91),parametros!K$23:M$31,3,FALSE)," - ")</f>
        <v xml:space="preserve"> - </v>
      </c>
      <c r="Q91" s="56" t="str">
        <f>_xlfn.IFNA(VLOOKUP(CONCATENATE(M91,O91),parametros!$K$23:$L$31,2,FALSE)," - ")</f>
        <v xml:space="preserve"> - </v>
      </c>
      <c r="R91" s="79"/>
      <c r="S91" s="79"/>
    </row>
    <row r="92" spans="1:19" ht="14.5" x14ac:dyDescent="0.25">
      <c r="A92" s="13"/>
      <c r="B92" s="76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56" t="str">
        <f>IF(_xlfn.IFNA(
VLOOKUP(Eval_controles!F92,parametros!F$5:G$6,2,FALSE)
+VLOOKUP(Eval_controles!G92,parametros!H$5:I$6,2,FALSE)
+VLOOKUP(Eval_controles!H92,parametros!J$5:K$6,2,FALSE)
+VLOOKUP(Eval_controles!I92,parametros!L$5:M$7,2,FALSE)
+VLOOKUP(Eval_controles!J92,parametros!N$5:O$6,2,FALSE)
+VLOOKUP(Eval_controles!K92,parametros!P$5:Q$6,2,FALSE)
+VLOOKUP(Eval_controles!L92,parametros!R$5:S$7,2,FALSE)," - ")&lt;=parametros!$J$18,parametros!$F$18,
IF(_xlfn.IFNA(
VLOOKUP(Eval_controles!F92,parametros!F$5:G$6,2,FALSE)
+VLOOKUP(Eval_controles!G92,parametros!H$5:I$6,2,FALSE)
+VLOOKUP(Eval_controles!H92,parametros!J$5:K$6,2,FALSE)
+VLOOKUP(Eval_controles!I92,parametros!L$5:M$7,2,FALSE)
+VLOOKUP(Eval_controles!J92,parametros!N$5:O$6,2,FALSE)
+VLOOKUP(Eval_controles!K92,parametros!P$5:Q$6,2,FALSE)
+VLOOKUP(Eval_controles!L92,parametros!R$5:S$7,2,FALSE)," - ")&lt;=parametros!$J$17,parametros!$F$17,
IF(_xlfn.IFNA(
VLOOKUP(Eval_controles!F92,parametros!F$5:G$6,2,FALSE)
+VLOOKUP(Eval_controles!G92,parametros!H$5:I$6,2,FALSE)
+VLOOKUP(Eval_controles!H92,parametros!J$5:K$6,2,FALSE)
+VLOOKUP(Eval_controles!I92,parametros!L$5:M$7,2,FALSE)
+VLOOKUP(Eval_controles!J92,parametros!N$5:O$6,2,FALSE)
+VLOOKUP(Eval_controles!K92,parametros!P$5:Q$6,2,FALSE)
+VLOOKUP(Eval_controles!L92,parametros!R$5:S$7,2,FALSE)," - ")&lt;=parametros!$J$16,parametros!$F$16," - "
)))</f>
        <v xml:space="preserve"> - </v>
      </c>
      <c r="N92" s="64"/>
      <c r="O92" s="56" t="str">
        <f>_xlfn.IFNA(VLOOKUP(N92,parametros!$L$16:$M$18,2,FALSE)," - ")</f>
        <v xml:space="preserve"> - </v>
      </c>
      <c r="P92" s="56" t="str">
        <f>_xlfn.IFNA(VLOOKUP(CONCATENATE(M92,O92),parametros!K$23:M$31,3,FALSE)," - ")</f>
        <v xml:space="preserve"> - </v>
      </c>
      <c r="Q92" s="56" t="str">
        <f>_xlfn.IFNA(VLOOKUP(CONCATENATE(M92,O92),parametros!$K$23:$L$31,2,FALSE)," - ")</f>
        <v xml:space="preserve"> - </v>
      </c>
      <c r="R92" s="79"/>
      <c r="S92" s="79"/>
    </row>
    <row r="93" spans="1:19" ht="14.5" x14ac:dyDescent="0.25">
      <c r="A93" s="13"/>
      <c r="B93" s="76"/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56" t="str">
        <f>IF(_xlfn.IFNA(
VLOOKUP(Eval_controles!F93,parametros!F$5:G$6,2,FALSE)
+VLOOKUP(Eval_controles!G93,parametros!H$5:I$6,2,FALSE)
+VLOOKUP(Eval_controles!H93,parametros!J$5:K$6,2,FALSE)
+VLOOKUP(Eval_controles!I93,parametros!L$5:M$7,2,FALSE)
+VLOOKUP(Eval_controles!J93,parametros!N$5:O$6,2,FALSE)
+VLOOKUP(Eval_controles!K93,parametros!P$5:Q$6,2,FALSE)
+VLOOKUP(Eval_controles!L93,parametros!R$5:S$7,2,FALSE)," - ")&lt;=parametros!$J$18,parametros!$F$18,
IF(_xlfn.IFNA(
VLOOKUP(Eval_controles!F93,parametros!F$5:G$6,2,FALSE)
+VLOOKUP(Eval_controles!G93,parametros!H$5:I$6,2,FALSE)
+VLOOKUP(Eval_controles!H93,parametros!J$5:K$6,2,FALSE)
+VLOOKUP(Eval_controles!I93,parametros!L$5:M$7,2,FALSE)
+VLOOKUP(Eval_controles!J93,parametros!N$5:O$6,2,FALSE)
+VLOOKUP(Eval_controles!K93,parametros!P$5:Q$6,2,FALSE)
+VLOOKUP(Eval_controles!L93,parametros!R$5:S$7,2,FALSE)," - ")&lt;=parametros!$J$17,parametros!$F$17,
IF(_xlfn.IFNA(
VLOOKUP(Eval_controles!F93,parametros!F$5:G$6,2,FALSE)
+VLOOKUP(Eval_controles!G93,parametros!H$5:I$6,2,FALSE)
+VLOOKUP(Eval_controles!H93,parametros!J$5:K$6,2,FALSE)
+VLOOKUP(Eval_controles!I93,parametros!L$5:M$7,2,FALSE)
+VLOOKUP(Eval_controles!J93,parametros!N$5:O$6,2,FALSE)
+VLOOKUP(Eval_controles!K93,parametros!P$5:Q$6,2,FALSE)
+VLOOKUP(Eval_controles!L93,parametros!R$5:S$7,2,FALSE)," - ")&lt;=parametros!$J$16,parametros!$F$16," - "
)))</f>
        <v xml:space="preserve"> - </v>
      </c>
      <c r="N93" s="64"/>
      <c r="O93" s="56" t="str">
        <f>_xlfn.IFNA(VLOOKUP(N93,parametros!$L$16:$M$18,2,FALSE)," - ")</f>
        <v xml:space="preserve"> - </v>
      </c>
      <c r="P93" s="56" t="str">
        <f>_xlfn.IFNA(VLOOKUP(CONCATENATE(M93,O93),parametros!K$23:M$31,3,FALSE)," - ")</f>
        <v xml:space="preserve"> - </v>
      </c>
      <c r="Q93" s="56" t="str">
        <f>_xlfn.IFNA(VLOOKUP(CONCATENATE(M93,O93),parametros!$K$23:$L$31,2,FALSE)," - ")</f>
        <v xml:space="preserve"> - </v>
      </c>
      <c r="R93" s="79"/>
      <c r="S93" s="79"/>
    </row>
    <row r="94" spans="1:19" ht="14.5" x14ac:dyDescent="0.25">
      <c r="A94" s="13"/>
      <c r="B94" s="52"/>
      <c r="C94" s="52"/>
      <c r="D94" s="52"/>
      <c r="E94" s="52"/>
      <c r="F94" s="76"/>
      <c r="G94" s="76"/>
      <c r="H94" s="76"/>
      <c r="I94" s="76"/>
      <c r="J94" s="76"/>
      <c r="K94" s="76"/>
      <c r="L94" s="76"/>
      <c r="M94" s="56" t="str">
        <f>IF(_xlfn.IFNA(
VLOOKUP(Eval_controles!F94,parametros!F$5:G$6,2,FALSE)
+VLOOKUP(Eval_controles!G94,parametros!H$5:I$6,2,FALSE)
+VLOOKUP(Eval_controles!H94,parametros!J$5:K$6,2,FALSE)
+VLOOKUP(Eval_controles!I94,parametros!L$5:M$7,2,FALSE)
+VLOOKUP(Eval_controles!J94,parametros!N$5:O$6,2,FALSE)
+VLOOKUP(Eval_controles!K94,parametros!P$5:Q$6,2,FALSE)
+VLOOKUP(Eval_controles!L94,parametros!R$5:S$7,2,FALSE)," - ")&lt;=parametros!$J$18,parametros!$F$18,
IF(_xlfn.IFNA(
VLOOKUP(Eval_controles!F94,parametros!F$5:G$6,2,FALSE)
+VLOOKUP(Eval_controles!G94,parametros!H$5:I$6,2,FALSE)
+VLOOKUP(Eval_controles!H94,parametros!J$5:K$6,2,FALSE)
+VLOOKUP(Eval_controles!I94,parametros!L$5:M$7,2,FALSE)
+VLOOKUP(Eval_controles!J94,parametros!N$5:O$6,2,FALSE)
+VLOOKUP(Eval_controles!K94,parametros!P$5:Q$6,2,FALSE)
+VLOOKUP(Eval_controles!L94,parametros!R$5:S$7,2,FALSE)," - ")&lt;=parametros!$J$17,parametros!$F$17,
IF(_xlfn.IFNA(
VLOOKUP(Eval_controles!F94,parametros!F$5:G$6,2,FALSE)
+VLOOKUP(Eval_controles!G94,parametros!H$5:I$6,2,FALSE)
+VLOOKUP(Eval_controles!H94,parametros!J$5:K$6,2,FALSE)
+VLOOKUP(Eval_controles!I94,parametros!L$5:M$7,2,FALSE)
+VLOOKUP(Eval_controles!J94,parametros!N$5:O$6,2,FALSE)
+VLOOKUP(Eval_controles!K94,parametros!P$5:Q$6,2,FALSE)
+VLOOKUP(Eval_controles!L94,parametros!R$5:S$7,2,FALSE)," - ")&lt;=parametros!$J$16,parametros!$F$16," - "
)))</f>
        <v xml:space="preserve"> - </v>
      </c>
      <c r="N94" s="64"/>
      <c r="O94" s="56" t="str">
        <f>_xlfn.IFNA(VLOOKUP(N94,parametros!$L$16:$M$18,2,FALSE)," - ")</f>
        <v xml:space="preserve"> - </v>
      </c>
      <c r="P94" s="56" t="str">
        <f>_xlfn.IFNA(VLOOKUP(CONCATENATE(M94,O94),parametros!K$23:M$31,3,FALSE)," - ")</f>
        <v xml:space="preserve"> - </v>
      </c>
      <c r="Q94" s="56" t="str">
        <f>_xlfn.IFNA(VLOOKUP(CONCATENATE(M94,O94),parametros!$K$23:$L$31,2,FALSE)," - ")</f>
        <v xml:space="preserve"> - </v>
      </c>
      <c r="R94" s="79"/>
      <c r="S94" s="79"/>
    </row>
    <row r="95" spans="1:19" ht="14.5" x14ac:dyDescent="0.25">
      <c r="A95" s="13"/>
      <c r="B95" s="52"/>
      <c r="C95" s="52"/>
      <c r="D95" s="52"/>
      <c r="E95" s="52"/>
      <c r="F95" s="76"/>
      <c r="G95" s="76"/>
      <c r="H95" s="76"/>
      <c r="I95" s="76"/>
      <c r="J95" s="76"/>
      <c r="K95" s="76"/>
      <c r="L95" s="76"/>
      <c r="M95" s="56" t="str">
        <f>IF(_xlfn.IFNA(
VLOOKUP(Eval_controles!F95,parametros!F$5:G$6,2,FALSE)
+VLOOKUP(Eval_controles!G95,parametros!H$5:I$6,2,FALSE)
+VLOOKUP(Eval_controles!H95,parametros!J$5:K$6,2,FALSE)
+VLOOKUP(Eval_controles!I95,parametros!L$5:M$7,2,FALSE)
+VLOOKUP(Eval_controles!J95,parametros!N$5:O$6,2,FALSE)
+VLOOKUP(Eval_controles!K95,parametros!P$5:Q$6,2,FALSE)
+VLOOKUP(Eval_controles!L95,parametros!R$5:S$7,2,FALSE)," - ")&lt;=parametros!$J$18,parametros!$F$18,
IF(_xlfn.IFNA(
VLOOKUP(Eval_controles!F95,parametros!F$5:G$6,2,FALSE)
+VLOOKUP(Eval_controles!G95,parametros!H$5:I$6,2,FALSE)
+VLOOKUP(Eval_controles!H95,parametros!J$5:K$6,2,FALSE)
+VLOOKUP(Eval_controles!I95,parametros!L$5:M$7,2,FALSE)
+VLOOKUP(Eval_controles!J95,parametros!N$5:O$6,2,FALSE)
+VLOOKUP(Eval_controles!K95,parametros!P$5:Q$6,2,FALSE)
+VLOOKUP(Eval_controles!L95,parametros!R$5:S$7,2,FALSE)," - ")&lt;=parametros!$J$17,parametros!$F$17,
IF(_xlfn.IFNA(
VLOOKUP(Eval_controles!F95,parametros!F$5:G$6,2,FALSE)
+VLOOKUP(Eval_controles!G95,parametros!H$5:I$6,2,FALSE)
+VLOOKUP(Eval_controles!H95,parametros!J$5:K$6,2,FALSE)
+VLOOKUP(Eval_controles!I95,parametros!L$5:M$7,2,FALSE)
+VLOOKUP(Eval_controles!J95,parametros!N$5:O$6,2,FALSE)
+VLOOKUP(Eval_controles!K95,parametros!P$5:Q$6,2,FALSE)
+VLOOKUP(Eval_controles!L95,parametros!R$5:S$7,2,FALSE)," - ")&lt;=parametros!$J$16,parametros!$F$16," - "
)))</f>
        <v xml:space="preserve"> - </v>
      </c>
      <c r="N95" s="64"/>
      <c r="O95" s="56" t="str">
        <f>_xlfn.IFNA(VLOOKUP(N95,parametros!$L$16:$M$18,2,FALSE)," - ")</f>
        <v xml:space="preserve"> - </v>
      </c>
      <c r="P95" s="56" t="str">
        <f>_xlfn.IFNA(VLOOKUP(CONCATENATE(M95,O95),parametros!K$23:M$31,3,FALSE)," - ")</f>
        <v xml:space="preserve"> - </v>
      </c>
      <c r="Q95" s="56" t="str">
        <f>_xlfn.IFNA(VLOOKUP(CONCATENATE(M95,O95),parametros!$K$23:$L$31,2,FALSE)," - ")</f>
        <v xml:space="preserve"> - </v>
      </c>
      <c r="R95" s="79"/>
      <c r="S95" s="79"/>
    </row>
    <row r="96" spans="1:19" ht="14" x14ac:dyDescent="0.25">
      <c r="A96" s="14"/>
      <c r="B96" s="52"/>
      <c r="C96" s="52"/>
      <c r="D96" s="52"/>
      <c r="E96" s="52"/>
      <c r="F96" s="76"/>
      <c r="G96" s="76"/>
      <c r="H96" s="76"/>
      <c r="I96" s="76"/>
      <c r="J96" s="76"/>
      <c r="K96" s="76"/>
      <c r="L96" s="76"/>
      <c r="M96" s="56" t="str">
        <f>IF(_xlfn.IFNA(
VLOOKUP(Eval_controles!F96,parametros!F$5:G$6,2,FALSE)
+VLOOKUP(Eval_controles!G96,parametros!H$5:I$6,2,FALSE)
+VLOOKUP(Eval_controles!H96,parametros!J$5:K$6,2,FALSE)
+VLOOKUP(Eval_controles!I96,parametros!L$5:M$7,2,FALSE)
+VLOOKUP(Eval_controles!J96,parametros!N$5:O$6,2,FALSE)
+VLOOKUP(Eval_controles!K96,parametros!P$5:Q$6,2,FALSE)
+VLOOKUP(Eval_controles!L96,parametros!R$5:S$7,2,FALSE)," - ")&lt;=parametros!$J$18,parametros!$F$18,
IF(_xlfn.IFNA(
VLOOKUP(Eval_controles!F96,parametros!F$5:G$6,2,FALSE)
+VLOOKUP(Eval_controles!G96,parametros!H$5:I$6,2,FALSE)
+VLOOKUP(Eval_controles!H96,parametros!J$5:K$6,2,FALSE)
+VLOOKUP(Eval_controles!I96,parametros!L$5:M$7,2,FALSE)
+VLOOKUP(Eval_controles!J96,parametros!N$5:O$6,2,FALSE)
+VLOOKUP(Eval_controles!K96,parametros!P$5:Q$6,2,FALSE)
+VLOOKUP(Eval_controles!L96,parametros!R$5:S$7,2,FALSE)," - ")&lt;=parametros!$J$17,parametros!$F$17,
IF(_xlfn.IFNA(
VLOOKUP(Eval_controles!F96,parametros!F$5:G$6,2,FALSE)
+VLOOKUP(Eval_controles!G96,parametros!H$5:I$6,2,FALSE)
+VLOOKUP(Eval_controles!H96,parametros!J$5:K$6,2,FALSE)
+VLOOKUP(Eval_controles!I96,parametros!L$5:M$7,2,FALSE)
+VLOOKUP(Eval_controles!J96,parametros!N$5:O$6,2,FALSE)
+VLOOKUP(Eval_controles!K96,parametros!P$5:Q$6,2,FALSE)
+VLOOKUP(Eval_controles!L96,parametros!R$5:S$7,2,FALSE)," - ")&lt;=parametros!$J$16,parametros!$F$16," - "
)))</f>
        <v xml:space="preserve"> - </v>
      </c>
      <c r="N96" s="64"/>
      <c r="O96" s="56" t="str">
        <f>_xlfn.IFNA(VLOOKUP(N96,parametros!$L$16:$M$18,2,FALSE)," - ")</f>
        <v xml:space="preserve"> - </v>
      </c>
      <c r="P96" s="56" t="str">
        <f>_xlfn.IFNA(VLOOKUP(CONCATENATE(M96,O96),parametros!K$23:M$31,3,FALSE)," - ")</f>
        <v xml:space="preserve"> - </v>
      </c>
      <c r="Q96" s="56" t="str">
        <f>_xlfn.IFNA(VLOOKUP(CONCATENATE(M96,O96),parametros!$K$23:$L$31,2,FALSE)," - ")</f>
        <v xml:space="preserve"> - </v>
      </c>
      <c r="R96" s="79"/>
      <c r="S96" s="79"/>
    </row>
    <row r="97" spans="2:19" ht="13" x14ac:dyDescent="0.25">
      <c r="B97" s="52"/>
      <c r="C97" s="52"/>
      <c r="D97" s="52"/>
      <c r="E97" s="52"/>
      <c r="F97" s="76"/>
      <c r="G97" s="76"/>
      <c r="H97" s="76"/>
      <c r="I97" s="76"/>
      <c r="J97" s="76"/>
      <c r="K97" s="76"/>
      <c r="L97" s="76"/>
      <c r="M97" s="56" t="str">
        <f>IF(_xlfn.IFNA(
VLOOKUP(Eval_controles!F97,parametros!F$5:G$6,2,FALSE)
+VLOOKUP(Eval_controles!G97,parametros!H$5:I$6,2,FALSE)
+VLOOKUP(Eval_controles!H97,parametros!J$5:K$6,2,FALSE)
+VLOOKUP(Eval_controles!I97,parametros!L$5:M$7,2,FALSE)
+VLOOKUP(Eval_controles!J97,parametros!N$5:O$6,2,FALSE)
+VLOOKUP(Eval_controles!K97,parametros!P$5:Q$6,2,FALSE)
+VLOOKUP(Eval_controles!L97,parametros!R$5:S$7,2,FALSE)," - ")&lt;=parametros!$J$18,parametros!$F$18,
IF(_xlfn.IFNA(
VLOOKUP(Eval_controles!F97,parametros!F$5:G$6,2,FALSE)
+VLOOKUP(Eval_controles!G97,parametros!H$5:I$6,2,FALSE)
+VLOOKUP(Eval_controles!H97,parametros!J$5:K$6,2,FALSE)
+VLOOKUP(Eval_controles!I97,parametros!L$5:M$7,2,FALSE)
+VLOOKUP(Eval_controles!J97,parametros!N$5:O$6,2,FALSE)
+VLOOKUP(Eval_controles!K97,parametros!P$5:Q$6,2,FALSE)
+VLOOKUP(Eval_controles!L97,parametros!R$5:S$7,2,FALSE)," - ")&lt;=parametros!$J$17,parametros!$F$17,
IF(_xlfn.IFNA(
VLOOKUP(Eval_controles!F97,parametros!F$5:G$6,2,FALSE)
+VLOOKUP(Eval_controles!G97,parametros!H$5:I$6,2,FALSE)
+VLOOKUP(Eval_controles!H97,parametros!J$5:K$6,2,FALSE)
+VLOOKUP(Eval_controles!I97,parametros!L$5:M$7,2,FALSE)
+VLOOKUP(Eval_controles!J97,parametros!N$5:O$6,2,FALSE)
+VLOOKUP(Eval_controles!K97,parametros!P$5:Q$6,2,FALSE)
+VLOOKUP(Eval_controles!L97,parametros!R$5:S$7,2,FALSE)," - ")&lt;=parametros!$J$16,parametros!$F$16," - "
)))</f>
        <v xml:space="preserve"> - </v>
      </c>
      <c r="N97" s="64"/>
      <c r="O97" s="56" t="str">
        <f>_xlfn.IFNA(VLOOKUP(N97,parametros!$L$16:$M$18,2,FALSE)," - ")</f>
        <v xml:space="preserve"> - </v>
      </c>
      <c r="P97" s="56" t="str">
        <f>_xlfn.IFNA(VLOOKUP(CONCATENATE(M97,O97),parametros!K$23:M$31,3,FALSE)," - ")</f>
        <v xml:space="preserve"> - </v>
      </c>
      <c r="Q97" s="56" t="str">
        <f>_xlfn.IFNA(VLOOKUP(CONCATENATE(M97,O97),parametros!$K$23:$L$31,2,FALSE)," - ")</f>
        <v xml:space="preserve"> - </v>
      </c>
      <c r="R97" s="79"/>
      <c r="S97" s="79"/>
    </row>
    <row r="98" spans="2:19" ht="13" x14ac:dyDescent="0.25">
      <c r="B98" s="57"/>
      <c r="C98" s="57"/>
      <c r="D98" s="57"/>
      <c r="E98" s="57"/>
      <c r="F98" s="58"/>
      <c r="G98" s="58"/>
      <c r="H98" s="58"/>
      <c r="I98" s="58"/>
      <c r="J98" s="58"/>
      <c r="K98" s="58"/>
      <c r="L98" s="58"/>
      <c r="M98" s="59"/>
      <c r="N98" s="65"/>
      <c r="O98" s="59"/>
      <c r="P98" s="59"/>
      <c r="Q98" s="59"/>
    </row>
  </sheetData>
  <mergeCells count="50">
    <mergeCell ref="R42:R44"/>
    <mergeCell ref="R74:R76"/>
    <mergeCell ref="C2:Q5"/>
    <mergeCell ref="B7:S7"/>
    <mergeCell ref="B38:S38"/>
    <mergeCell ref="B70:S70"/>
    <mergeCell ref="B42:B44"/>
    <mergeCell ref="C42:C44"/>
    <mergeCell ref="D42:D44"/>
    <mergeCell ref="E42:E44"/>
    <mergeCell ref="F40:H40"/>
    <mergeCell ref="F41:H41"/>
    <mergeCell ref="O11:O13"/>
    <mergeCell ref="P11:P13"/>
    <mergeCell ref="F11:L11"/>
    <mergeCell ref="E11:E13"/>
    <mergeCell ref="C11:C13"/>
    <mergeCell ref="D11:D13"/>
    <mergeCell ref="F12:G12"/>
    <mergeCell ref="N12:N13"/>
    <mergeCell ref="F9:H9"/>
    <mergeCell ref="I9:K9"/>
    <mergeCell ref="M11:M13"/>
    <mergeCell ref="N75:N76"/>
    <mergeCell ref="O42:O44"/>
    <mergeCell ref="Q42:Q44"/>
    <mergeCell ref="F43:G43"/>
    <mergeCell ref="N43:N44"/>
    <mergeCell ref="M42:M44"/>
    <mergeCell ref="P42:P44"/>
    <mergeCell ref="F42:L42"/>
    <mergeCell ref="P74:P76"/>
    <mergeCell ref="Q74:Q76"/>
    <mergeCell ref="F75:G75"/>
    <mergeCell ref="I40:K40"/>
    <mergeCell ref="B11:B13"/>
    <mergeCell ref="B2:B5"/>
    <mergeCell ref="Q11:Q13"/>
    <mergeCell ref="S74:S76"/>
    <mergeCell ref="S42:S44"/>
    <mergeCell ref="F72:H72"/>
    <mergeCell ref="I72:K72"/>
    <mergeCell ref="F73:H73"/>
    <mergeCell ref="B74:B76"/>
    <mergeCell ref="C74:C76"/>
    <mergeCell ref="D74:D76"/>
    <mergeCell ref="E74:E76"/>
    <mergeCell ref="F74:L74"/>
    <mergeCell ref="M74:M76"/>
    <mergeCell ref="O74:O76"/>
  </mergeCells>
  <dataValidations count="15">
    <dataValidation allowBlank="1" showInputMessage="1" showErrorMessage="1" prompt="Indicar el riesgo identificado en el formato Mapa y plan de tratamiento de riesgos (FOR-GS-004)." sqref="C11:C13 C42:C44 C74:C76" xr:uid="{00000000-0002-0000-0000-000000000000}"/>
    <dataValidation allowBlank="1" showInputMessage="1" showErrorMessage="1" prompt="Indicar la causa del riesgo identificado en el formato Mapa y plan de tratamiento de riesgos (FOR-GS-004)." sqref="D11:D13 D42:D44 D74:D76" xr:uid="{00000000-0002-0000-0000-000001000000}"/>
    <dataValidation allowBlank="1" showInputMessage="1" showErrorMessage="1" prompt="Indicar el control registrado en el formato Mapa y plan de tratamiento de riesgos (FOR-GS-004)." sqref="E11:E13 E42:E44 E74:E76" xr:uid="{00000000-0002-0000-0000-000002000000}"/>
    <dataValidation allowBlank="1" showInputMessage="1" showErrorMessage="1" prompt="Seleccione la respuesta de la lista desplegable." sqref="F13:L13 F44:L44 F76:L76" xr:uid="{00000000-0002-0000-0000-000003000000}"/>
    <dataValidation allowBlank="1" showInputMessage="1" showErrorMessage="1" prompt="Este campo se genera automáticamente._x000a_Corresponde al resultado de la suma de las variables seleccionadas en los criterios de evaluación." sqref="M11:M13 M42:M44 M74:M76" xr:uid="{00000000-0002-0000-0000-000004000000}"/>
    <dataValidation allowBlank="1" showInputMessage="1" showErrorMessage="1" prompt="Seleccione de la lista desplegable la forma en la cual se viene ejecutando el control definido." sqref="N12:N13 N43:N44 N75:N76" xr:uid="{00000000-0002-0000-0000-000005000000}"/>
    <dataValidation allowBlank="1" showInputMessage="1" showErrorMessage="1" prompt="Son las variables asignadas para evaluar el diseño del control del riesgo." sqref="F11:L11 F42:L42 F74:L74" xr:uid="{00000000-0002-0000-0000-000006000000}"/>
    <dataValidation allowBlank="1" showInputMessage="1" showErrorMessage="1" prompt="Este campo se genera automáticamente._x000a_Si el resultado de las calificaciones del control, o el promedio en el diseño de los controles, está por debajo de 96%, se debe establecer un plan de acción que permita tener un control o controles bien diseñados." sqref="O11:O13 O42:O44 O74:O76" xr:uid="{00000000-0002-0000-0000-000007000000}"/>
    <dataValidation allowBlank="1" showInputMessage="1" showErrorMessage="1" prompt="Este resultado se genera automáticamente al combinar los niveles de calificación del diseño y la ejecución del control._x000a_A partir del resultado, se deberán registrar las acciones en el formato Mapa y plan de tratamiento de riesgos (FOR-GS-004)." sqref="P11:P13 P42:P44 P74:P76" xr:uid="{00000000-0002-0000-0000-000008000000}"/>
    <dataValidation allowBlank="1" showInputMessage="1" showErrorMessage="1" prompt="Este resultado se genera automáticamente al combinar los criterios de evaluación del diseño del control (M9) con  el rango de calificación de la ejecución del control (O9). " sqref="Q42:Q44" xr:uid="{00000000-0002-0000-0000-000009000000}"/>
    <dataValidation allowBlank="1" showInputMessage="1" showErrorMessage="1" prompt="Registre las conclusiones u observaciones respecto al diseño de la actividad de control de acuerdo con cada uno de los seis criterios revisados, cuando aplique." sqref="R42:R44" xr:uid="{00000000-0002-0000-0000-00000A000000}"/>
    <dataValidation allowBlank="1" showInputMessage="1" showErrorMessage="1" prompt="Registre las conclusiones u observaciones respecto a la ejecución de la actividad de control, a partir de los resultados reportados por el proceso en el Formato Mapa y plan de tratamiento de riesgos (FOR-GS-004) sección C." sqref="S42:S45" xr:uid="{00000000-0002-0000-0000-00000B000000}"/>
    <dataValidation allowBlank="1" showInputMessage="1" showErrorMessage="1" prompt="Registre las conclusiones u observaciones respecto al diseño de la actividad de control de acuerdo con cada uno de los seis criterios evaluados, cuando aplique." sqref="R74:R76" xr:uid="{00000000-0002-0000-0000-00000C000000}"/>
    <dataValidation allowBlank="1" showInputMessage="1" showErrorMessage="1" prompt="Registre las conclusiones u observaciones respecto a la evaluación de la ejecución de la actividad de control, a partir de los resultados reportados por el proceso en el Formato Mapa y plan de tratamiento de riesgos (FOR-GS-004) sección C." sqref="S74:S76" xr:uid="{00000000-0002-0000-0000-00000D000000}"/>
    <dataValidation allowBlank="1" showInputMessage="1" showErrorMessage="1" prompt="Registre el proceso institucional a la cuál esta asociado al control del cual se realizará el análisis y evaluación de los controles para la mitigación de los riesgos." sqref="B11:B13 B42:B44 B74:B76" xr:uid="{00000000-0002-0000-0000-00000E000000}"/>
  </dataValidations>
  <pageMargins left="0.15748031496062992" right="0.19685039370078741" top="0.39370078740157483" bottom="0.31496062992125984" header="0.31496062992125984" footer="0.23622047244094491"/>
  <pageSetup scale="37" orientation="landscape" horizontalDpi="4294967294" verticalDpi="300" r:id="rId1"/>
  <rowBreaks count="1" manualBreakCount="1">
    <brk id="35" max="16383" man="1"/>
  </rowBreaks>
  <colBreaks count="1" manualBreakCount="1">
    <brk id="18" max="1048575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F000000}">
          <x14:formula1>
            <xm:f>parametros!$F$5:$F$6</xm:f>
          </x14:formula1>
          <xm:sqref>F14:F35 F45:F66 F78:F98</xm:sqref>
        </x14:dataValidation>
        <x14:dataValidation type="list" allowBlank="1" showInputMessage="1" showErrorMessage="1" xr:uid="{00000000-0002-0000-0000-000010000000}">
          <x14:formula1>
            <xm:f>parametros!$H$5:$H$6</xm:f>
          </x14:formula1>
          <xm:sqref>G14:G35 G45:G66 G78:G98</xm:sqref>
        </x14:dataValidation>
        <x14:dataValidation type="list" allowBlank="1" showInputMessage="1" showErrorMessage="1" xr:uid="{00000000-0002-0000-0000-000011000000}">
          <x14:formula1>
            <xm:f>parametros!$J$5:$J$6</xm:f>
          </x14:formula1>
          <xm:sqref>H14:H35 H45:H66 H78:H98</xm:sqref>
        </x14:dataValidation>
        <x14:dataValidation type="list" allowBlank="1" showInputMessage="1" showErrorMessage="1" xr:uid="{00000000-0002-0000-0000-000012000000}">
          <x14:formula1>
            <xm:f>parametros!$L$5:$L$7</xm:f>
          </x14:formula1>
          <xm:sqref>I14:I35 I45:I66 I78:I98</xm:sqref>
        </x14:dataValidation>
        <x14:dataValidation type="list" allowBlank="1" showInputMessage="1" showErrorMessage="1" xr:uid="{00000000-0002-0000-0000-000013000000}">
          <x14:formula1>
            <xm:f>parametros!$N$5:$N$6</xm:f>
          </x14:formula1>
          <xm:sqref>J14:J35 J45:J66 J78:J98</xm:sqref>
        </x14:dataValidation>
        <x14:dataValidation type="list" allowBlank="1" showInputMessage="1" showErrorMessage="1" xr:uid="{00000000-0002-0000-0000-000014000000}">
          <x14:formula1>
            <xm:f>parametros!$P$5:$P$6</xm:f>
          </x14:formula1>
          <xm:sqref>K14:K35 K45:K66 K78:K98</xm:sqref>
        </x14:dataValidation>
        <x14:dataValidation type="list" allowBlank="1" showInputMessage="1" showErrorMessage="1" xr:uid="{00000000-0002-0000-0000-000015000000}">
          <x14:formula1>
            <xm:f>parametros!$R$5:$R$7</xm:f>
          </x14:formula1>
          <xm:sqref>L9 L14:L35 L40 L45:L66 L72 L78:L98</xm:sqref>
        </x14:dataValidation>
        <x14:dataValidation type="list" allowBlank="1" showInputMessage="1" showErrorMessage="1" xr:uid="{00000000-0002-0000-0000-000016000000}">
          <x14:formula1>
            <xm:f>parametros!$L$16:$L$18</xm:f>
          </x14:formula1>
          <xm:sqref>N14:N34 N45:N66 N78:N98</xm:sqref>
        </x14:dataValidation>
        <x14:dataValidation type="list" allowBlank="1" showInputMessage="1" showErrorMessage="1" xr:uid="{14CE6754-B07C-45CF-86D4-2ECF049EF301}">
          <x14:formula1>
            <xm:f>'C:\Users\USER\AppData\Local\Temp\Rar$DIa13140.4033\[20200108_for_gs_005_v1_evaluacion_controles Gestión del Conocimiento.xlsx]parametros'!#REF!</xm:f>
          </x14:formula1>
          <xm:sqref>N77 F77:L77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S31"/>
  <sheetViews>
    <sheetView topLeftCell="E15" workbookViewId="0">
      <selection activeCell="L31" sqref="L31"/>
    </sheetView>
  </sheetViews>
  <sheetFormatPr baseColWidth="10" defaultColWidth="11.453125" defaultRowHeight="14.5" x14ac:dyDescent="0.35"/>
  <cols>
    <col min="2" max="2" width="53.26953125" bestFit="1" customWidth="1"/>
    <col min="6" max="6" width="14.81640625" customWidth="1"/>
    <col min="7" max="7" width="7.81640625" customWidth="1"/>
    <col min="8" max="8" width="30.1796875" customWidth="1"/>
    <col min="9" max="9" width="10.453125" customWidth="1"/>
    <col min="10" max="10" width="31.81640625" customWidth="1"/>
    <col min="11" max="11" width="35.54296875" customWidth="1"/>
    <col min="12" max="12" width="18.453125" customWidth="1"/>
    <col min="13" max="13" width="24.81640625" customWidth="1"/>
    <col min="14" max="15" width="37" customWidth="1"/>
    <col min="16" max="17" width="25" customWidth="1"/>
    <col min="18" max="18" width="17.7265625" customWidth="1"/>
  </cols>
  <sheetData>
    <row r="2" spans="2:19" x14ac:dyDescent="0.35">
      <c r="B2" s="15" t="s">
        <v>12</v>
      </c>
    </row>
    <row r="3" spans="2:19" x14ac:dyDescent="0.35">
      <c r="F3" s="112" t="s">
        <v>5</v>
      </c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</row>
    <row r="4" spans="2:19" ht="37.5" x14ac:dyDescent="0.35">
      <c r="B4" s="34" t="s">
        <v>2</v>
      </c>
      <c r="C4" s="16"/>
      <c r="D4" s="27" t="s">
        <v>3</v>
      </c>
      <c r="F4" s="18" t="s">
        <v>6</v>
      </c>
      <c r="G4" s="18"/>
      <c r="H4" s="18" t="s">
        <v>7</v>
      </c>
      <c r="I4" s="18"/>
      <c r="J4" s="19" t="s">
        <v>84</v>
      </c>
      <c r="K4" s="19"/>
      <c r="L4" s="20" t="s">
        <v>8</v>
      </c>
      <c r="M4" s="20"/>
      <c r="N4" s="19" t="s">
        <v>9</v>
      </c>
      <c r="O4" s="19"/>
      <c r="P4" s="19" t="s">
        <v>10</v>
      </c>
      <c r="Q4" s="19"/>
      <c r="R4" s="19" t="s">
        <v>11</v>
      </c>
    </row>
    <row r="5" spans="2:19" ht="29" x14ac:dyDescent="0.35">
      <c r="B5" s="32" t="s">
        <v>13</v>
      </c>
      <c r="F5" s="21" t="s">
        <v>14</v>
      </c>
      <c r="G5" s="28">
        <v>15</v>
      </c>
      <c r="H5" s="21" t="s">
        <v>15</v>
      </c>
      <c r="I5" s="28">
        <v>15</v>
      </c>
      <c r="J5" s="22" t="s">
        <v>16</v>
      </c>
      <c r="K5" s="28">
        <v>15</v>
      </c>
      <c r="L5" s="21" t="s">
        <v>17</v>
      </c>
      <c r="M5" s="28">
        <v>15</v>
      </c>
      <c r="N5" s="23" t="s">
        <v>18</v>
      </c>
      <c r="O5" s="28">
        <v>15</v>
      </c>
      <c r="P5" s="24" t="s">
        <v>19</v>
      </c>
      <c r="Q5" s="28">
        <v>15</v>
      </c>
      <c r="R5" s="21" t="s">
        <v>20</v>
      </c>
      <c r="S5" s="28">
        <v>10</v>
      </c>
    </row>
    <row r="6" spans="2:19" ht="29" x14ac:dyDescent="0.35">
      <c r="B6" s="32" t="s">
        <v>21</v>
      </c>
      <c r="F6" s="21" t="s">
        <v>22</v>
      </c>
      <c r="G6" s="28">
        <v>0</v>
      </c>
      <c r="H6" s="21" t="s">
        <v>23</v>
      </c>
      <c r="I6" s="28">
        <v>0</v>
      </c>
      <c r="J6" s="22" t="s">
        <v>24</v>
      </c>
      <c r="K6" s="28">
        <v>0</v>
      </c>
      <c r="L6" s="21" t="s">
        <v>25</v>
      </c>
      <c r="M6" s="28">
        <v>10</v>
      </c>
      <c r="N6" s="23" t="s">
        <v>26</v>
      </c>
      <c r="O6" s="28">
        <v>0</v>
      </c>
      <c r="P6" s="24" t="s">
        <v>27</v>
      </c>
      <c r="Q6" s="28">
        <v>0</v>
      </c>
      <c r="R6" s="21" t="s">
        <v>28</v>
      </c>
      <c r="S6" s="28">
        <v>5</v>
      </c>
    </row>
    <row r="7" spans="2:19" x14ac:dyDescent="0.35">
      <c r="B7" s="32" t="s">
        <v>29</v>
      </c>
      <c r="F7" s="25"/>
      <c r="G7" s="25"/>
      <c r="H7" s="25"/>
      <c r="I7" s="25"/>
      <c r="J7" s="25"/>
      <c r="K7" s="25"/>
      <c r="L7" s="26" t="s">
        <v>30</v>
      </c>
      <c r="M7" s="28">
        <v>0</v>
      </c>
      <c r="N7" s="25"/>
      <c r="O7" s="25"/>
      <c r="P7" s="25"/>
      <c r="Q7" s="25"/>
      <c r="R7" s="21" t="s">
        <v>31</v>
      </c>
      <c r="S7" s="28">
        <v>0</v>
      </c>
    </row>
    <row r="8" spans="2:19" x14ac:dyDescent="0.35">
      <c r="B8" s="32" t="s">
        <v>32</v>
      </c>
    </row>
    <row r="9" spans="2:19" x14ac:dyDescent="0.35">
      <c r="B9" s="32" t="s">
        <v>33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</row>
    <row r="10" spans="2:19" x14ac:dyDescent="0.35">
      <c r="B10" s="32" t="s">
        <v>34</v>
      </c>
      <c r="F10" s="42"/>
      <c r="G10" s="42"/>
      <c r="H10" s="42"/>
      <c r="I10" s="42"/>
      <c r="J10" s="43"/>
      <c r="K10" s="43"/>
      <c r="L10" s="44"/>
      <c r="M10" s="44"/>
      <c r="N10" s="43"/>
      <c r="O10" s="43"/>
      <c r="P10" s="43"/>
      <c r="Q10" s="43"/>
      <c r="R10" s="43"/>
    </row>
    <row r="11" spans="2:19" x14ac:dyDescent="0.35">
      <c r="B11" s="32" t="s">
        <v>35</v>
      </c>
      <c r="F11" s="45"/>
      <c r="G11" s="46"/>
      <c r="H11" s="45"/>
      <c r="I11" s="46"/>
      <c r="J11" s="45"/>
      <c r="K11" s="46"/>
      <c r="L11" s="45"/>
      <c r="M11" s="46"/>
      <c r="N11" s="45"/>
      <c r="O11" s="46"/>
      <c r="P11" s="45"/>
      <c r="Q11" s="46"/>
      <c r="R11" s="45"/>
    </row>
    <row r="12" spans="2:19" x14ac:dyDescent="0.35">
      <c r="B12" s="32" t="s">
        <v>36</v>
      </c>
      <c r="F12" s="45"/>
      <c r="G12" s="46"/>
      <c r="H12" s="45"/>
      <c r="I12" s="46"/>
      <c r="J12" s="45"/>
      <c r="K12" s="46"/>
      <c r="L12" s="45"/>
      <c r="M12" s="46"/>
      <c r="N12" s="45"/>
      <c r="O12" s="46" t="str">
        <f>_xlfn.IFNA(VLOOKUP(N12,parametros!L16:M18,2,FALSE)," - ")</f>
        <v xml:space="preserve"> - </v>
      </c>
      <c r="P12" s="45"/>
      <c r="Q12" s="46"/>
      <c r="R12" s="45"/>
    </row>
    <row r="13" spans="2:19" x14ac:dyDescent="0.35">
      <c r="B13" s="32" t="s">
        <v>37</v>
      </c>
      <c r="F13" s="46"/>
      <c r="G13" s="46"/>
      <c r="H13" s="46"/>
      <c r="I13" s="46"/>
      <c r="J13" s="46"/>
      <c r="K13" s="46"/>
      <c r="L13" s="45"/>
      <c r="M13" s="46"/>
      <c r="N13" s="46"/>
      <c r="O13" s="46"/>
      <c r="P13" s="46"/>
      <c r="Q13" s="46"/>
      <c r="R13" s="45"/>
    </row>
    <row r="14" spans="2:19" x14ac:dyDescent="0.35">
      <c r="B14" s="32" t="s">
        <v>38</v>
      </c>
    </row>
    <row r="15" spans="2:19" ht="60" customHeight="1" x14ac:dyDescent="0.35">
      <c r="B15" s="32" t="s">
        <v>39</v>
      </c>
      <c r="F15" s="29" t="s">
        <v>40</v>
      </c>
      <c r="G15" s="29"/>
      <c r="H15" s="29" t="s">
        <v>41</v>
      </c>
      <c r="I15" s="51" t="s">
        <v>79</v>
      </c>
      <c r="J15" s="51" t="s">
        <v>80</v>
      </c>
      <c r="L15" s="48" t="s">
        <v>42</v>
      </c>
      <c r="M15" s="50"/>
      <c r="O15" s="38"/>
    </row>
    <row r="16" spans="2:19" x14ac:dyDescent="0.35">
      <c r="B16" s="32" t="s">
        <v>43</v>
      </c>
      <c r="F16" s="21" t="s">
        <v>44</v>
      </c>
      <c r="G16" s="21"/>
      <c r="H16" s="17" t="s">
        <v>45</v>
      </c>
      <c r="I16" s="39">
        <v>96</v>
      </c>
      <c r="J16">
        <v>100</v>
      </c>
      <c r="L16" s="49" t="s">
        <v>46</v>
      </c>
      <c r="M16" s="21" t="s">
        <v>44</v>
      </c>
      <c r="O16" s="39"/>
    </row>
    <row r="17" spans="2:15" x14ac:dyDescent="0.35">
      <c r="B17" s="32" t="s">
        <v>47</v>
      </c>
      <c r="F17" s="21" t="s">
        <v>48</v>
      </c>
      <c r="G17" s="21"/>
      <c r="H17" s="17" t="s">
        <v>49</v>
      </c>
      <c r="I17" s="39">
        <v>86</v>
      </c>
      <c r="J17">
        <v>95</v>
      </c>
      <c r="L17" s="17" t="s">
        <v>50</v>
      </c>
      <c r="M17" s="21" t="s">
        <v>48</v>
      </c>
      <c r="O17" s="39"/>
    </row>
    <row r="18" spans="2:15" x14ac:dyDescent="0.35">
      <c r="B18" s="32" t="s">
        <v>51</v>
      </c>
      <c r="F18" s="21" t="s">
        <v>52</v>
      </c>
      <c r="G18" s="21"/>
      <c r="H18" s="17" t="s">
        <v>53</v>
      </c>
      <c r="I18" s="39">
        <v>0</v>
      </c>
      <c r="J18">
        <v>85</v>
      </c>
      <c r="L18" s="17" t="s">
        <v>54</v>
      </c>
      <c r="M18" s="21" t="s">
        <v>52</v>
      </c>
      <c r="O18" s="39"/>
    </row>
    <row r="19" spans="2:15" x14ac:dyDescent="0.35">
      <c r="B19" s="32" t="s">
        <v>55</v>
      </c>
    </row>
    <row r="20" spans="2:15" x14ac:dyDescent="0.35">
      <c r="B20" s="32" t="s">
        <v>56</v>
      </c>
    </row>
    <row r="21" spans="2:15" x14ac:dyDescent="0.35">
      <c r="B21" s="32" t="s">
        <v>57</v>
      </c>
      <c r="F21" s="106" t="s">
        <v>58</v>
      </c>
      <c r="G21" s="107"/>
      <c r="H21" s="107"/>
      <c r="I21" s="107"/>
      <c r="J21" s="107"/>
      <c r="K21" s="107"/>
      <c r="L21" s="108"/>
      <c r="M21" s="40"/>
    </row>
    <row r="22" spans="2:15" ht="72.5" x14ac:dyDescent="0.35">
      <c r="B22" s="32" t="s">
        <v>59</v>
      </c>
      <c r="F22" s="31" t="s">
        <v>60</v>
      </c>
      <c r="G22" s="31"/>
      <c r="H22" s="31" t="s">
        <v>61</v>
      </c>
      <c r="I22" s="31"/>
      <c r="J22" s="31" t="s">
        <v>62</v>
      </c>
      <c r="K22" s="31"/>
      <c r="L22" s="31"/>
      <c r="M22" s="31" t="s">
        <v>63</v>
      </c>
      <c r="N22" s="41"/>
    </row>
    <row r="23" spans="2:15" ht="15" customHeight="1" x14ac:dyDescent="0.35">
      <c r="B23" s="32" t="s">
        <v>64</v>
      </c>
      <c r="F23" s="109" t="s">
        <v>65</v>
      </c>
      <c r="G23" s="35" t="s">
        <v>44</v>
      </c>
      <c r="H23" s="21" t="s">
        <v>81</v>
      </c>
      <c r="I23" s="69" t="s">
        <v>44</v>
      </c>
      <c r="J23" s="21" t="s">
        <v>66</v>
      </c>
      <c r="K23" s="25" t="str">
        <f>CONCATENATE(G23,I23)</f>
        <v>FuerteFuerte</v>
      </c>
      <c r="L23" s="25">
        <v>100</v>
      </c>
      <c r="M23" s="21" t="s">
        <v>67</v>
      </c>
    </row>
    <row r="24" spans="2:15" x14ac:dyDescent="0.35">
      <c r="B24" s="30"/>
      <c r="F24" s="110"/>
      <c r="G24" s="36" t="s">
        <v>44</v>
      </c>
      <c r="H24" s="21" t="s">
        <v>82</v>
      </c>
      <c r="I24" s="69" t="s">
        <v>48</v>
      </c>
      <c r="J24" s="21" t="s">
        <v>68</v>
      </c>
      <c r="K24" s="25" t="str">
        <f t="shared" ref="K24:K31" si="0">CONCATENATE(G24,I24)</f>
        <v>FuerteModerado</v>
      </c>
      <c r="L24" s="25">
        <v>100</v>
      </c>
      <c r="M24" s="21" t="s">
        <v>69</v>
      </c>
    </row>
    <row r="25" spans="2:15" x14ac:dyDescent="0.35">
      <c r="B25" s="30"/>
      <c r="F25" s="111"/>
      <c r="G25" s="35" t="s">
        <v>44</v>
      </c>
      <c r="H25" s="21" t="s">
        <v>83</v>
      </c>
      <c r="I25" s="69" t="s">
        <v>52</v>
      </c>
      <c r="J25" s="21" t="s">
        <v>70</v>
      </c>
      <c r="K25" s="25" t="str">
        <f t="shared" si="0"/>
        <v>FuerteDébil</v>
      </c>
      <c r="L25" s="25">
        <v>100</v>
      </c>
      <c r="M25" s="21" t="s">
        <v>69</v>
      </c>
    </row>
    <row r="26" spans="2:15" ht="15" customHeight="1" x14ac:dyDescent="0.35">
      <c r="F26" s="109" t="s">
        <v>71</v>
      </c>
      <c r="G26" s="35" t="s">
        <v>48</v>
      </c>
      <c r="H26" s="21" t="s">
        <v>81</v>
      </c>
      <c r="I26" s="69" t="s">
        <v>44</v>
      </c>
      <c r="J26" s="21" t="s">
        <v>72</v>
      </c>
      <c r="K26" s="25" t="str">
        <f t="shared" si="0"/>
        <v>ModeradoFuerte</v>
      </c>
      <c r="L26" s="25">
        <v>50</v>
      </c>
      <c r="M26" s="21" t="s">
        <v>69</v>
      </c>
    </row>
    <row r="27" spans="2:15" ht="29" x14ac:dyDescent="0.35">
      <c r="F27" s="110"/>
      <c r="G27" s="36" t="s">
        <v>48</v>
      </c>
      <c r="H27" s="21" t="s">
        <v>82</v>
      </c>
      <c r="I27" s="69" t="s">
        <v>48</v>
      </c>
      <c r="J27" s="21" t="s">
        <v>73</v>
      </c>
      <c r="K27" s="25" t="str">
        <f t="shared" si="0"/>
        <v>ModeradoModerado</v>
      </c>
      <c r="L27" s="25">
        <v>50</v>
      </c>
      <c r="M27" s="21" t="s">
        <v>69</v>
      </c>
    </row>
    <row r="28" spans="2:15" ht="29" x14ac:dyDescent="0.35">
      <c r="F28" s="111"/>
      <c r="G28" s="37" t="s">
        <v>48</v>
      </c>
      <c r="H28" s="21" t="s">
        <v>83</v>
      </c>
      <c r="I28" s="69" t="s">
        <v>52</v>
      </c>
      <c r="J28" s="21" t="s">
        <v>74</v>
      </c>
      <c r="K28" s="25" t="str">
        <f t="shared" si="0"/>
        <v>ModeradoDébil</v>
      </c>
      <c r="L28" s="25">
        <v>50</v>
      </c>
      <c r="M28" s="21" t="s">
        <v>69</v>
      </c>
    </row>
    <row r="29" spans="2:15" ht="15" customHeight="1" x14ac:dyDescent="0.35">
      <c r="F29" s="109" t="s">
        <v>75</v>
      </c>
      <c r="G29" s="35" t="s">
        <v>52</v>
      </c>
      <c r="H29" s="21" t="s">
        <v>81</v>
      </c>
      <c r="I29" s="69" t="s">
        <v>44</v>
      </c>
      <c r="J29" s="21" t="s">
        <v>76</v>
      </c>
      <c r="K29" s="25" t="str">
        <f t="shared" si="0"/>
        <v>DébilFuerte</v>
      </c>
      <c r="L29" s="25">
        <v>0</v>
      </c>
      <c r="M29" s="21" t="s">
        <v>69</v>
      </c>
    </row>
    <row r="30" spans="2:15" x14ac:dyDescent="0.35">
      <c r="F30" s="110"/>
      <c r="G30" s="36" t="s">
        <v>52</v>
      </c>
      <c r="H30" s="21" t="s">
        <v>82</v>
      </c>
      <c r="I30" s="69" t="s">
        <v>48</v>
      </c>
      <c r="J30" s="21" t="s">
        <v>77</v>
      </c>
      <c r="K30" s="25" t="str">
        <f t="shared" si="0"/>
        <v>DébilModerado</v>
      </c>
      <c r="L30" s="25">
        <v>0</v>
      </c>
      <c r="M30" s="21" t="s">
        <v>69</v>
      </c>
    </row>
    <row r="31" spans="2:15" x14ac:dyDescent="0.35">
      <c r="F31" s="111"/>
      <c r="G31" s="37" t="s">
        <v>52</v>
      </c>
      <c r="H31" s="21" t="s">
        <v>83</v>
      </c>
      <c r="I31" s="69" t="s">
        <v>52</v>
      </c>
      <c r="J31" s="21" t="s">
        <v>78</v>
      </c>
      <c r="K31" s="25" t="str">
        <f t="shared" si="0"/>
        <v>DébilDébil</v>
      </c>
      <c r="L31" s="25">
        <v>0</v>
      </c>
      <c r="M31" s="21" t="s">
        <v>69</v>
      </c>
    </row>
  </sheetData>
  <sheetProtection algorithmName="SHA-512" hashValue="1CxnCam2DlQQFjJNQveM1wKZeDS5XKJqotfqLjJHKjE270Sj7wxewebJKLlDjcn/BcZ0IZOvEEtzyrVF44C+FQ==" saltValue="A7r/hCpU/wsOArCNDDwACg==" spinCount="100000" sheet="1" objects="1" scenarios="1" selectLockedCells="1" selectUnlockedCells="1"/>
  <sortState ref="B5:B23">
    <sortCondition ref="B5"/>
  </sortState>
  <mergeCells count="5">
    <mergeCell ref="F21:L21"/>
    <mergeCell ref="F23:F25"/>
    <mergeCell ref="F26:F28"/>
    <mergeCell ref="F29:F31"/>
    <mergeCell ref="F3:R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3"/>
  <sheetViews>
    <sheetView workbookViewId="0">
      <selection activeCell="B7" sqref="B7:F7"/>
    </sheetView>
  </sheetViews>
  <sheetFormatPr baseColWidth="10" defaultRowHeight="14.5" x14ac:dyDescent="0.35"/>
  <cols>
    <col min="1" max="1" width="2.7265625" customWidth="1"/>
    <col min="2" max="2" width="19" customWidth="1"/>
    <col min="3" max="3" width="87.1796875" bestFit="1" customWidth="1"/>
    <col min="4" max="4" width="8.54296875" bestFit="1" customWidth="1"/>
    <col min="5" max="6" width="9.26953125" customWidth="1"/>
  </cols>
  <sheetData>
    <row r="1" spans="2:6" ht="11.25" customHeight="1" x14ac:dyDescent="0.35"/>
    <row r="2" spans="2:6" ht="24" customHeight="1" x14ac:dyDescent="0.35">
      <c r="B2" s="90"/>
      <c r="C2" s="117" t="s">
        <v>107</v>
      </c>
      <c r="D2" s="71" t="s">
        <v>0</v>
      </c>
      <c r="E2" s="120" t="s">
        <v>108</v>
      </c>
      <c r="F2" s="121"/>
    </row>
    <row r="3" spans="2:6" ht="24" customHeight="1" x14ac:dyDescent="0.35">
      <c r="B3" s="91"/>
      <c r="C3" s="118"/>
      <c r="D3" s="71" t="s">
        <v>85</v>
      </c>
      <c r="E3" s="120">
        <v>0</v>
      </c>
      <c r="F3" s="121"/>
    </row>
    <row r="4" spans="2:6" ht="24" customHeight="1" x14ac:dyDescent="0.35">
      <c r="B4" s="91"/>
      <c r="C4" s="118"/>
      <c r="D4" s="71" t="s">
        <v>1</v>
      </c>
      <c r="E4" s="122" t="s">
        <v>104</v>
      </c>
      <c r="F4" s="123"/>
    </row>
    <row r="5" spans="2:6" ht="24" customHeight="1" x14ac:dyDescent="0.35">
      <c r="B5" s="92"/>
      <c r="C5" s="119"/>
      <c r="D5" s="71" t="s">
        <v>86</v>
      </c>
      <c r="E5" s="120" t="s">
        <v>120</v>
      </c>
      <c r="F5" s="121"/>
    </row>
    <row r="6" spans="2:6" ht="11.25" customHeight="1" x14ac:dyDescent="0.35"/>
    <row r="7" spans="2:6" ht="24.75" customHeight="1" x14ac:dyDescent="0.35">
      <c r="B7" s="113" t="s">
        <v>110</v>
      </c>
      <c r="C7" s="113"/>
      <c r="D7" s="113"/>
      <c r="E7" s="113"/>
      <c r="F7" s="113"/>
    </row>
    <row r="8" spans="2:6" ht="24.75" customHeight="1" x14ac:dyDescent="0.35">
      <c r="B8" s="72" t="s">
        <v>44</v>
      </c>
      <c r="C8" s="114" t="s">
        <v>111</v>
      </c>
      <c r="D8" s="114"/>
      <c r="E8" s="114"/>
      <c r="F8" s="114"/>
    </row>
    <row r="9" spans="2:6" ht="24.75" customHeight="1" x14ac:dyDescent="0.35">
      <c r="B9" s="73" t="s">
        <v>48</v>
      </c>
      <c r="C9" s="115" t="s">
        <v>112</v>
      </c>
      <c r="D9" s="115"/>
      <c r="E9" s="115"/>
      <c r="F9" s="115"/>
    </row>
    <row r="10" spans="2:6" ht="24.75" customHeight="1" x14ac:dyDescent="0.35">
      <c r="B10" s="72" t="s">
        <v>52</v>
      </c>
      <c r="C10" s="114" t="s">
        <v>113</v>
      </c>
      <c r="D10" s="114"/>
      <c r="E10" s="114"/>
      <c r="F10" s="114"/>
    </row>
    <row r="12" spans="2:6" s="16" customFormat="1" ht="17.25" customHeight="1" x14ac:dyDescent="0.35">
      <c r="B12" s="116" t="s">
        <v>121</v>
      </c>
      <c r="C12" s="116"/>
      <c r="D12" s="116"/>
      <c r="E12" s="116"/>
      <c r="F12" s="116"/>
    </row>
    <row r="13" spans="2:6" s="16" customFormat="1" ht="17.25" customHeight="1" x14ac:dyDescent="0.35">
      <c r="B13" s="116"/>
      <c r="C13" s="116"/>
      <c r="D13" s="116"/>
      <c r="E13" s="116"/>
      <c r="F13" s="116"/>
    </row>
  </sheetData>
  <mergeCells count="11">
    <mergeCell ref="B2:B5"/>
    <mergeCell ref="C2:C5"/>
    <mergeCell ref="E2:F2"/>
    <mergeCell ref="E3:F3"/>
    <mergeCell ref="E4:F4"/>
    <mergeCell ref="E5:F5"/>
    <mergeCell ref="B7:F7"/>
    <mergeCell ref="C8:F8"/>
    <mergeCell ref="C9:F9"/>
    <mergeCell ref="C10:F10"/>
    <mergeCell ref="B12:F13"/>
  </mergeCells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Eval_controles</vt:lpstr>
      <vt:lpstr>parametros</vt:lpstr>
      <vt:lpstr>Anexo</vt:lpstr>
      <vt:lpstr>Eval_controles!Área_de_impresión</vt:lpstr>
      <vt:lpstr>parametros!PROCESO</vt:lpstr>
      <vt:lpstr>Eval_controles!Títulos_a_imprimir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Nadia Katherine Vargas Barajas</dc:creator>
  <cp:keywords/>
  <dc:description/>
  <cp:lastModifiedBy>USER</cp:lastModifiedBy>
  <cp:revision/>
  <cp:lastPrinted>2019-04-13T16:56:10Z</cp:lastPrinted>
  <dcterms:created xsi:type="dcterms:W3CDTF">2015-05-11T19:50:46Z</dcterms:created>
  <dcterms:modified xsi:type="dcterms:W3CDTF">2021-09-07T15:31:27Z</dcterms:modified>
  <cp:category/>
  <cp:contentStatus/>
</cp:coreProperties>
</file>