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8205" tabRatio="625"/>
  </bookViews>
  <sheets>
    <sheet name="Eval_controles" sheetId="20" r:id="rId1"/>
    <sheet name="Criterios" sheetId="23" state="hidden" r:id="rId2"/>
  </sheets>
  <externalReferences>
    <externalReference r:id="rId3"/>
  </externalReferences>
  <definedNames>
    <definedName name="_xlnm._FilterDatabase" localSheetId="0" hidden="1">Eval_controles!#REF!</definedName>
    <definedName name="_xlnm.Print_Area" localSheetId="0">Eval_controles!$A$24:$T$41</definedName>
    <definedName name="_xlnm.Print_Titles" localSheetId="0">Eval_controles!$2:$5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4" i="20" l="1"/>
  <c r="H54" i="20"/>
  <c r="J53" i="20"/>
  <c r="H53" i="20"/>
  <c r="N53" i="20" s="1"/>
  <c r="O53" i="20" s="1"/>
  <c r="J52" i="20"/>
  <c r="H52" i="20"/>
  <c r="J51" i="20"/>
  <c r="H51" i="20"/>
  <c r="N51" i="20" s="1"/>
  <c r="N52" i="20" l="1"/>
  <c r="N54" i="20"/>
  <c r="O54" i="20" s="1"/>
  <c r="P53" i="20"/>
  <c r="J58" i="20"/>
  <c r="H58" i="20"/>
  <c r="J57" i="20"/>
  <c r="H57" i="20"/>
  <c r="J56" i="20"/>
  <c r="H56" i="20"/>
  <c r="J55" i="20"/>
  <c r="H55" i="20"/>
  <c r="D55" i="20"/>
  <c r="D51" i="20"/>
  <c r="O51" i="20" s="1"/>
  <c r="O52" i="20" s="1"/>
  <c r="P51" i="20" s="1"/>
  <c r="D32" i="20"/>
  <c r="N56" i="20" l="1"/>
  <c r="N58" i="20"/>
  <c r="O58" i="20" s="1"/>
  <c r="P57" i="20" s="1"/>
  <c r="Q55" i="20" s="1"/>
  <c r="R55" i="20" s="1"/>
  <c r="N55" i="20"/>
  <c r="O55" i="20" s="1"/>
  <c r="O56" i="20" s="1"/>
  <c r="P55" i="20" s="1"/>
  <c r="Q51" i="20"/>
  <c r="R51" i="20" s="1"/>
  <c r="N57" i="20"/>
  <c r="O57" i="20" s="1"/>
  <c r="J39" i="20"/>
  <c r="H39" i="20"/>
  <c r="J38" i="20"/>
  <c r="H38" i="20"/>
  <c r="J37" i="20"/>
  <c r="H37" i="20"/>
  <c r="J36" i="20"/>
  <c r="H36" i="20"/>
  <c r="D36" i="20"/>
  <c r="J21" i="20"/>
  <c r="H21" i="20"/>
  <c r="J20" i="20"/>
  <c r="H20" i="20"/>
  <c r="J19" i="20"/>
  <c r="H19" i="20"/>
  <c r="J18" i="20"/>
  <c r="H18" i="20"/>
  <c r="D18" i="20"/>
  <c r="J35" i="20"/>
  <c r="H35" i="20"/>
  <c r="J34" i="20"/>
  <c r="H34" i="20"/>
  <c r="J33" i="20"/>
  <c r="H33" i="20"/>
  <c r="J32" i="20"/>
  <c r="H32" i="20"/>
  <c r="J17" i="20"/>
  <c r="H17" i="20"/>
  <c r="J16" i="20"/>
  <c r="H16" i="20"/>
  <c r="J15" i="20"/>
  <c r="J14" i="20"/>
  <c r="H15" i="20"/>
  <c r="H14" i="20"/>
  <c r="N39" i="20" l="1"/>
  <c r="O39" i="20" s="1"/>
  <c r="P38" i="20" s="1"/>
  <c r="Q36" i="20" s="1"/>
  <c r="R36" i="20" s="1"/>
  <c r="N36" i="20"/>
  <c r="O36" i="20" s="1"/>
  <c r="N38" i="20"/>
  <c r="O38" i="20" s="1"/>
  <c r="N37" i="20"/>
  <c r="N32" i="20"/>
  <c r="O32" i="20" s="1"/>
  <c r="N21" i="20"/>
  <c r="O21" i="20" s="1"/>
  <c r="P20" i="20" s="1"/>
  <c r="Q18" i="20" s="1"/>
  <c r="R18" i="20" s="1"/>
  <c r="N19" i="20"/>
  <c r="N20" i="20"/>
  <c r="N18" i="20"/>
  <c r="O18" i="20" s="1"/>
  <c r="N35" i="20"/>
  <c r="O35" i="20" s="1"/>
  <c r="N34" i="20"/>
  <c r="O34" i="20" s="1"/>
  <c r="N33" i="20"/>
  <c r="N17" i="20"/>
  <c r="N16" i="20"/>
  <c r="O16" i="20" s="1"/>
  <c r="O37" i="20" l="1"/>
  <c r="P36" i="20" s="1"/>
  <c r="P34" i="20"/>
  <c r="O19" i="20"/>
  <c r="P18" i="20" s="1"/>
  <c r="O33" i="20"/>
  <c r="P32" i="20" s="1"/>
  <c r="Q32" i="20" s="1"/>
  <c r="R32" i="20" s="1"/>
  <c r="O20" i="20"/>
  <c r="O17" i="20"/>
  <c r="P16" i="20" s="1"/>
  <c r="D14" i="20" l="1"/>
  <c r="N15" i="20" l="1"/>
  <c r="N14" i="20"/>
  <c r="O14" i="20" s="1"/>
  <c r="O15" i="20" s="1"/>
  <c r="P14" i="20" l="1"/>
  <c r="Q14" i="20" s="1"/>
  <c r="R14" i="20" s="1"/>
</calcChain>
</file>

<file path=xl/sharedStrings.xml><?xml version="1.0" encoding="utf-8"?>
<sst xmlns="http://schemas.openxmlformats.org/spreadsheetml/2006/main" count="196" uniqueCount="73">
  <si>
    <t>Código:</t>
  </si>
  <si>
    <t>Fecha:</t>
  </si>
  <si>
    <t>RIESGO</t>
  </si>
  <si>
    <t>CONTROL</t>
  </si>
  <si>
    <t>Versión:</t>
  </si>
  <si>
    <t>Página:</t>
  </si>
  <si>
    <t>Fecha de elaboración:</t>
  </si>
  <si>
    <t>Nombres y apellidos del gestor de proceso</t>
  </si>
  <si>
    <t>CRITERIOS DE EVALUACIÓN DEL DISEÑO DEL CONTROL</t>
  </si>
  <si>
    <t>CAUSA</t>
  </si>
  <si>
    <t>Rango de califiación de la ejecución</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</si>
  <si>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</si>
  <si>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</si>
  <si>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OBSERVACIONES AL DISEÑO DEL CONTROL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</si>
  <si>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</si>
  <si>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PROCESO SISTEMA DE GESTIÓN
FORMATO EVALUACIÓN DE ACTIVIDADES DE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</si>
  <si>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</si>
  <si>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FOR-SG-014</t>
  </si>
  <si>
    <t>Memo I2021039704 – 24/12/2021</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</si>
  <si>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</si>
  <si>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</si>
  <si>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</si>
  <si>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</si>
  <si>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</si>
  <si>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</si>
  <si>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</si>
  <si>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</si>
  <si>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</si>
  <si>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</si>
  <si>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</si>
  <si>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</si>
  <si>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</si>
  <si>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</si>
  <si>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</si>
  <si>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</si>
  <si>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</si>
  <si>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</si>
  <si>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</si>
  <si>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</si>
  <si>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</si>
  <si>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</si>
  <si>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</si>
  <si>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</si>
  <si>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</si>
  <si>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</si>
  <si>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</si>
  <si>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</si>
  <si>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</si>
  <si>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</si>
  <si>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</si>
  <si>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</si>
  <si>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</si>
  <si>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</si>
  <si>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</si>
  <si>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</si>
  <si>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</si>
  <si>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</si>
  <si>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</si>
  <si>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</si>
  <si>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</si>
  <si>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</si>
  <si>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</si>
  <si>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</si>
  <si>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</si>
  <si>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</si>
  <si>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</si>
  <si>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Gestión del conocimiento</t>
  </si>
  <si>
    <t>1. No se implementan los mecanismos de seguimiento y control a la implementación del procedimiento de Transferencia o Intercambio de Información con terceros.</t>
  </si>
  <si>
    <t>David Andres Moncayo Nastar</t>
  </si>
  <si>
    <t>Posibilidad de que se incumplan las disposiciones legales en materia de protección de datos personales a través de la transferencia o intercambio de información con terceros sin el cumplimiento de los requisitos legales y técnicos, debido a la deficiencia en la implementación de los mecanismos de seguimiento en el cumplimiento del procedimiento Transferencia e intercambio de información</t>
  </si>
  <si>
    <t>1. 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</si>
  <si>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Natalia Fiallo Rojas</t>
  </si>
  <si>
    <t>El diseño del control cumple con la estructura y variables definidas en el Lineamiento Administración de riesgos vigente. Con respecto a los atributos informativos no se pueden evaluar por no tener información ya que la actividad de control no tiene ejecución en este periodo. Se recomienda adelantar todas las acciones pertinentes para evitar la materialización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</si>
</sst>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04">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0" fontId="15" fillId="2" borderId="0" xfId="0" applyFont="1" applyFill="1" applyAlignment="1" applyProtection="1">
      <alignment horizontal="center" vertical="center" wrapText="1"/>
      <protection locked="0"/>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left"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6"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9" fontId="1" fillId="2" borderId="18"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9" fontId="1" fillId="2" borderId="15"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cellXfs>
  <cellStyles count="5">
    <cellStyle name="Hipervínculo 2" xfId="3"/>
    <cellStyle name="Normal" xfId="0" builtinId="0"/>
    <cellStyle name="Normal 2" xfId="1"/>
    <cellStyle name="Normal 3"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479386</xdr:colOff>
      <xdr:row>1</xdr:row>
      <xdr:rowOff>69134</xdr:rowOff>
    </xdr:from>
    <xdr:to>
      <xdr:col>1</xdr:col>
      <xdr:colOff>1932313</xdr:colOff>
      <xdr:row>4</xdr:row>
      <xdr:rowOff>193920</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824" y="140572"/>
          <a:ext cx="1452927" cy="874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Rar$DIa14768.37336/20230413_eval_controles_riesgos_gc_v0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_controles"/>
      <sheetName val="Criterios"/>
    </sheetNames>
    <sheetDataSet>
      <sheetData sheetId="0" refreshError="1"/>
      <sheetData sheetId="1">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tabSelected="1" zoomScaleNormal="100" zoomScaleSheetLayoutView="70" zoomScalePageLayoutView="25" workbookViewId="0">
      <selection activeCell="B2" sqref="B2:B5"/>
    </sheetView>
  </sheetViews>
  <sheetFormatPr baseColWidth="10" defaultColWidth="2.85546875" defaultRowHeight="12.75" x14ac:dyDescent="0.2"/>
  <cols>
    <col min="1" max="1" width="1.140625" style="16" customWidth="1"/>
    <col min="2" max="2" width="36" style="17" customWidth="1"/>
    <col min="3" max="3" width="12" style="18" customWidth="1"/>
    <col min="4" max="4" width="10" style="18" customWidth="1"/>
    <col min="5" max="5" width="24.7109375" style="18" customWidth="1"/>
    <col min="6" max="6" width="62.7109375" style="19" customWidth="1"/>
    <col min="7" max="7" width="11" style="3" customWidth="1"/>
    <col min="8" max="8" width="5.85546875" style="3" bestFit="1" customWidth="1"/>
    <col min="9" max="9" width="16" style="19" customWidth="1"/>
    <col min="10" max="10" width="5.85546875" style="19" bestFit="1" customWidth="1"/>
    <col min="11" max="11" width="16.42578125" style="19" bestFit="1" customWidth="1"/>
    <col min="12" max="12" width="11.140625" style="18" customWidth="1"/>
    <col min="13" max="14" width="10.7109375" style="16" customWidth="1"/>
    <col min="15" max="15" width="11.28515625" style="16" customWidth="1"/>
    <col min="16" max="16" width="13" style="16" customWidth="1"/>
    <col min="17" max="17" width="12.42578125" style="16" customWidth="1"/>
    <col min="18" max="18" width="14.7109375" style="16" customWidth="1"/>
    <col min="19" max="19" width="23.85546875" style="16" customWidth="1"/>
    <col min="20" max="20" width="33.28515625" style="16" customWidth="1"/>
    <col min="21" max="16384" width="2.85546875" style="16"/>
  </cols>
  <sheetData>
    <row r="1" spans="1:20" ht="5.25" customHeight="1" x14ac:dyDescent="0.2"/>
    <row r="2" spans="1:20" ht="19.5" customHeight="1" x14ac:dyDescent="0.2">
      <c r="B2" s="79"/>
      <c r="C2" s="91" t="s">
        <v>15</v>
      </c>
      <c r="D2" s="92"/>
      <c r="E2" s="92"/>
      <c r="F2" s="92"/>
      <c r="G2" s="92"/>
      <c r="H2" s="92"/>
      <c r="I2" s="92"/>
      <c r="J2" s="92"/>
      <c r="K2" s="92"/>
      <c r="L2" s="92"/>
      <c r="M2" s="92"/>
      <c r="N2" s="92"/>
      <c r="O2" s="92"/>
      <c r="P2" s="92"/>
      <c r="Q2" s="92"/>
      <c r="R2" s="93"/>
      <c r="S2" s="20" t="s">
        <v>0</v>
      </c>
      <c r="T2" s="20" t="s">
        <v>17</v>
      </c>
    </row>
    <row r="3" spans="1:20" ht="19.5" customHeight="1" x14ac:dyDescent="0.2">
      <c r="B3" s="80"/>
      <c r="C3" s="94"/>
      <c r="D3" s="95"/>
      <c r="E3" s="95"/>
      <c r="F3" s="95"/>
      <c r="G3" s="95"/>
      <c r="H3" s="95"/>
      <c r="I3" s="95"/>
      <c r="J3" s="95"/>
      <c r="K3" s="95"/>
      <c r="L3" s="95"/>
      <c r="M3" s="95"/>
      <c r="N3" s="95"/>
      <c r="O3" s="95"/>
      <c r="P3" s="95"/>
      <c r="Q3" s="95"/>
      <c r="R3" s="96"/>
      <c r="S3" s="20" t="s">
        <v>4</v>
      </c>
      <c r="T3" s="20">
        <v>2</v>
      </c>
    </row>
    <row r="4" spans="1:20" ht="19.5" customHeight="1" x14ac:dyDescent="0.2">
      <c r="B4" s="80"/>
      <c r="C4" s="94"/>
      <c r="D4" s="95"/>
      <c r="E4" s="95"/>
      <c r="F4" s="95"/>
      <c r="G4" s="95"/>
      <c r="H4" s="95"/>
      <c r="I4" s="95"/>
      <c r="J4" s="95"/>
      <c r="K4" s="95"/>
      <c r="L4" s="95"/>
      <c r="M4" s="95"/>
      <c r="N4" s="95"/>
      <c r="O4" s="95"/>
      <c r="P4" s="95"/>
      <c r="Q4" s="95"/>
      <c r="R4" s="96"/>
      <c r="S4" s="20" t="s">
        <v>1</v>
      </c>
      <c r="T4" s="20" t="s">
        <v>18</v>
      </c>
    </row>
    <row r="5" spans="1:20" ht="19.5" customHeight="1" x14ac:dyDescent="0.2">
      <c r="B5" s="81"/>
      <c r="C5" s="97"/>
      <c r="D5" s="98"/>
      <c r="E5" s="98"/>
      <c r="F5" s="98"/>
      <c r="G5" s="98"/>
      <c r="H5" s="98"/>
      <c r="I5" s="98"/>
      <c r="J5" s="98"/>
      <c r="K5" s="98"/>
      <c r="L5" s="98"/>
      <c r="M5" s="98"/>
      <c r="N5" s="98"/>
      <c r="O5" s="98"/>
      <c r="P5" s="98"/>
      <c r="Q5" s="98"/>
      <c r="R5" s="99"/>
      <c r="S5" s="20" t="s">
        <v>5</v>
      </c>
      <c r="T5" s="20" t="s">
        <v>65</v>
      </c>
    </row>
    <row r="6" spans="1:20" ht="12" customHeight="1" x14ac:dyDescent="0.2">
      <c r="B6" s="16"/>
      <c r="C6" s="21"/>
      <c r="D6" s="21"/>
      <c r="E6" s="21"/>
      <c r="F6" s="21"/>
      <c r="G6" s="21"/>
      <c r="H6" s="21"/>
      <c r="I6" s="21"/>
      <c r="J6" s="21"/>
      <c r="K6" s="21"/>
    </row>
    <row r="7" spans="1:20" ht="15" customHeight="1" x14ac:dyDescent="0.2">
      <c r="B7" s="100" t="s">
        <v>16</v>
      </c>
      <c r="C7" s="100"/>
      <c r="D7" s="100"/>
      <c r="E7" s="100"/>
      <c r="F7" s="100"/>
      <c r="G7" s="100"/>
      <c r="H7" s="100"/>
      <c r="I7" s="100"/>
      <c r="J7" s="100"/>
      <c r="K7" s="100"/>
      <c r="L7" s="100"/>
      <c r="M7" s="100"/>
      <c r="N7" s="100"/>
      <c r="O7" s="100"/>
      <c r="P7" s="100"/>
      <c r="Q7" s="100"/>
      <c r="R7" s="100"/>
      <c r="S7" s="100"/>
      <c r="T7" s="100"/>
    </row>
    <row r="8" spans="1:20" x14ac:dyDescent="0.2">
      <c r="B8" s="22"/>
      <c r="C8" s="23"/>
      <c r="D8" s="23"/>
      <c r="E8" s="23"/>
      <c r="K8" s="24"/>
    </row>
    <row r="9" spans="1:20" ht="15" customHeight="1" x14ac:dyDescent="0.2">
      <c r="A9" s="25"/>
      <c r="B9" s="4" t="s">
        <v>6</v>
      </c>
      <c r="C9" s="40">
        <v>45148</v>
      </c>
      <c r="D9" s="8"/>
      <c r="E9" s="4" t="s">
        <v>45</v>
      </c>
      <c r="F9" s="76" t="s">
        <v>66</v>
      </c>
      <c r="G9" s="77"/>
      <c r="H9" s="26"/>
      <c r="I9" s="74" t="s">
        <v>7</v>
      </c>
      <c r="J9" s="74"/>
      <c r="K9" s="75"/>
      <c r="L9" s="83" t="s">
        <v>71</v>
      </c>
      <c r="M9" s="83"/>
      <c r="N9" s="83"/>
      <c r="Q9" s="3"/>
      <c r="R9" s="3"/>
    </row>
    <row r="10" spans="1:20" x14ac:dyDescent="0.2">
      <c r="B10" s="22"/>
      <c r="C10" s="23"/>
      <c r="D10" s="23"/>
      <c r="E10" s="23"/>
      <c r="K10" s="24"/>
    </row>
    <row r="11" spans="1:20" s="27" customFormat="1" ht="28.5" customHeight="1" x14ac:dyDescent="0.25">
      <c r="B11" s="64" t="s">
        <v>2</v>
      </c>
      <c r="C11" s="64" t="s">
        <v>48</v>
      </c>
      <c r="D11" s="64"/>
      <c r="E11" s="85" t="s">
        <v>9</v>
      </c>
      <c r="F11" s="64" t="s">
        <v>3</v>
      </c>
      <c r="G11" s="65" t="s">
        <v>8</v>
      </c>
      <c r="H11" s="66"/>
      <c r="I11" s="66"/>
      <c r="J11" s="66"/>
      <c r="K11" s="66"/>
      <c r="L11" s="66"/>
      <c r="M11" s="67"/>
      <c r="N11" s="68" t="s">
        <v>59</v>
      </c>
      <c r="O11" s="68"/>
      <c r="P11" s="68"/>
      <c r="Q11" s="68"/>
      <c r="R11" s="88" t="s">
        <v>60</v>
      </c>
    </row>
    <row r="12" spans="1:20" s="27" customFormat="1" ht="21.75" customHeight="1" x14ac:dyDescent="0.25">
      <c r="B12" s="64"/>
      <c r="C12" s="64"/>
      <c r="D12" s="64"/>
      <c r="E12" s="86"/>
      <c r="F12" s="64"/>
      <c r="G12" s="69" t="s">
        <v>37</v>
      </c>
      <c r="H12" s="70"/>
      <c r="I12" s="70"/>
      <c r="J12" s="71"/>
      <c r="K12" s="69" t="s">
        <v>40</v>
      </c>
      <c r="L12" s="70"/>
      <c r="M12" s="71"/>
      <c r="N12" s="72" t="s">
        <v>42</v>
      </c>
      <c r="O12" s="72" t="s">
        <v>56</v>
      </c>
      <c r="P12" s="72" t="s">
        <v>46</v>
      </c>
      <c r="Q12" s="89" t="s">
        <v>58</v>
      </c>
      <c r="R12" s="88" t="s">
        <v>10</v>
      </c>
    </row>
    <row r="13" spans="1:20" s="27" customFormat="1" ht="25.5" x14ac:dyDescent="0.25">
      <c r="B13" s="64"/>
      <c r="C13" s="1" t="s">
        <v>49</v>
      </c>
      <c r="D13" s="1" t="s">
        <v>47</v>
      </c>
      <c r="E13" s="87"/>
      <c r="F13" s="64"/>
      <c r="G13" s="1" t="s">
        <v>38</v>
      </c>
      <c r="H13" s="1" t="s">
        <v>41</v>
      </c>
      <c r="I13" s="1" t="s">
        <v>39</v>
      </c>
      <c r="J13" s="1" t="s">
        <v>41</v>
      </c>
      <c r="K13" s="1" t="s">
        <v>28</v>
      </c>
      <c r="L13" s="28" t="s">
        <v>29</v>
      </c>
      <c r="M13" s="1" t="s">
        <v>34</v>
      </c>
      <c r="N13" s="73"/>
      <c r="O13" s="73"/>
      <c r="P13" s="73"/>
      <c r="Q13" s="90"/>
      <c r="R13" s="88"/>
    </row>
    <row r="14" spans="1:20" s="29" customFormat="1" ht="183.75" customHeight="1" x14ac:dyDescent="0.25">
      <c r="B14" s="53" t="s">
        <v>69</v>
      </c>
      <c r="C14" s="56" t="s">
        <v>52</v>
      </c>
      <c r="D14" s="59">
        <f>VLOOKUP(C14,Criterios!$A$20:$B$24,2,FALSE)</f>
        <v>0.4</v>
      </c>
      <c r="E14" s="62" t="s">
        <v>67</v>
      </c>
      <c r="F14" s="10" t="s">
        <v>70</v>
      </c>
      <c r="G14" s="11" t="s">
        <v>20</v>
      </c>
      <c r="H14" s="33">
        <f>VLOOKUP(G14,Criterios!$B$3:$C$6,2,FALSE)</f>
        <v>0.25</v>
      </c>
      <c r="I14" s="11" t="s">
        <v>24</v>
      </c>
      <c r="J14" s="33">
        <f>VLOOKUP(I14,Criterios!$B$7:$C$9,2,FALSE)</f>
        <v>0.15</v>
      </c>
      <c r="K14" s="11" t="s">
        <v>30</v>
      </c>
      <c r="L14" s="11" t="s">
        <v>32</v>
      </c>
      <c r="M14" s="11" t="s">
        <v>35</v>
      </c>
      <c r="N14" s="36">
        <f>+H14+J14</f>
        <v>0.4</v>
      </c>
      <c r="O14" s="36">
        <f>(D14-(D14*N14))</f>
        <v>0.24</v>
      </c>
      <c r="P14" s="63">
        <f>IF(O15&gt;1%,O15,O14)</f>
        <v>0.24</v>
      </c>
      <c r="Q14" s="43">
        <f>IF(P16&gt;1%,P16,P14)</f>
        <v>0.24</v>
      </c>
      <c r="R14" s="46" t="str">
        <f>IF(Q14&lt;=20%,Criterios!$A$20,IF(Q14&lt;=40%,Criterios!$A$21,IF(Q14&lt;=60%,Criterios!$A$22,IF(Q14&lt;=80,Criterios!$A$23,Criterios!$A$24))))</f>
        <v>Baja</v>
      </c>
    </row>
    <row r="15" spans="1:20" s="29" customFormat="1" ht="14.25" x14ac:dyDescent="0.25">
      <c r="B15" s="54"/>
      <c r="C15" s="57"/>
      <c r="D15" s="60"/>
      <c r="E15" s="49"/>
      <c r="F15" s="12"/>
      <c r="G15" s="13" t="s">
        <v>57</v>
      </c>
      <c r="H15" s="34">
        <f>VLOOKUP(G15,Criterios!$B$3:$C$6,2,FALSE)</f>
        <v>0</v>
      </c>
      <c r="I15" s="13" t="s">
        <v>57</v>
      </c>
      <c r="J15" s="34">
        <f>VLOOKUP(I15,Criterios!$B$7:$C$9,2,FALSE)</f>
        <v>0</v>
      </c>
      <c r="K15" s="13"/>
      <c r="L15" s="13"/>
      <c r="M15" s="13"/>
      <c r="N15" s="37">
        <f t="shared" ref="N15" si="0">+H15+J15</f>
        <v>0</v>
      </c>
      <c r="O15" s="37">
        <f>(O14-(O14*N15))</f>
        <v>0.24</v>
      </c>
      <c r="P15" s="51"/>
      <c r="Q15" s="44"/>
      <c r="R15" s="47"/>
    </row>
    <row r="16" spans="1:20" s="29" customFormat="1" ht="14.25" x14ac:dyDescent="0.25">
      <c r="B16" s="54"/>
      <c r="C16" s="57"/>
      <c r="D16" s="60"/>
      <c r="E16" s="49" t="s">
        <v>62</v>
      </c>
      <c r="F16" s="12" t="s">
        <v>43</v>
      </c>
      <c r="G16" s="13" t="s">
        <v>57</v>
      </c>
      <c r="H16" s="34">
        <f>VLOOKUP(G16,Criterios!$B$3:$C$6,2,FALSE)</f>
        <v>0</v>
      </c>
      <c r="I16" s="13" t="s">
        <v>57</v>
      </c>
      <c r="J16" s="34">
        <f>VLOOKUP(I16,Criterios!$B$7:$C$9,2,FALSE)</f>
        <v>0</v>
      </c>
      <c r="K16" s="13"/>
      <c r="L16" s="13"/>
      <c r="M16" s="13"/>
      <c r="N16" s="37">
        <f>+H16+J16</f>
        <v>0</v>
      </c>
      <c r="O16" s="37">
        <f>IF(N16&gt;1%,(O15-(O15*N16)),N16)</f>
        <v>0</v>
      </c>
      <c r="P16" s="51">
        <f>IF(O17&gt;1%,O17,O16)</f>
        <v>0</v>
      </c>
      <c r="Q16" s="44"/>
      <c r="R16" s="47"/>
    </row>
    <row r="17" spans="1:20" s="29" customFormat="1" ht="14.25" x14ac:dyDescent="0.25">
      <c r="B17" s="55"/>
      <c r="C17" s="58"/>
      <c r="D17" s="61"/>
      <c r="E17" s="50"/>
      <c r="F17" s="14" t="s">
        <v>44</v>
      </c>
      <c r="G17" s="15" t="s">
        <v>57</v>
      </c>
      <c r="H17" s="35">
        <f>VLOOKUP(G17,Criterios!$B$3:$C$6,2,FALSE)</f>
        <v>0</v>
      </c>
      <c r="I17" s="15" t="s">
        <v>57</v>
      </c>
      <c r="J17" s="35">
        <f>VLOOKUP(I17,Criterios!$B$7:$C$9,2,FALSE)</f>
        <v>0</v>
      </c>
      <c r="K17" s="15"/>
      <c r="L17" s="15"/>
      <c r="M17" s="15"/>
      <c r="N17" s="38">
        <f t="shared" ref="N17" si="1">+H17+J17</f>
        <v>0</v>
      </c>
      <c r="O17" s="38">
        <f>IF(N17&gt;1%,(O16-(O16*N17)),N17)</f>
        <v>0</v>
      </c>
      <c r="P17" s="52"/>
      <c r="Q17" s="45"/>
      <c r="R17" s="48"/>
    </row>
    <row r="18" spans="1:20" s="29" customFormat="1" ht="14.25" x14ac:dyDescent="0.25">
      <c r="B18" s="53"/>
      <c r="C18" s="56"/>
      <c r="D18" s="59" t="e">
        <f>VLOOKUP(C18,Criterios!$A$20:$B$24,2,FALSE)</f>
        <v>#N/A</v>
      </c>
      <c r="E18" s="62" t="s">
        <v>61</v>
      </c>
      <c r="F18" s="10" t="s">
        <v>43</v>
      </c>
      <c r="G18" s="11"/>
      <c r="H18" s="33" t="e">
        <f>VLOOKUP(G18,Criterios!$B$3:$C$6,2,FALSE)</f>
        <v>#N/A</v>
      </c>
      <c r="I18" s="11"/>
      <c r="J18" s="33" t="e">
        <f>VLOOKUP(I18,Criterios!$B$7:$C$9,2,FALSE)</f>
        <v>#N/A</v>
      </c>
      <c r="K18" s="11"/>
      <c r="L18" s="11"/>
      <c r="M18" s="11"/>
      <c r="N18" s="36" t="e">
        <f>+H18+J18</f>
        <v>#N/A</v>
      </c>
      <c r="O18" s="36" t="e">
        <f>(D18-(D18*N18))</f>
        <v>#N/A</v>
      </c>
      <c r="P18" s="63" t="e">
        <f>IF(O19&gt;1%,O19,O18)</f>
        <v>#N/A</v>
      </c>
      <c r="Q18" s="43" t="e">
        <f>IF(P20&gt;1%,P20,P18)</f>
        <v>#N/A</v>
      </c>
      <c r="R18" s="46" t="e">
        <f>IF(Q18&lt;=20%,Criterios!$A$20,IF(Q18&lt;=40%,Criterios!$A$21,IF(Q18&lt;=60%,Criterios!$A$22,IF(Q18&lt;=80,Criterios!$A$23,Criterios!$A$24))))</f>
        <v>#N/A</v>
      </c>
    </row>
    <row r="19" spans="1:20" s="25" customFormat="1" ht="15" x14ac:dyDescent="0.25">
      <c r="B19" s="54"/>
      <c r="C19" s="57"/>
      <c r="D19" s="60"/>
      <c r="E19" s="49"/>
      <c r="F19" s="12" t="s">
        <v>44</v>
      </c>
      <c r="G19" s="13"/>
      <c r="H19" s="34" t="e">
        <f>VLOOKUP(G19,Criterios!$B$3:$C$6,2,FALSE)</f>
        <v>#N/A</v>
      </c>
      <c r="I19" s="13"/>
      <c r="J19" s="34" t="e">
        <f>VLOOKUP(I19,Criterios!$B$7:$C$9,2,FALSE)</f>
        <v>#N/A</v>
      </c>
      <c r="K19" s="13"/>
      <c r="L19" s="13"/>
      <c r="M19" s="13"/>
      <c r="N19" s="37" t="e">
        <f t="shared" ref="N19" si="2">+H19+J19</f>
        <v>#N/A</v>
      </c>
      <c r="O19" s="37" t="e">
        <f>(O18-(O18*N19))</f>
        <v>#N/A</v>
      </c>
      <c r="P19" s="51"/>
      <c r="Q19" s="44"/>
      <c r="R19" s="47"/>
    </row>
    <row r="20" spans="1:20" s="25" customFormat="1" ht="15" x14ac:dyDescent="0.25">
      <c r="B20" s="54"/>
      <c r="C20" s="57"/>
      <c r="D20" s="60"/>
      <c r="E20" s="49" t="s">
        <v>62</v>
      </c>
      <c r="F20" s="12" t="s">
        <v>43</v>
      </c>
      <c r="G20" s="13"/>
      <c r="H20" s="34" t="e">
        <f>VLOOKUP(G20,Criterios!$B$3:$C$6,2,FALSE)</f>
        <v>#N/A</v>
      </c>
      <c r="I20" s="13"/>
      <c r="J20" s="34" t="e">
        <f>VLOOKUP(I20,Criterios!$B$7:$C$9,2,FALSE)</f>
        <v>#N/A</v>
      </c>
      <c r="K20" s="13"/>
      <c r="L20" s="13"/>
      <c r="M20" s="13"/>
      <c r="N20" s="37" t="e">
        <f>+H20+J20</f>
        <v>#N/A</v>
      </c>
      <c r="O20" s="37" t="e">
        <f>IF(N20&gt;1%,(O19-(O19*N20)),N20)</f>
        <v>#N/A</v>
      </c>
      <c r="P20" s="51" t="e">
        <f>IF(O21&gt;1%,O21,O20)</f>
        <v>#N/A</v>
      </c>
      <c r="Q20" s="44"/>
      <c r="R20" s="47"/>
    </row>
    <row r="21" spans="1:20" s="25" customFormat="1" ht="15" x14ac:dyDescent="0.25">
      <c r="B21" s="55"/>
      <c r="C21" s="58"/>
      <c r="D21" s="61"/>
      <c r="E21" s="50"/>
      <c r="F21" s="14" t="s">
        <v>44</v>
      </c>
      <c r="G21" s="15"/>
      <c r="H21" s="35" t="e">
        <f>VLOOKUP(G21,Criterios!$B$3:$C$6,2,FALSE)</f>
        <v>#N/A</v>
      </c>
      <c r="I21" s="15"/>
      <c r="J21" s="35" t="e">
        <f>VLOOKUP(I21,Criterios!$B$7:$C$9,2,FALSE)</f>
        <v>#N/A</v>
      </c>
      <c r="K21" s="15"/>
      <c r="L21" s="15"/>
      <c r="M21" s="15"/>
      <c r="N21" s="38" t="e">
        <f t="shared" ref="N21" si="3">+H21+J21</f>
        <v>#N/A</v>
      </c>
      <c r="O21" s="38" t="e">
        <f>IF(N21&gt;1%,(O20-(O20*N21)),N21)</f>
        <v>#N/A</v>
      </c>
      <c r="P21" s="52"/>
      <c r="Q21" s="45"/>
      <c r="R21" s="48"/>
    </row>
    <row r="22" spans="1:20" ht="15" x14ac:dyDescent="0.2">
      <c r="A22" s="25"/>
      <c r="B22" s="2"/>
      <c r="C22" s="2"/>
      <c r="D22" s="2"/>
      <c r="E22" s="2"/>
      <c r="F22" s="2"/>
      <c r="I22" s="3"/>
      <c r="J22" s="3"/>
      <c r="K22" s="3"/>
      <c r="L22" s="3"/>
      <c r="M22" s="3"/>
      <c r="N22" s="3"/>
      <c r="O22" s="3"/>
      <c r="P22" s="3"/>
      <c r="Q22" s="3"/>
      <c r="R22" s="3"/>
    </row>
    <row r="23" spans="1:20" ht="4.5" customHeight="1" x14ac:dyDescent="0.2">
      <c r="A23" s="25"/>
      <c r="B23" s="4"/>
      <c r="C23" s="3"/>
      <c r="D23" s="3"/>
      <c r="E23" s="3"/>
      <c r="F23" s="2"/>
      <c r="G23" s="4"/>
      <c r="H23" s="4"/>
      <c r="I23" s="4"/>
      <c r="J23" s="4"/>
      <c r="K23" s="4"/>
      <c r="L23" s="3"/>
      <c r="M23" s="3"/>
      <c r="N23" s="3"/>
      <c r="O23" s="3"/>
      <c r="P23" s="3"/>
      <c r="Q23" s="3"/>
      <c r="R23" s="3"/>
    </row>
    <row r="24" spans="1:20" ht="6.75" customHeight="1" x14ac:dyDescent="0.2">
      <c r="A24" s="25"/>
      <c r="B24" s="2"/>
      <c r="C24" s="2"/>
      <c r="D24" s="2"/>
      <c r="E24" s="2"/>
      <c r="F24" s="2"/>
      <c r="I24" s="3"/>
      <c r="J24" s="3"/>
      <c r="K24" s="3"/>
      <c r="L24" s="3"/>
      <c r="M24" s="3"/>
      <c r="N24" s="3"/>
      <c r="O24" s="3"/>
      <c r="P24" s="3"/>
      <c r="Q24" s="3"/>
      <c r="R24" s="3"/>
    </row>
    <row r="25" spans="1:20" ht="16.5" customHeight="1" x14ac:dyDescent="0.2">
      <c r="A25" s="25"/>
      <c r="B25" s="100" t="s">
        <v>14</v>
      </c>
      <c r="C25" s="100"/>
      <c r="D25" s="100"/>
      <c r="E25" s="100"/>
      <c r="F25" s="100"/>
      <c r="G25" s="100"/>
      <c r="H25" s="100"/>
      <c r="I25" s="100"/>
      <c r="J25" s="100"/>
      <c r="K25" s="100"/>
      <c r="L25" s="100"/>
      <c r="M25" s="100"/>
      <c r="N25" s="100"/>
      <c r="O25" s="100"/>
      <c r="P25" s="100"/>
      <c r="Q25" s="100"/>
      <c r="R25" s="100"/>
      <c r="S25" s="100"/>
      <c r="T25" s="100"/>
    </row>
    <row r="26" spans="1:20" ht="15" x14ac:dyDescent="0.2">
      <c r="A26" s="25"/>
      <c r="B26" s="22"/>
      <c r="C26" s="23"/>
      <c r="D26" s="23"/>
      <c r="E26" s="23"/>
      <c r="G26" s="4"/>
      <c r="H26" s="4"/>
      <c r="I26" s="4"/>
      <c r="J26" s="4"/>
      <c r="K26" s="4"/>
    </row>
    <row r="27" spans="1:20" ht="22.5" customHeight="1" x14ac:dyDescent="0.2">
      <c r="A27" s="25"/>
      <c r="B27" s="4" t="s">
        <v>6</v>
      </c>
      <c r="C27" s="40">
        <v>45210</v>
      </c>
      <c r="D27" s="3"/>
      <c r="E27" s="4" t="s">
        <v>45</v>
      </c>
      <c r="F27" s="76" t="s">
        <v>66</v>
      </c>
      <c r="G27" s="77"/>
      <c r="H27" s="78" t="s">
        <v>63</v>
      </c>
      <c r="I27" s="74"/>
      <c r="J27" s="74"/>
      <c r="K27" s="75"/>
      <c r="L27" s="83" t="s">
        <v>68</v>
      </c>
      <c r="M27" s="83"/>
      <c r="N27" s="83"/>
      <c r="Q27" s="3"/>
      <c r="R27" s="3"/>
    </row>
    <row r="28" spans="1:20" ht="15" x14ac:dyDescent="0.2">
      <c r="A28" s="25"/>
      <c r="B28" s="22"/>
      <c r="C28" s="23"/>
      <c r="D28" s="23"/>
      <c r="E28" s="23"/>
      <c r="G28" s="84"/>
      <c r="H28" s="84"/>
      <c r="I28" s="84"/>
      <c r="J28" s="84"/>
      <c r="K28" s="84"/>
    </row>
    <row r="29" spans="1:20" s="27" customFormat="1" ht="28.5" customHeight="1" x14ac:dyDescent="0.25">
      <c r="B29" s="64" t="s">
        <v>2</v>
      </c>
      <c r="C29" s="64" t="s">
        <v>48</v>
      </c>
      <c r="D29" s="64"/>
      <c r="E29" s="85" t="s">
        <v>9</v>
      </c>
      <c r="F29" s="64" t="s">
        <v>3</v>
      </c>
      <c r="G29" s="65" t="s">
        <v>8</v>
      </c>
      <c r="H29" s="66"/>
      <c r="I29" s="66"/>
      <c r="J29" s="66"/>
      <c r="K29" s="66"/>
      <c r="L29" s="66"/>
      <c r="M29" s="67"/>
      <c r="N29" s="68" t="s">
        <v>59</v>
      </c>
      <c r="O29" s="68"/>
      <c r="P29" s="68"/>
      <c r="Q29" s="68"/>
      <c r="R29" s="88" t="s">
        <v>60</v>
      </c>
      <c r="S29" s="82" t="s">
        <v>13</v>
      </c>
      <c r="T29" s="30"/>
    </row>
    <row r="30" spans="1:20" s="27" customFormat="1" ht="21.75" customHeight="1" x14ac:dyDescent="0.25">
      <c r="B30" s="64"/>
      <c r="C30" s="64"/>
      <c r="D30" s="64"/>
      <c r="E30" s="86"/>
      <c r="F30" s="64"/>
      <c r="G30" s="69" t="s">
        <v>37</v>
      </c>
      <c r="H30" s="70"/>
      <c r="I30" s="70"/>
      <c r="J30" s="71"/>
      <c r="K30" s="69" t="s">
        <v>40</v>
      </c>
      <c r="L30" s="70"/>
      <c r="M30" s="71"/>
      <c r="N30" s="72" t="s">
        <v>42</v>
      </c>
      <c r="O30" s="72" t="s">
        <v>56</v>
      </c>
      <c r="P30" s="72" t="s">
        <v>46</v>
      </c>
      <c r="Q30" s="89" t="s">
        <v>58</v>
      </c>
      <c r="R30" s="88" t="s">
        <v>10</v>
      </c>
      <c r="S30" s="82"/>
      <c r="T30" s="30"/>
    </row>
    <row r="31" spans="1:20" s="27" customFormat="1" ht="25.5" x14ac:dyDescent="0.25">
      <c r="B31" s="64"/>
      <c r="C31" s="1" t="s">
        <v>49</v>
      </c>
      <c r="D31" s="1" t="s">
        <v>47</v>
      </c>
      <c r="E31" s="87"/>
      <c r="F31" s="64"/>
      <c r="G31" s="1" t="s">
        <v>38</v>
      </c>
      <c r="H31" s="1" t="s">
        <v>41</v>
      </c>
      <c r="I31" s="1" t="s">
        <v>39</v>
      </c>
      <c r="J31" s="1" t="s">
        <v>41</v>
      </c>
      <c r="K31" s="1" t="s">
        <v>28</v>
      </c>
      <c r="L31" s="28" t="s">
        <v>29</v>
      </c>
      <c r="M31" s="1" t="s">
        <v>34</v>
      </c>
      <c r="N31" s="73"/>
      <c r="O31" s="73"/>
      <c r="P31" s="73"/>
      <c r="Q31" s="90"/>
      <c r="R31" s="88"/>
      <c r="S31" s="82"/>
      <c r="T31" s="30"/>
    </row>
    <row r="32" spans="1:20" s="29" customFormat="1" ht="204" x14ac:dyDescent="0.25">
      <c r="B32" s="53" t="s">
        <v>69</v>
      </c>
      <c r="C32" s="56" t="s">
        <v>52</v>
      </c>
      <c r="D32" s="59">
        <f>VLOOKUP(C32,Criterios!$A$20:$B$24,2,FALSE)</f>
        <v>0.4</v>
      </c>
      <c r="E32" s="62" t="s">
        <v>67</v>
      </c>
      <c r="F32" s="10" t="s">
        <v>70</v>
      </c>
      <c r="G32" s="11" t="s">
        <v>20</v>
      </c>
      <c r="H32" s="33">
        <f>VLOOKUP(G32,Criterios!$B$3:$C$6,2,FALSE)</f>
        <v>0.25</v>
      </c>
      <c r="I32" s="11" t="s">
        <v>24</v>
      </c>
      <c r="J32" s="33">
        <f>VLOOKUP(I32,Criterios!$B$7:$C$9,2,FALSE)</f>
        <v>0.15</v>
      </c>
      <c r="K32" s="11" t="s">
        <v>30</v>
      </c>
      <c r="L32" s="11" t="s">
        <v>32</v>
      </c>
      <c r="M32" s="11" t="s">
        <v>35</v>
      </c>
      <c r="N32" s="36">
        <f>+H32+J32</f>
        <v>0.4</v>
      </c>
      <c r="O32" s="36">
        <f>(D32-(D32*N32))</f>
        <v>0.24</v>
      </c>
      <c r="P32" s="63">
        <f>IF(O33&gt;1%,O33,O32)</f>
        <v>0.24</v>
      </c>
      <c r="Q32" s="43">
        <f>IF(P34&gt;1%,P34,P32)</f>
        <v>0.24</v>
      </c>
      <c r="R32" s="46" t="str">
        <f>IF(Q32&lt;=20%,Criterios!$A$20,IF(Q32&lt;=40%,Criterios!$A$21,IF(Q32&lt;=60%,Criterios!$A$22,IF(Q32&lt;=80,Criterios!$A$23,Criterios!$A$24))))</f>
        <v>Baja</v>
      </c>
      <c r="S32" s="41" t="s">
        <v>72</v>
      </c>
    </row>
    <row r="33" spans="1:20" s="29" customFormat="1" ht="14.25" x14ac:dyDescent="0.25">
      <c r="B33" s="54"/>
      <c r="C33" s="57"/>
      <c r="D33" s="60"/>
      <c r="E33" s="49"/>
      <c r="F33" s="12"/>
      <c r="G33" s="13" t="s">
        <v>57</v>
      </c>
      <c r="H33" s="34">
        <f>VLOOKUP(G33,Criterios!$B$3:$C$6,2,FALSE)</f>
        <v>0</v>
      </c>
      <c r="I33" s="13" t="s">
        <v>57</v>
      </c>
      <c r="J33" s="34">
        <f>VLOOKUP(I33,Criterios!$B$7:$C$9,2,FALSE)</f>
        <v>0</v>
      </c>
      <c r="K33" s="13"/>
      <c r="L33" s="13"/>
      <c r="M33" s="13"/>
      <c r="N33" s="37">
        <f t="shared" ref="N33" si="4">+H33+J33</f>
        <v>0</v>
      </c>
      <c r="O33" s="37">
        <f>(O32-(O32*N33))</f>
        <v>0.24</v>
      </c>
      <c r="P33" s="51"/>
      <c r="Q33" s="44"/>
      <c r="R33" s="47"/>
      <c r="S33" s="41"/>
    </row>
    <row r="34" spans="1:20" s="29" customFormat="1" ht="14.25" x14ac:dyDescent="0.25">
      <c r="B34" s="54"/>
      <c r="C34" s="57"/>
      <c r="D34" s="60"/>
      <c r="E34" s="49" t="s">
        <v>62</v>
      </c>
      <c r="F34" s="12" t="s">
        <v>43</v>
      </c>
      <c r="G34" s="13" t="s">
        <v>57</v>
      </c>
      <c r="H34" s="34">
        <f>VLOOKUP(G34,Criterios!$B$3:$C$6,2,FALSE)</f>
        <v>0</v>
      </c>
      <c r="I34" s="13" t="s">
        <v>57</v>
      </c>
      <c r="J34" s="34">
        <f>VLOOKUP(I34,Criterios!$B$7:$C$9,2,FALSE)</f>
        <v>0</v>
      </c>
      <c r="K34" s="13"/>
      <c r="L34" s="13"/>
      <c r="M34" s="13"/>
      <c r="N34" s="37">
        <f>+H34+J34</f>
        <v>0</v>
      </c>
      <c r="O34" s="37">
        <f>IF(N34&gt;1%,(O33-(O33*N34)),N34)</f>
        <v>0</v>
      </c>
      <c r="P34" s="51">
        <f>IF(O35&gt;1%,O35,O34)</f>
        <v>0</v>
      </c>
      <c r="Q34" s="44"/>
      <c r="R34" s="47"/>
      <c r="S34" s="31"/>
    </row>
    <row r="35" spans="1:20" s="29" customFormat="1" ht="14.25" x14ac:dyDescent="0.25">
      <c r="B35" s="55"/>
      <c r="C35" s="58"/>
      <c r="D35" s="61"/>
      <c r="E35" s="50"/>
      <c r="F35" s="14" t="s">
        <v>44</v>
      </c>
      <c r="G35" s="15" t="s">
        <v>57</v>
      </c>
      <c r="H35" s="35">
        <f>VLOOKUP(G35,Criterios!$B$3:$C$6,2,FALSE)</f>
        <v>0</v>
      </c>
      <c r="I35" s="15" t="s">
        <v>57</v>
      </c>
      <c r="J35" s="35">
        <f>VLOOKUP(I35,Criterios!$B$7:$C$9,2,FALSE)</f>
        <v>0</v>
      </c>
      <c r="K35" s="15"/>
      <c r="L35" s="15"/>
      <c r="M35" s="15"/>
      <c r="N35" s="38">
        <f t="shared" ref="N35" si="5">+H35+J35</f>
        <v>0</v>
      </c>
      <c r="O35" s="38">
        <f>IF(N35&gt;1%,(O34-(O34*N35)),N35)</f>
        <v>0</v>
      </c>
      <c r="P35" s="52"/>
      <c r="Q35" s="45"/>
      <c r="R35" s="48"/>
      <c r="S35" s="31"/>
    </row>
    <row r="36" spans="1:20" s="29" customFormat="1" ht="14.25" x14ac:dyDescent="0.25">
      <c r="B36" s="53"/>
      <c r="C36" s="56"/>
      <c r="D36" s="59" t="e">
        <f>VLOOKUP(C36,Criterios!$A$20:$B$24,2,FALSE)</f>
        <v>#N/A</v>
      </c>
      <c r="E36" s="62" t="s">
        <v>61</v>
      </c>
      <c r="F36" s="10" t="s">
        <v>43</v>
      </c>
      <c r="G36" s="11"/>
      <c r="H36" s="33" t="e">
        <f>VLOOKUP(G36,Criterios!$B$3:$C$6,2,FALSE)</f>
        <v>#N/A</v>
      </c>
      <c r="I36" s="11"/>
      <c r="J36" s="33" t="e">
        <f>VLOOKUP(I36,Criterios!$B$7:$C$9,2,FALSE)</f>
        <v>#N/A</v>
      </c>
      <c r="K36" s="11"/>
      <c r="L36" s="11"/>
      <c r="M36" s="11"/>
      <c r="N36" s="36" t="e">
        <f>+H36+J36</f>
        <v>#N/A</v>
      </c>
      <c r="O36" s="36" t="e">
        <f>(D36-(D36*N36))</f>
        <v>#N/A</v>
      </c>
      <c r="P36" s="63" t="e">
        <f>IF(O37&gt;1%,O37,O36)</f>
        <v>#N/A</v>
      </c>
      <c r="Q36" s="43" t="e">
        <f>IF(P38&gt;1%,P38,P36)</f>
        <v>#N/A</v>
      </c>
      <c r="R36" s="46" t="e">
        <f>IF(Q36&lt;=20%,Criterios!$A$20,IF(Q36&lt;=40%,Criterios!$A$21,IF(Q36&lt;=60%,Criterios!$A$22,IF(Q36&lt;=80,Criterios!$A$23,Criterios!$A$24))))</f>
        <v>#N/A</v>
      </c>
      <c r="S36" s="31"/>
    </row>
    <row r="37" spans="1:20" s="25" customFormat="1" ht="15" x14ac:dyDescent="0.25">
      <c r="B37" s="54"/>
      <c r="C37" s="57"/>
      <c r="D37" s="60"/>
      <c r="E37" s="49"/>
      <c r="F37" s="12" t="s">
        <v>44</v>
      </c>
      <c r="G37" s="13"/>
      <c r="H37" s="34" t="e">
        <f>VLOOKUP(G37,Criterios!$B$3:$C$6,2,FALSE)</f>
        <v>#N/A</v>
      </c>
      <c r="I37" s="13"/>
      <c r="J37" s="34" t="e">
        <f>VLOOKUP(I37,Criterios!$B$7:$C$9,2,FALSE)</f>
        <v>#N/A</v>
      </c>
      <c r="K37" s="13"/>
      <c r="L37" s="13"/>
      <c r="M37" s="13"/>
      <c r="N37" s="37" t="e">
        <f t="shared" ref="N37" si="6">+H37+J37</f>
        <v>#N/A</v>
      </c>
      <c r="O37" s="37" t="e">
        <f>(O36-(O36*N37))</f>
        <v>#N/A</v>
      </c>
      <c r="P37" s="51"/>
      <c r="Q37" s="44"/>
      <c r="R37" s="47"/>
      <c r="S37" s="32"/>
    </row>
    <row r="38" spans="1:20" s="25" customFormat="1" ht="15" x14ac:dyDescent="0.25">
      <c r="B38" s="54"/>
      <c r="C38" s="57"/>
      <c r="D38" s="60"/>
      <c r="E38" s="49" t="s">
        <v>62</v>
      </c>
      <c r="F38" s="12" t="s">
        <v>43</v>
      </c>
      <c r="G38" s="13"/>
      <c r="H38" s="34" t="e">
        <f>VLOOKUP(G38,Criterios!$B$3:$C$6,2,FALSE)</f>
        <v>#N/A</v>
      </c>
      <c r="I38" s="13"/>
      <c r="J38" s="34" t="e">
        <f>VLOOKUP(I38,Criterios!$B$7:$C$9,2,FALSE)</f>
        <v>#N/A</v>
      </c>
      <c r="K38" s="13"/>
      <c r="L38" s="13"/>
      <c r="M38" s="13"/>
      <c r="N38" s="37" t="e">
        <f>+H38+J38</f>
        <v>#N/A</v>
      </c>
      <c r="O38" s="37" t="e">
        <f>IF(N38&gt;1%,(O37-(O37*N38)),N38)</f>
        <v>#N/A</v>
      </c>
      <c r="P38" s="51" t="e">
        <f>IF(O39&gt;1%,O39,O38)</f>
        <v>#N/A</v>
      </c>
      <c r="Q38" s="44"/>
      <c r="R38" s="47"/>
      <c r="S38" s="32"/>
    </row>
    <row r="39" spans="1:20" s="25" customFormat="1" ht="15" x14ac:dyDescent="0.25">
      <c r="B39" s="55"/>
      <c r="C39" s="58"/>
      <c r="D39" s="61"/>
      <c r="E39" s="50"/>
      <c r="F39" s="14" t="s">
        <v>44</v>
      </c>
      <c r="G39" s="15"/>
      <c r="H39" s="35" t="e">
        <f>VLOOKUP(G39,Criterios!$B$3:$C$6,2,FALSE)</f>
        <v>#N/A</v>
      </c>
      <c r="I39" s="15"/>
      <c r="J39" s="35" t="e">
        <f>VLOOKUP(I39,Criterios!$B$7:$C$9,2,FALSE)</f>
        <v>#N/A</v>
      </c>
      <c r="K39" s="15"/>
      <c r="L39" s="15"/>
      <c r="M39" s="15"/>
      <c r="N39" s="38" t="e">
        <f t="shared" ref="N39" si="7">+H39+J39</f>
        <v>#N/A</v>
      </c>
      <c r="O39" s="38" t="e">
        <f>IF(N39&gt;1%,(O38-(O38*N39)),N39)</f>
        <v>#N/A</v>
      </c>
      <c r="P39" s="52"/>
      <c r="Q39" s="45"/>
      <c r="R39" s="48"/>
      <c r="S39" s="32"/>
    </row>
    <row r="40" spans="1:20" x14ac:dyDescent="0.2">
      <c r="B40" s="2"/>
      <c r="C40" s="2"/>
      <c r="D40" s="2"/>
      <c r="E40" s="2"/>
      <c r="F40" s="2"/>
      <c r="I40" s="3"/>
      <c r="J40" s="3"/>
      <c r="K40" s="3"/>
      <c r="L40" s="3"/>
      <c r="M40" s="3"/>
      <c r="N40" s="3"/>
      <c r="O40" s="3"/>
      <c r="P40" s="3"/>
      <c r="Q40" s="5"/>
      <c r="R40" s="3"/>
    </row>
    <row r="41" spans="1:20" ht="5.25" customHeight="1" x14ac:dyDescent="0.2"/>
    <row r="43" spans="1:20" ht="6.75" customHeight="1" x14ac:dyDescent="0.2">
      <c r="A43" s="25"/>
      <c r="B43" s="2"/>
      <c r="C43" s="2"/>
      <c r="D43" s="2"/>
      <c r="E43" s="2"/>
      <c r="F43" s="2"/>
      <c r="I43" s="3"/>
      <c r="J43" s="3"/>
      <c r="K43" s="3"/>
      <c r="L43" s="3"/>
      <c r="M43" s="3"/>
      <c r="N43" s="3"/>
      <c r="O43" s="3"/>
      <c r="P43" s="3"/>
      <c r="Q43" s="3"/>
      <c r="R43" s="3"/>
    </row>
    <row r="44" spans="1:20" ht="26.25" customHeight="1" x14ac:dyDescent="0.2">
      <c r="A44" s="25"/>
      <c r="B44" s="100" t="s">
        <v>11</v>
      </c>
      <c r="C44" s="100"/>
      <c r="D44" s="100"/>
      <c r="E44" s="100"/>
      <c r="F44" s="100"/>
      <c r="G44" s="100"/>
      <c r="H44" s="100"/>
      <c r="I44" s="100"/>
      <c r="J44" s="100"/>
      <c r="K44" s="100"/>
      <c r="L44" s="100"/>
      <c r="M44" s="100"/>
      <c r="N44" s="100"/>
      <c r="O44" s="100"/>
      <c r="P44" s="100"/>
      <c r="Q44" s="100"/>
      <c r="R44" s="100"/>
      <c r="S44" s="100"/>
      <c r="T44" s="100"/>
    </row>
    <row r="45" spans="1:20" ht="15" x14ac:dyDescent="0.2">
      <c r="A45" s="25"/>
      <c r="B45" s="22"/>
      <c r="C45" s="23"/>
      <c r="D45" s="23"/>
      <c r="E45" s="23"/>
      <c r="G45" s="4"/>
      <c r="H45" s="4"/>
      <c r="I45" s="4"/>
      <c r="J45" s="4"/>
      <c r="K45" s="4"/>
    </row>
    <row r="46" spans="1:20" ht="24" customHeight="1" x14ac:dyDescent="0.2">
      <c r="A46" s="25"/>
      <c r="B46" s="4" t="s">
        <v>6</v>
      </c>
      <c r="C46" s="39"/>
      <c r="D46" s="3"/>
      <c r="E46" s="4" t="s">
        <v>45</v>
      </c>
      <c r="F46" s="76" t="s">
        <v>66</v>
      </c>
      <c r="G46" s="77"/>
      <c r="H46" s="74" t="s">
        <v>64</v>
      </c>
      <c r="I46" s="74"/>
      <c r="J46" s="74"/>
      <c r="K46" s="75"/>
      <c r="L46" s="83"/>
      <c r="M46" s="83"/>
      <c r="N46" s="83"/>
      <c r="Q46" s="3"/>
      <c r="R46" s="3"/>
    </row>
    <row r="47" spans="1:20" ht="15" x14ac:dyDescent="0.2">
      <c r="A47" s="25"/>
      <c r="B47" s="22"/>
      <c r="C47" s="23"/>
      <c r="D47" s="23"/>
      <c r="E47" s="23"/>
      <c r="G47" s="84"/>
      <c r="H47" s="84"/>
      <c r="I47" s="84"/>
      <c r="J47" s="84"/>
      <c r="K47" s="84"/>
    </row>
    <row r="48" spans="1:20" s="27" customFormat="1" ht="28.5" customHeight="1" x14ac:dyDescent="0.25">
      <c r="B48" s="64" t="s">
        <v>2</v>
      </c>
      <c r="C48" s="64" t="s">
        <v>48</v>
      </c>
      <c r="D48" s="64"/>
      <c r="E48" s="85" t="s">
        <v>9</v>
      </c>
      <c r="F48" s="64" t="s">
        <v>3</v>
      </c>
      <c r="G48" s="65" t="s">
        <v>8</v>
      </c>
      <c r="H48" s="66"/>
      <c r="I48" s="66"/>
      <c r="J48" s="66"/>
      <c r="K48" s="66"/>
      <c r="L48" s="66"/>
      <c r="M48" s="67"/>
      <c r="N48" s="68" t="s">
        <v>59</v>
      </c>
      <c r="O48" s="68"/>
      <c r="P48" s="68"/>
      <c r="Q48" s="68"/>
      <c r="R48" s="88" t="s">
        <v>60</v>
      </c>
      <c r="S48" s="82" t="s">
        <v>13</v>
      </c>
      <c r="T48" s="82" t="s">
        <v>12</v>
      </c>
    </row>
    <row r="49" spans="2:20" s="27" customFormat="1" ht="21.75" customHeight="1" x14ac:dyDescent="0.25">
      <c r="B49" s="64"/>
      <c r="C49" s="64"/>
      <c r="D49" s="64"/>
      <c r="E49" s="86"/>
      <c r="F49" s="64"/>
      <c r="G49" s="69" t="s">
        <v>37</v>
      </c>
      <c r="H49" s="70"/>
      <c r="I49" s="70"/>
      <c r="J49" s="71"/>
      <c r="K49" s="69" t="s">
        <v>40</v>
      </c>
      <c r="L49" s="70"/>
      <c r="M49" s="71"/>
      <c r="N49" s="72" t="s">
        <v>42</v>
      </c>
      <c r="O49" s="72" t="s">
        <v>56</v>
      </c>
      <c r="P49" s="72" t="s">
        <v>46</v>
      </c>
      <c r="Q49" s="89" t="s">
        <v>58</v>
      </c>
      <c r="R49" s="88" t="s">
        <v>10</v>
      </c>
      <c r="S49" s="82"/>
      <c r="T49" s="82"/>
    </row>
    <row r="50" spans="2:20" s="27" customFormat="1" ht="25.5" x14ac:dyDescent="0.25">
      <c r="B50" s="64"/>
      <c r="C50" s="1" t="s">
        <v>49</v>
      </c>
      <c r="D50" s="1" t="s">
        <v>47</v>
      </c>
      <c r="E50" s="87"/>
      <c r="F50" s="64"/>
      <c r="G50" s="1" t="s">
        <v>38</v>
      </c>
      <c r="H50" s="1" t="s">
        <v>41</v>
      </c>
      <c r="I50" s="1" t="s">
        <v>39</v>
      </c>
      <c r="J50" s="1" t="s">
        <v>41</v>
      </c>
      <c r="K50" s="1" t="s">
        <v>28</v>
      </c>
      <c r="L50" s="28" t="s">
        <v>29</v>
      </c>
      <c r="M50" s="1" t="s">
        <v>34</v>
      </c>
      <c r="N50" s="73"/>
      <c r="O50" s="73"/>
      <c r="P50" s="73"/>
      <c r="Q50" s="90"/>
      <c r="R50" s="88"/>
      <c r="S50" s="82"/>
      <c r="T50" s="82"/>
    </row>
    <row r="51" spans="2:20" s="29" customFormat="1" ht="191.25" x14ac:dyDescent="0.25">
      <c r="B51" s="53" t="s">
        <v>69</v>
      </c>
      <c r="C51" s="56" t="s">
        <v>52</v>
      </c>
      <c r="D51" s="59">
        <f>VLOOKUP(C51,[1]Criterios!$A$20:$B$24,2,FALSE)</f>
        <v>0.4</v>
      </c>
      <c r="E51" s="62" t="s">
        <v>67</v>
      </c>
      <c r="F51" s="10" t="s">
        <v>70</v>
      </c>
      <c r="G51" s="11" t="s">
        <v>20</v>
      </c>
      <c r="H51" s="33">
        <f>VLOOKUP(G51,Criterios!$B$3:$C$6,2,FALSE)</f>
        <v>0.25</v>
      </c>
      <c r="I51" s="11" t="s">
        <v>24</v>
      </c>
      <c r="J51" s="33">
        <f>VLOOKUP(I51,Criterios!$B$7:$C$9,2,FALSE)</f>
        <v>0.15</v>
      </c>
      <c r="K51" s="11" t="s">
        <v>30</v>
      </c>
      <c r="L51" s="11" t="s">
        <v>32</v>
      </c>
      <c r="M51" s="11" t="s">
        <v>35</v>
      </c>
      <c r="N51" s="36">
        <f>+H51+J51</f>
        <v>0.4</v>
      </c>
      <c r="O51" s="36">
        <f>(D51-(D51*N51))</f>
        <v>0.24</v>
      </c>
      <c r="P51" s="63">
        <f>IF(O52&gt;1%,O52,O51)</f>
        <v>0.24</v>
      </c>
      <c r="Q51" s="43">
        <f>IF(P53&gt;1%,P53,P51)</f>
        <v>0.24</v>
      </c>
      <c r="R51" s="46" t="str">
        <f>IF(Q51&lt;=20%,Criterios!$A$20,IF(Q51&lt;=40%,Criterios!$A$21,IF(Q51&lt;=60%,Criterios!$A$22,IF(Q51&lt;=80,Criterios!$A$23,Criterios!$A$24))))</f>
        <v>Baja</v>
      </c>
      <c r="S51" s="42"/>
      <c r="T51" s="42"/>
    </row>
    <row r="52" spans="2:20" s="29" customFormat="1" ht="14.25" x14ac:dyDescent="0.25">
      <c r="B52" s="54"/>
      <c r="C52" s="57"/>
      <c r="D52" s="60"/>
      <c r="E52" s="49"/>
      <c r="F52" s="12"/>
      <c r="G52" s="13" t="s">
        <v>57</v>
      </c>
      <c r="H52" s="34">
        <f>VLOOKUP(G52,Criterios!$B$3:$C$6,2,FALSE)</f>
        <v>0</v>
      </c>
      <c r="I52" s="13" t="s">
        <v>57</v>
      </c>
      <c r="J52" s="34">
        <f>VLOOKUP(I52,Criterios!$B$7:$C$9,2,FALSE)</f>
        <v>0</v>
      </c>
      <c r="K52" s="13"/>
      <c r="L52" s="13"/>
      <c r="M52" s="13"/>
      <c r="N52" s="37">
        <f t="shared" ref="N52" si="8">+H52+J52</f>
        <v>0</v>
      </c>
      <c r="O52" s="37">
        <f>(O51-(O51*N52))</f>
        <v>0.24</v>
      </c>
      <c r="P52" s="51"/>
      <c r="Q52" s="44"/>
      <c r="R52" s="47"/>
      <c r="S52" s="42"/>
      <c r="T52" s="42"/>
    </row>
    <row r="53" spans="2:20" s="29" customFormat="1" ht="14.25" x14ac:dyDescent="0.25">
      <c r="B53" s="54"/>
      <c r="C53" s="57"/>
      <c r="D53" s="60"/>
      <c r="E53" s="49" t="s">
        <v>62</v>
      </c>
      <c r="F53" s="12" t="s">
        <v>43</v>
      </c>
      <c r="G53" s="13" t="s">
        <v>57</v>
      </c>
      <c r="H53" s="34">
        <f>VLOOKUP(G53,Criterios!$B$3:$C$6,2,FALSE)</f>
        <v>0</v>
      </c>
      <c r="I53" s="13" t="s">
        <v>57</v>
      </c>
      <c r="J53" s="34">
        <f>VLOOKUP(I53,Criterios!$B$7:$C$9,2,FALSE)</f>
        <v>0</v>
      </c>
      <c r="K53" s="13"/>
      <c r="L53" s="13"/>
      <c r="M53" s="13"/>
      <c r="N53" s="37">
        <f>+H53+J53</f>
        <v>0</v>
      </c>
      <c r="O53" s="37">
        <f>IF(N53&gt;1%,(O52-(O52*N53)),N53)</f>
        <v>0</v>
      </c>
      <c r="P53" s="51">
        <f>IF(O54&gt;1%,O54,O53)</f>
        <v>0</v>
      </c>
      <c r="Q53" s="44"/>
      <c r="R53" s="47"/>
      <c r="S53" s="31"/>
      <c r="T53" s="31"/>
    </row>
    <row r="54" spans="2:20" s="29" customFormat="1" ht="14.25" x14ac:dyDescent="0.25">
      <c r="B54" s="55"/>
      <c r="C54" s="58"/>
      <c r="D54" s="61"/>
      <c r="E54" s="50"/>
      <c r="F54" s="14" t="s">
        <v>44</v>
      </c>
      <c r="G54" s="15" t="s">
        <v>57</v>
      </c>
      <c r="H54" s="35">
        <f>VLOOKUP(G54,Criterios!$B$3:$C$6,2,FALSE)</f>
        <v>0</v>
      </c>
      <c r="I54" s="15" t="s">
        <v>57</v>
      </c>
      <c r="J54" s="35">
        <f>VLOOKUP(I54,Criterios!$B$7:$C$9,2,FALSE)</f>
        <v>0</v>
      </c>
      <c r="K54" s="15"/>
      <c r="L54" s="15"/>
      <c r="M54" s="15"/>
      <c r="N54" s="38">
        <f t="shared" ref="N54" si="9">+H54+J54</f>
        <v>0</v>
      </c>
      <c r="O54" s="38">
        <f>IF(N54&gt;1%,(O53-(O53*N54)),N54)</f>
        <v>0</v>
      </c>
      <c r="P54" s="52"/>
      <c r="Q54" s="45"/>
      <c r="R54" s="48"/>
      <c r="S54" s="31"/>
      <c r="T54" s="31"/>
    </row>
    <row r="55" spans="2:20" s="29" customFormat="1" ht="14.25" x14ac:dyDescent="0.25">
      <c r="B55" s="53"/>
      <c r="C55" s="56"/>
      <c r="D55" s="59" t="e">
        <f>VLOOKUP(C55,[1]Criterios!$A$20:$B$24,2,FALSE)</f>
        <v>#N/A</v>
      </c>
      <c r="E55" s="62" t="s">
        <v>61</v>
      </c>
      <c r="F55" s="10" t="s">
        <v>43</v>
      </c>
      <c r="G55" s="11"/>
      <c r="H55" s="33" t="e">
        <f>VLOOKUP(G55,[1]Criterios!$B$3:$C$6,2,FALSE)</f>
        <v>#N/A</v>
      </c>
      <c r="I55" s="11"/>
      <c r="J55" s="33" t="e">
        <f>VLOOKUP(I55,[1]Criterios!$B$7:$C$9,2,FALSE)</f>
        <v>#N/A</v>
      </c>
      <c r="K55" s="11"/>
      <c r="L55" s="11"/>
      <c r="M55" s="11"/>
      <c r="N55" s="36" t="e">
        <f>+H55+J55</f>
        <v>#N/A</v>
      </c>
      <c r="O55" s="36" t="e">
        <f>(D55-(D55*N55))</f>
        <v>#N/A</v>
      </c>
      <c r="P55" s="63" t="e">
        <f>IF(O56&gt;1%,O56,O55)</f>
        <v>#N/A</v>
      </c>
      <c r="Q55" s="43" t="e">
        <f>IF(P57&gt;1%,P57,P55)</f>
        <v>#N/A</v>
      </c>
      <c r="R55" s="46" t="e">
        <f>IF(Q55&lt;=20%,[1]Criterios!$A$20,IF(Q55&lt;=40%,[1]Criterios!$A$21,IF(Q55&lt;=60%,[1]Criterios!$A$22,IF(Q55&lt;=80,[1]Criterios!$A$23,[1]Criterios!$A$24))))</f>
        <v>#N/A</v>
      </c>
      <c r="S55" s="31"/>
      <c r="T55" s="31"/>
    </row>
    <row r="56" spans="2:20" s="25" customFormat="1" ht="15" x14ac:dyDescent="0.25">
      <c r="B56" s="54"/>
      <c r="C56" s="57"/>
      <c r="D56" s="60"/>
      <c r="E56" s="49"/>
      <c r="F56" s="12" t="s">
        <v>44</v>
      </c>
      <c r="G56" s="13"/>
      <c r="H56" s="34" t="e">
        <f>VLOOKUP(G56,[1]Criterios!$B$3:$C$6,2,FALSE)</f>
        <v>#N/A</v>
      </c>
      <c r="I56" s="13"/>
      <c r="J56" s="34" t="e">
        <f>VLOOKUP(I56,[1]Criterios!$B$7:$C$9,2,FALSE)</f>
        <v>#N/A</v>
      </c>
      <c r="K56" s="13"/>
      <c r="L56" s="13"/>
      <c r="M56" s="13"/>
      <c r="N56" s="37" t="e">
        <f t="shared" ref="N56" si="10">+H56+J56</f>
        <v>#N/A</v>
      </c>
      <c r="O56" s="37" t="e">
        <f>(O55-(O55*N56))</f>
        <v>#N/A</v>
      </c>
      <c r="P56" s="51"/>
      <c r="Q56" s="44"/>
      <c r="R56" s="47"/>
      <c r="S56" s="32"/>
      <c r="T56" s="32"/>
    </row>
    <row r="57" spans="2:20" s="25" customFormat="1" ht="15" x14ac:dyDescent="0.25">
      <c r="B57" s="54"/>
      <c r="C57" s="57"/>
      <c r="D57" s="60"/>
      <c r="E57" s="49" t="s">
        <v>62</v>
      </c>
      <c r="F57" s="12" t="s">
        <v>43</v>
      </c>
      <c r="G57" s="13"/>
      <c r="H57" s="34" t="e">
        <f>VLOOKUP(G57,[1]Criterios!$B$3:$C$6,2,FALSE)</f>
        <v>#N/A</v>
      </c>
      <c r="I57" s="13"/>
      <c r="J57" s="34" t="e">
        <f>VLOOKUP(I57,[1]Criterios!$B$7:$C$9,2,FALSE)</f>
        <v>#N/A</v>
      </c>
      <c r="K57" s="13"/>
      <c r="L57" s="13"/>
      <c r="M57" s="13"/>
      <c r="N57" s="37" t="e">
        <f>+H57+J57</f>
        <v>#N/A</v>
      </c>
      <c r="O57" s="37" t="e">
        <f>IF(N57&gt;1%,(O56-(O56*N57)),N57)</f>
        <v>#N/A</v>
      </c>
      <c r="P57" s="51" t="e">
        <f>IF(O58&gt;1%,O58,O57)</f>
        <v>#N/A</v>
      </c>
      <c r="Q57" s="44"/>
      <c r="R57" s="47"/>
      <c r="S57" s="32"/>
      <c r="T57" s="32"/>
    </row>
    <row r="58" spans="2:20" s="25" customFormat="1" ht="15" x14ac:dyDescent="0.25">
      <c r="B58" s="55"/>
      <c r="C58" s="58"/>
      <c r="D58" s="61"/>
      <c r="E58" s="50"/>
      <c r="F58" s="14" t="s">
        <v>44</v>
      </c>
      <c r="G58" s="15"/>
      <c r="H58" s="35" t="e">
        <f>VLOOKUP(G58,[1]Criterios!$B$3:$C$6,2,FALSE)</f>
        <v>#N/A</v>
      </c>
      <c r="I58" s="15"/>
      <c r="J58" s="35" t="e">
        <f>VLOOKUP(I58,[1]Criterios!$B$7:$C$9,2,FALSE)</f>
        <v>#N/A</v>
      </c>
      <c r="K58" s="15"/>
      <c r="L58" s="15"/>
      <c r="M58" s="15"/>
      <c r="N58" s="38" t="e">
        <f t="shared" ref="N58" si="11">+H58+J58</f>
        <v>#N/A</v>
      </c>
      <c r="O58" s="38" t="e">
        <f>IF(N58&gt;1%,(O57-(O57*N58)),N58)</f>
        <v>#N/A</v>
      </c>
      <c r="P58" s="52"/>
      <c r="Q58" s="45"/>
      <c r="R58" s="48"/>
      <c r="S58" s="32"/>
      <c r="T58" s="32"/>
    </row>
    <row r="59" spans="2:20" x14ac:dyDescent="0.2">
      <c r="B59" s="2"/>
      <c r="C59" s="2"/>
      <c r="D59" s="2"/>
      <c r="E59" s="2"/>
      <c r="F59" s="2"/>
      <c r="I59" s="3"/>
      <c r="J59" s="3"/>
      <c r="K59" s="3"/>
      <c r="L59" s="3"/>
      <c r="M59" s="3"/>
      <c r="N59" s="3"/>
      <c r="O59" s="3"/>
      <c r="P59" s="3"/>
      <c r="Q59" s="5"/>
      <c r="R59" s="3"/>
    </row>
  </sheetData>
  <mergeCells count="112">
    <mergeCell ref="R55:R58"/>
    <mergeCell ref="E57:E58"/>
    <mergeCell ref="P57:P58"/>
    <mergeCell ref="S48:S50"/>
    <mergeCell ref="R14:R17"/>
    <mergeCell ref="P14:P15"/>
    <mergeCell ref="P16:P17"/>
    <mergeCell ref="Q14:Q17"/>
    <mergeCell ref="B18:B21"/>
    <mergeCell ref="C18:C21"/>
    <mergeCell ref="D18:D21"/>
    <mergeCell ref="E18:E19"/>
    <mergeCell ref="P18:P19"/>
    <mergeCell ref="Q18:Q21"/>
    <mergeCell ref="R18:R21"/>
    <mergeCell ref="E20:E21"/>
    <mergeCell ref="P20:P21"/>
    <mergeCell ref="R36:R39"/>
    <mergeCell ref="E38:E39"/>
    <mergeCell ref="P38:P39"/>
    <mergeCell ref="R11:R13"/>
    <mergeCell ref="F11:F13"/>
    <mergeCell ref="E11:E13"/>
    <mergeCell ref="Q12:Q13"/>
    <mergeCell ref="L9:N9"/>
    <mergeCell ref="C14:C17"/>
    <mergeCell ref="D14:D17"/>
    <mergeCell ref="B14:B17"/>
    <mergeCell ref="S29:S31"/>
    <mergeCell ref="G11:M11"/>
    <mergeCell ref="N12:N13"/>
    <mergeCell ref="O12:O13"/>
    <mergeCell ref="P12:P13"/>
    <mergeCell ref="N11:Q11"/>
    <mergeCell ref="K12:M12"/>
    <mergeCell ref="G12:J12"/>
    <mergeCell ref="B11:B13"/>
    <mergeCell ref="B2:B5"/>
    <mergeCell ref="T48:T50"/>
    <mergeCell ref="L46:N46"/>
    <mergeCell ref="G47:K47"/>
    <mergeCell ref="B48:B50"/>
    <mergeCell ref="E48:E50"/>
    <mergeCell ref="F48:F50"/>
    <mergeCell ref="R48:R50"/>
    <mergeCell ref="E14:E15"/>
    <mergeCell ref="E16:E17"/>
    <mergeCell ref="I9:K9"/>
    <mergeCell ref="F9:G9"/>
    <mergeCell ref="C11:D12"/>
    <mergeCell ref="Q49:Q50"/>
    <mergeCell ref="R29:R31"/>
    <mergeCell ref="Q30:Q31"/>
    <mergeCell ref="L27:N27"/>
    <mergeCell ref="C2:R5"/>
    <mergeCell ref="B7:T7"/>
    <mergeCell ref="B25:T25"/>
    <mergeCell ref="B44:T44"/>
    <mergeCell ref="B29:B31"/>
    <mergeCell ref="E29:E31"/>
    <mergeCell ref="N29:Q29"/>
    <mergeCell ref="G30:J30"/>
    <mergeCell ref="K30:M30"/>
    <mergeCell ref="N30:N31"/>
    <mergeCell ref="O30:O31"/>
    <mergeCell ref="P30:P31"/>
    <mergeCell ref="F27:G27"/>
    <mergeCell ref="H27:K27"/>
    <mergeCell ref="C29:D30"/>
    <mergeCell ref="G29:M29"/>
    <mergeCell ref="F29:F31"/>
    <mergeCell ref="G28:K28"/>
    <mergeCell ref="H46:K46"/>
    <mergeCell ref="F46:G46"/>
    <mergeCell ref="Q32:Q35"/>
    <mergeCell ref="R32:R35"/>
    <mergeCell ref="E34:E35"/>
    <mergeCell ref="P34:P35"/>
    <mergeCell ref="B32:B35"/>
    <mergeCell ref="C32:C35"/>
    <mergeCell ref="D32:D35"/>
    <mergeCell ref="E32:E33"/>
    <mergeCell ref="P32:P33"/>
    <mergeCell ref="B36:B39"/>
    <mergeCell ref="C36:C39"/>
    <mergeCell ref="D36:D39"/>
    <mergeCell ref="E36:E37"/>
    <mergeCell ref="P36:P37"/>
    <mergeCell ref="Q36:Q39"/>
    <mergeCell ref="B55:B58"/>
    <mergeCell ref="C55:C58"/>
    <mergeCell ref="D55:D58"/>
    <mergeCell ref="E55:E56"/>
    <mergeCell ref="P55:P56"/>
    <mergeCell ref="Q55:Q58"/>
    <mergeCell ref="C48:D49"/>
    <mergeCell ref="G48:M48"/>
    <mergeCell ref="N48:Q48"/>
    <mergeCell ref="G49:J49"/>
    <mergeCell ref="K49:M49"/>
    <mergeCell ref="N49:N50"/>
    <mergeCell ref="O49:O50"/>
    <mergeCell ref="P49:P50"/>
    <mergeCell ref="Q51:Q54"/>
    <mergeCell ref="R51:R54"/>
    <mergeCell ref="E53:E54"/>
    <mergeCell ref="P53:P54"/>
    <mergeCell ref="B51:B54"/>
    <mergeCell ref="C51:C54"/>
    <mergeCell ref="D51:D54"/>
    <mergeCell ref="E51:E52"/>
    <mergeCell ref="P51:P52"/>
  </mergeCells>
  <dataValidations count="21">
    <dataValidation allowBlank="1" showInputMessage="1" showErrorMessage="1" prompt="Seleccione la respuesta de la lista desplegable." sqref="K31:M31 K13:M13 K50:M50"/>
    <dataValidation allowBlank="1" showInputMessage="1" showErrorMessage="1" prompt="Son las variables asignadas para evaluar el diseño del control del riesgo." sqref="G29 G11 G48"/>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48:T50"/>
    <dataValidation allowBlank="1" showInputMessage="1" showErrorMessage="1" prompt="Relacione el riesgo identificado en el formato Mapa y plan de tratamiento de riesgos (FOR-SG-013)." sqref="B11:B13 B29:B31 B48:B50"/>
    <dataValidation allowBlank="1" showInputMessage="1" showErrorMessage="1" prompt="Relacione la causa del riesgo identificado en el formato Mapa y plan de tratamiento de riesgos (FOR-SG-013). Si cuenta con mas de dos causas, copie e inserte cuantas filas adicionales requiera." sqref="E11:E13 E29:E31 E48:E50"/>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29:F31 F48:F5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30:M30 K49:M49"/>
    <dataValidation allowBlank="1" showInputMessage="1" showErrorMessage="1" prompt="Permiten dar un peso a la eficiencia del control y de esta manera dar movimiento en la matriz de calor, a partir de los cambios en la probabilidad y el impacto." sqref="G12 G30 G49"/>
    <dataValidation allowBlank="1" showInputMessage="1" showErrorMessage="1" prompt="Respuesta automática. No diligenciar." sqref="J13 D50 H13 D13 J31 N12:P13 H31 D31 J50 N30:P31 H50 N49:P50"/>
    <dataValidation allowBlank="1" showInputMessage="1" showErrorMessage="1" prompt="Seleccione de la lista desplegable, la probabilidad inherente registrada en el Formato Mapa y plan de tratamiento de riesgos (FOR-SG-013), columna J." sqref="C13 C31 C50"/>
    <dataValidation allowBlank="1" showInputMessage="1" showErrorMessage="1" prompt="Registre las conclusiones u observaciones respecto al diseño de la actividad de control de acuerdo con cada uno de los atributos evaluados, cuando aplique." sqref="S29:S31 S48:S50"/>
    <dataValidation allowBlank="1" showInputMessage="1" showErrorMessage="1" prompt="Seleccione la respuesta de la lista desplegable. Si no se requiere el uso de todas las filas, seleccione &quot;No aplica&quot; para aquellas que se encuentren vacias." sqref="G13 I13 G31 G50 I31 I50"/>
    <dataValidation allowBlank="1" showInputMessage="1" showErrorMessage="1" prompt="Respuesta automática. No diligenciar. RECUERDE que para las filas vacias en las columnas &quot;G&quot; e &quot;I&quot; se debe seleccionar &quot;No aplica&quot;." sqref="Q12:Q13 Q30:Q31 Q49:Q50"/>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29:R31 R48:R50"/>
    <dataValidation type="list" allowBlank="1" showInputMessage="1" showErrorMessage="1" sqref="G40:H40 G22:H22 G59:H59">
      <formula1>#REF!</formula1>
    </dataValidation>
    <dataValidation type="list" allowBlank="1" showInputMessage="1" showErrorMessage="1" sqref="I59:Q59 I22:P22 I40:Q40">
      <formula1>#REF!</formula1>
    </dataValidation>
    <dataValidation allowBlank="1" showInputMessage="1" showErrorMessage="1" prompt="En el formato DD/MM/AAAA, registre la fecha de diligenciamiento por parte del gestor del proceso." sqref="C9"/>
    <dataValidation allowBlank="1" showInputMessage="1" showErrorMessage="1" prompt="Registre el nombre del proceso." sqref="F9:G9 F27:G27 F46:G46"/>
    <dataValidation allowBlank="1" showInputMessage="1" showErrorMessage="1" prompt="Registre nombre completo del gestor del proceso." sqref="L9:N9"/>
    <dataValidation allowBlank="1" showInputMessage="1" showErrorMessage="1" prompt="En el formato DD/MM/AAAA, registre la fecha de diligenciamiento por parte del responsable de la revisión en calidad de segunda línea de defensa." sqref="C27"/>
    <dataValidation allowBlank="1" showInputMessage="1" showErrorMessage="1" prompt="En el formato DD/MM/AAAA, registre la fecha de diligenciamiento por parte del responsable de la evaluación en calidad de tercera línea de defensa." sqref="C46"/>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22"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Criterios!$B$12:$B$13</xm:f>
          </x14:formula1>
          <xm:sqref>K32:K39 K14:K21 K51:K54</xm:sqref>
        </x14:dataValidation>
        <x14:dataValidation type="list" allowBlank="1" showInputMessage="1" showErrorMessage="1">
          <x14:formula1>
            <xm:f>Criterios!$B$14:$B$15</xm:f>
          </x14:formula1>
          <xm:sqref>L32:L39 L14:L21 L51:L54</xm:sqref>
        </x14:dataValidation>
        <x14:dataValidation type="list" allowBlank="1" showInputMessage="1" showErrorMessage="1">
          <x14:formula1>
            <xm:f>Criterios!$B$16:$B$17</xm:f>
          </x14:formula1>
          <xm:sqref>M32:M39 M14:M21 M51:M54</xm:sqref>
        </x14:dataValidation>
        <x14:dataValidation type="list" allowBlank="1" showInputMessage="1" showErrorMessage="1">
          <x14:formula1>
            <xm:f>Criterios!$A$20:$A$24</xm:f>
          </x14:formula1>
          <xm:sqref>C32:C39 C14:C21</xm:sqref>
        </x14:dataValidation>
        <x14:dataValidation type="list" allowBlank="1" showInputMessage="1" showErrorMessage="1">
          <x14:formula1>
            <xm:f>Criterios!$B$3:$B$6</xm:f>
          </x14:formula1>
          <xm:sqref>G32:G39 G14:G21 G51:G54</xm:sqref>
        </x14:dataValidation>
        <x14:dataValidation type="list" allowBlank="1" showInputMessage="1" showErrorMessage="1">
          <x14:formula1>
            <xm:f>Criterios!$B$7:$B$9</xm:f>
          </x14:formula1>
          <xm:sqref>I32:I39 I14:I21 I51:I54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
  <sheetViews>
    <sheetView topLeftCell="A7" workbookViewId="0">
      <selection activeCell="C21" sqref="C21"/>
    </sheetView>
  </sheetViews>
  <sheetFormatPr baseColWidth="10" defaultRowHeight="15" x14ac:dyDescent="0.25"/>
  <cols>
    <col min="1" max="1" width="21.28515625" bestFit="1" customWidth="1"/>
  </cols>
  <sheetData>
    <row r="2" spans="1:3" x14ac:dyDescent="0.25">
      <c r="A2" s="103" t="s">
        <v>19</v>
      </c>
      <c r="B2" s="103"/>
      <c r="C2" s="103"/>
    </row>
    <row r="3" spans="1:3" x14ac:dyDescent="0.25">
      <c r="A3" s="102" t="s">
        <v>25</v>
      </c>
      <c r="B3" t="s">
        <v>20</v>
      </c>
      <c r="C3" s="6">
        <v>0.25</v>
      </c>
    </row>
    <row r="4" spans="1:3" x14ac:dyDescent="0.25">
      <c r="A4" s="102"/>
      <c r="B4" t="s">
        <v>21</v>
      </c>
      <c r="C4" s="6">
        <v>0.15</v>
      </c>
    </row>
    <row r="5" spans="1:3" x14ac:dyDescent="0.25">
      <c r="A5" s="102"/>
      <c r="B5" t="s">
        <v>22</v>
      </c>
      <c r="C5" s="6">
        <v>0.1</v>
      </c>
    </row>
    <row r="6" spans="1:3" x14ac:dyDescent="0.25">
      <c r="A6" s="7"/>
      <c r="B6" t="s">
        <v>57</v>
      </c>
    </row>
    <row r="7" spans="1:3" x14ac:dyDescent="0.25">
      <c r="A7" s="102" t="s">
        <v>26</v>
      </c>
      <c r="B7" t="s">
        <v>23</v>
      </c>
      <c r="C7" s="6">
        <v>0.25</v>
      </c>
    </row>
    <row r="8" spans="1:3" x14ac:dyDescent="0.25">
      <c r="A8" s="102"/>
      <c r="B8" t="s">
        <v>24</v>
      </c>
      <c r="C8" s="6">
        <v>0.15</v>
      </c>
    </row>
    <row r="9" spans="1:3" x14ac:dyDescent="0.25">
      <c r="A9" s="7"/>
      <c r="B9" t="s">
        <v>57</v>
      </c>
      <c r="C9" s="6"/>
    </row>
    <row r="11" spans="1:3" x14ac:dyDescent="0.25">
      <c r="A11" s="103" t="s">
        <v>27</v>
      </c>
      <c r="B11" s="103"/>
      <c r="C11" s="103"/>
    </row>
    <row r="12" spans="1:3" x14ac:dyDescent="0.25">
      <c r="A12" s="102" t="s">
        <v>28</v>
      </c>
      <c r="B12" t="s">
        <v>30</v>
      </c>
      <c r="C12" s="6"/>
    </row>
    <row r="13" spans="1:3" x14ac:dyDescent="0.25">
      <c r="A13" s="102"/>
      <c r="B13" t="s">
        <v>31</v>
      </c>
      <c r="C13" s="6"/>
    </row>
    <row r="14" spans="1:3" x14ac:dyDescent="0.25">
      <c r="A14" s="102" t="s">
        <v>29</v>
      </c>
      <c r="B14" t="s">
        <v>32</v>
      </c>
      <c r="C14" s="6"/>
    </row>
    <row r="15" spans="1:3" x14ac:dyDescent="0.25">
      <c r="A15" s="102"/>
      <c r="B15" t="s">
        <v>33</v>
      </c>
      <c r="C15" s="6"/>
    </row>
    <row r="16" spans="1:3" x14ac:dyDescent="0.25">
      <c r="A16" s="102" t="s">
        <v>34</v>
      </c>
      <c r="B16" t="s">
        <v>35</v>
      </c>
    </row>
    <row r="17" spans="1:2" x14ac:dyDescent="0.25">
      <c r="A17" s="102"/>
      <c r="B17" t="s">
        <v>36</v>
      </c>
    </row>
    <row r="19" spans="1:2" x14ac:dyDescent="0.25">
      <c r="A19" s="101" t="s">
        <v>50</v>
      </c>
      <c r="B19" s="101"/>
    </row>
    <row r="20" spans="1:2" x14ac:dyDescent="0.25">
      <c r="A20" t="s">
        <v>51</v>
      </c>
      <c r="B20" s="9">
        <v>0.2</v>
      </c>
    </row>
    <row r="21" spans="1:2" x14ac:dyDescent="0.25">
      <c r="A21" t="s">
        <v>52</v>
      </c>
      <c r="B21" s="9">
        <v>0.4</v>
      </c>
    </row>
    <row r="22" spans="1:2" x14ac:dyDescent="0.25">
      <c r="A22" t="s">
        <v>53</v>
      </c>
      <c r="B22" s="9">
        <v>0.6</v>
      </c>
    </row>
    <row r="23" spans="1:2" x14ac:dyDescent="0.25">
      <c r="A23" t="s">
        <v>54</v>
      </c>
      <c r="B23" s="9">
        <v>0.8</v>
      </c>
    </row>
    <row r="24" spans="1:2" x14ac:dyDescent="0.25">
      <c r="A24" t="s">
        <v>55</v>
      </c>
      <c r="B24" s="9">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HP</cp:lastModifiedBy>
  <cp:revision/>
  <cp:lastPrinted>2019-04-13T16:56:10Z</cp:lastPrinted>
  <dcterms:created xsi:type="dcterms:W3CDTF">2015-05-11T19:50:46Z</dcterms:created>
  <dcterms:modified xsi:type="dcterms:W3CDTF">2024-02-29T21:03:39Z</dcterms:modified>
  <cp:category/>
  <cp:contentStatus/>
</cp:coreProperties>
</file>