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sdisgovco-my.sharepoint.com/personal/sarenasv_sdis_gov_co/Documents/2026 contrato 0787/04. Abril/3. Riesgos/Gestión/"/>
    </mc:Choice>
  </mc:AlternateContent>
  <xr:revisionPtr revIDLastSave="47" documentId="8_{088F40FE-5E04-409F-A9B2-57D823D4C5B4}" xr6:coauthVersionLast="47" xr6:coauthVersionMax="47" xr10:uidLastSave="{35D812FD-A906-41C0-93A1-DFF0D502C411}"/>
  <bookViews>
    <workbookView xWindow="-120" yWindow="-120" windowWidth="29040" windowHeight="15840" tabRatio="766" xr2:uid="{00000000-000D-0000-FFFF-FFFF00000000}"/>
  </bookViews>
  <sheets>
    <sheet name="1. Mapa y plan de tratamiento" sheetId="5" r:id="rId1"/>
    <sheet name="2. Evaluación de controles" sheetId="8" r:id="rId2"/>
    <sheet name="Anexos" sheetId="7" r:id="rId3"/>
    <sheet name="Criterios" sheetId="9" state="hidden" r:id="rId4"/>
  </sheets>
  <definedNames>
    <definedName name="_xlnm._FilterDatabase" localSheetId="1" hidden="1">'2. Evaluación de controles'!#REF!</definedName>
    <definedName name="_xlnm.Print_Area" localSheetId="0">'1. Mapa y plan de tratamiento'!$A$1:$AW$12</definedName>
    <definedName name="_xlnm.Print_Area" localSheetId="1">'2. Evaluación de controles'!$A$28:$W$43</definedName>
    <definedName name="_xlnm.Print_Area" localSheetId="2">Anexos!$A$1:$G$45</definedName>
    <definedName name="_xlnm.Print_Titles" localSheetId="1">'2. Evaluación de controles'!$2:$5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8" l="1"/>
  <c r="F36" i="8"/>
  <c r="C36" i="8"/>
  <c r="B36" i="8"/>
  <c r="G14" i="8" l="1"/>
  <c r="F14" i="8"/>
  <c r="C14" i="8"/>
  <c r="K15" i="8"/>
  <c r="E14" i="8"/>
  <c r="I14" i="8"/>
  <c r="K14" i="8"/>
  <c r="Q14" i="8" s="1"/>
  <c r="I15" i="8"/>
  <c r="Q15" i="8" s="1"/>
  <c r="I16" i="8"/>
  <c r="K16" i="8"/>
  <c r="I17" i="8"/>
  <c r="Q17" i="8" s="1"/>
  <c r="K17" i="8"/>
  <c r="I18" i="8"/>
  <c r="K18" i="8"/>
  <c r="I19" i="8"/>
  <c r="K19" i="8"/>
  <c r="E20" i="8"/>
  <c r="I20" i="8"/>
  <c r="Q20" i="8" s="1"/>
  <c r="K20" i="8"/>
  <c r="I21" i="8"/>
  <c r="K21" i="8"/>
  <c r="I22" i="8"/>
  <c r="K22" i="8"/>
  <c r="Q22" i="8"/>
  <c r="R22" i="8" s="1"/>
  <c r="I23" i="8"/>
  <c r="K23" i="8"/>
  <c r="I24" i="8"/>
  <c r="K24" i="8"/>
  <c r="I25" i="8"/>
  <c r="K25" i="8"/>
  <c r="E36" i="8"/>
  <c r="I36" i="8"/>
  <c r="K36" i="8"/>
  <c r="I37" i="8"/>
  <c r="K37" i="8"/>
  <c r="I38" i="8"/>
  <c r="K38" i="8"/>
  <c r="I39" i="8"/>
  <c r="K39" i="8"/>
  <c r="I40" i="8"/>
  <c r="K40" i="8"/>
  <c r="I41" i="8"/>
  <c r="K41" i="8"/>
  <c r="E53" i="8"/>
  <c r="I53" i="8"/>
  <c r="K53" i="8"/>
  <c r="I54" i="8"/>
  <c r="K54" i="8"/>
  <c r="I55" i="8"/>
  <c r="K55" i="8"/>
  <c r="I56" i="8"/>
  <c r="K56" i="8"/>
  <c r="I57" i="8"/>
  <c r="K57" i="8"/>
  <c r="I58" i="8"/>
  <c r="K58" i="8"/>
  <c r="E59" i="8"/>
  <c r="I59" i="8"/>
  <c r="K59" i="8"/>
  <c r="I60" i="8"/>
  <c r="K60" i="8"/>
  <c r="I61" i="8"/>
  <c r="K61" i="8"/>
  <c r="I62" i="8"/>
  <c r="Q62" i="8" s="1"/>
  <c r="K62" i="8"/>
  <c r="I63" i="8"/>
  <c r="K63" i="8"/>
  <c r="I64" i="8"/>
  <c r="K64" i="8"/>
  <c r="E65" i="8"/>
  <c r="I65" i="8"/>
  <c r="K65" i="8"/>
  <c r="I66" i="8"/>
  <c r="K66" i="8"/>
  <c r="I67" i="8"/>
  <c r="K67" i="8"/>
  <c r="I68" i="8"/>
  <c r="K68" i="8"/>
  <c r="I69" i="8"/>
  <c r="K69" i="8"/>
  <c r="I70" i="8"/>
  <c r="K70" i="8"/>
  <c r="E71" i="8"/>
  <c r="I71" i="8"/>
  <c r="K71" i="8"/>
  <c r="I72" i="8"/>
  <c r="K72" i="8"/>
  <c r="I73" i="8"/>
  <c r="Q73" i="8" s="1"/>
  <c r="R73" i="8" s="1"/>
  <c r="K73" i="8"/>
  <c r="I74" i="8"/>
  <c r="K74" i="8"/>
  <c r="I75" i="8"/>
  <c r="K75" i="8"/>
  <c r="I76" i="8"/>
  <c r="K76" i="8"/>
  <c r="E77" i="8"/>
  <c r="I77" i="8"/>
  <c r="K77" i="8"/>
  <c r="I78" i="8"/>
  <c r="K78" i="8"/>
  <c r="I79" i="8"/>
  <c r="K79" i="8"/>
  <c r="I80" i="8"/>
  <c r="K80" i="8"/>
  <c r="I81" i="8"/>
  <c r="K81" i="8"/>
  <c r="Q81" i="8" s="1"/>
  <c r="R81" i="8" s="1"/>
  <c r="I82" i="8"/>
  <c r="K82" i="8"/>
  <c r="Q21" i="8" l="1"/>
  <c r="R20" i="8"/>
  <c r="Q18" i="8"/>
  <c r="R18" i="8" s="1"/>
  <c r="Q16" i="8"/>
  <c r="R14" i="8"/>
  <c r="R15" i="8" s="1"/>
  <c r="S14" i="8" s="1"/>
  <c r="Q53" i="8"/>
  <c r="R53" i="8" s="1"/>
  <c r="Q56" i="8"/>
  <c r="Q59" i="8"/>
  <c r="R59" i="8" s="1"/>
  <c r="Q69" i="8"/>
  <c r="R69" i="8" s="1"/>
  <c r="Q37" i="8"/>
  <c r="Q72" i="8"/>
  <c r="Q65" i="8"/>
  <c r="R65" i="8" s="1"/>
  <c r="Q54" i="8"/>
  <c r="Q38" i="8"/>
  <c r="R38" i="8" s="1"/>
  <c r="Q77" i="8"/>
  <c r="R77" i="8" s="1"/>
  <c r="Q67" i="8"/>
  <c r="R67" i="8" s="1"/>
  <c r="Q80" i="8"/>
  <c r="Q60" i="8"/>
  <c r="Q70" i="8"/>
  <c r="R70" i="8" s="1"/>
  <c r="S69" i="8" s="1"/>
  <c r="T65" i="8" s="1"/>
  <c r="U65" i="8" s="1"/>
  <c r="Q40" i="8"/>
  <c r="R40" i="8" s="1"/>
  <c r="Q78" i="8"/>
  <c r="Q36" i="8"/>
  <c r="R36" i="8" s="1"/>
  <c r="Q68" i="8"/>
  <c r="Q61" i="8"/>
  <c r="R61" i="8" s="1"/>
  <c r="R62" i="8" s="1"/>
  <c r="S61" i="8" s="1"/>
  <c r="Q58" i="8"/>
  <c r="R58" i="8" s="1"/>
  <c r="S57" i="8" s="1"/>
  <c r="T53" i="8" s="1"/>
  <c r="U53" i="8" s="1"/>
  <c r="Q24" i="8"/>
  <c r="R24" i="8" s="1"/>
  <c r="Q63" i="8"/>
  <c r="R63" i="8" s="1"/>
  <c r="Q75" i="8"/>
  <c r="R75" i="8" s="1"/>
  <c r="Q39" i="8"/>
  <c r="Q71" i="8"/>
  <c r="R71" i="8" s="1"/>
  <c r="Q55" i="8"/>
  <c r="R55" i="8" s="1"/>
  <c r="R56" i="8" s="1"/>
  <c r="S55" i="8" s="1"/>
  <c r="Q82" i="8"/>
  <c r="R82" i="8" s="1"/>
  <c r="S81" i="8" s="1"/>
  <c r="T77" i="8" s="1"/>
  <c r="U77" i="8" s="1"/>
  <c r="Q79" i="8"/>
  <c r="R79" i="8" s="1"/>
  <c r="R80" i="8" s="1"/>
  <c r="S79" i="8" s="1"/>
  <c r="Q76" i="8"/>
  <c r="R76" i="8" s="1"/>
  <c r="S75" i="8" s="1"/>
  <c r="T71" i="8" s="1"/>
  <c r="U71" i="8" s="1"/>
  <c r="Q64" i="8"/>
  <c r="R64" i="8" s="1"/>
  <c r="S63" i="8" s="1"/>
  <c r="T59" i="8" s="1"/>
  <c r="U59" i="8" s="1"/>
  <c r="Q25" i="8"/>
  <c r="R25" i="8" s="1"/>
  <c r="S24" i="8" s="1"/>
  <c r="Q41" i="8"/>
  <c r="R41" i="8" s="1"/>
  <c r="S40" i="8" s="1"/>
  <c r="Q74" i="8"/>
  <c r="R74" i="8" s="1"/>
  <c r="S73" i="8" s="1"/>
  <c r="Q57" i="8"/>
  <c r="R57" i="8" s="1"/>
  <c r="Q66" i="8"/>
  <c r="Q23" i="8"/>
  <c r="R23" i="8" s="1"/>
  <c r="S22" i="8" s="1"/>
  <c r="Q19" i="8"/>
  <c r="R19" i="8" s="1"/>
  <c r="R16" i="8"/>
  <c r="L11" i="5"/>
  <c r="R11" i="5"/>
  <c r="S18" i="8" l="1"/>
  <c r="R72" i="8"/>
  <c r="S71" i="8" s="1"/>
  <c r="R54" i="8"/>
  <c r="S53" i="8" s="1"/>
  <c r="T20" i="8"/>
  <c r="U20" i="8" s="1"/>
  <c r="R37" i="8"/>
  <c r="S36" i="8" s="1"/>
  <c r="R21" i="8"/>
  <c r="S20" i="8" s="1"/>
  <c r="R78" i="8"/>
  <c r="S77" i="8" s="1"/>
  <c r="R60" i="8"/>
  <c r="S59" i="8" s="1"/>
  <c r="R68" i="8"/>
  <c r="S67" i="8" s="1"/>
  <c r="R17" i="8"/>
  <c r="S16" i="8" s="1"/>
  <c r="T14" i="8" s="1"/>
  <c r="U14" i="8" s="1"/>
  <c r="R39" i="8"/>
  <c r="S38" i="8" s="1"/>
  <c r="T36" i="8" s="1"/>
  <c r="U36" i="8" s="1"/>
  <c r="R66" i="8"/>
  <c r="S65" i="8" s="1"/>
</calcChain>
</file>

<file path=xl/sharedStrings.xml><?xml version="1.0" encoding="utf-8"?>
<sst xmlns="http://schemas.openxmlformats.org/spreadsheetml/2006/main" count="487" uniqueCount="225">
  <si>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</si>
  <si>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</si>
  <si>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</si>
  <si>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</si>
  <si>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</si>
  <si>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</si>
  <si>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</si>
  <si>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</si>
  <si>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</si>
  <si>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</si>
  <si>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</si>
  <si>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</si>
  <si>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</si>
  <si>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</si>
  <si>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</si>
  <si>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</si>
  <si>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</si>
  <si>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</si>
  <si>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</si>
  <si>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</si>
  <si>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</si>
  <si>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</si>
  <si>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</si>
  <si>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</si>
  <si>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</si>
  <si>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</si>
  <si>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</si>
  <si>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</si>
  <si>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</si>
  <si>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</si>
  <si>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</si>
  <si>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</si>
  <si>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</si>
  <si>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</si>
  <si>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</si>
  <si>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</si>
  <si>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</si>
  <si>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</si>
  <si>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</si>
  <si>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</si>
  <si>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</si>
  <si>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</si>
  <si>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</si>
  <si>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</si>
  <si>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</si>
  <si>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</si>
  <si>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</si>
  <si>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</si>
  <si>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</si>
  <si>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</si>
  <si>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</si>
  <si>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</si>
  <si>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</si>
  <si>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</si>
  <si>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</si>
  <si>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</si>
  <si>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</si>
  <si>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</si>
  <si>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</si>
  <si>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</si>
  <si>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</si>
  <si>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</si>
  <si>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</si>
  <si>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</si>
  <si>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</si>
  <si>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</si>
  <si>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</si>
  <si>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</si>
  <si>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</si>
  <si>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</si>
  <si>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</si>
  <si>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</si>
  <si>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</si>
  <si>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</si>
  <si>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</si>
  <si>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</si>
  <si>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</si>
  <si>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</si>
  <si>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</si>
  <si>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</si>
  <si>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</si>
  <si>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</si>
  <si>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</si>
  <si>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</si>
  <si>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</si>
  <si>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</si>
  <si>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</si>
  <si>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</si>
  <si>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</si>
  <si>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</si>
  <si>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</si>
  <si>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</si>
  <si>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</si>
  <si>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</si>
  <si>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</si>
  <si>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</si>
  <si>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</si>
  <si>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</si>
  <si>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</si>
  <si>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</si>
  <si>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</si>
  <si>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</si>
  <si>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</si>
  <si>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</si>
  <si>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</si>
  <si>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</si>
  <si>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</si>
  <si>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</si>
  <si>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</si>
  <si>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</si>
  <si>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</si>
  <si>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</si>
  <si>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</si>
  <si>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</si>
  <si>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</si>
  <si>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</si>
  <si>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</si>
  <si>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</si>
  <si>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</si>
  <si>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</si>
  <si>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</si>
  <si>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</si>
  <si>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</si>
  <si>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</si>
  <si>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</si>
  <si>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</si>
  <si>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</si>
  <si>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</si>
  <si>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</si>
  <si>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</si>
  <si>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</si>
  <si>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</si>
  <si>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</si>
  <si>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</si>
  <si>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</si>
  <si>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</si>
  <si>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</si>
  <si>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</si>
  <si>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</si>
  <si>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</si>
  <si>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</si>
  <si>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</si>
  <si>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</si>
  <si>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</si>
  <si>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</si>
  <si>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</si>
  <si>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</si>
  <si>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</si>
  <si>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</si>
  <si>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</si>
  <si>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</si>
  <si>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</si>
  <si>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</si>
  <si>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</si>
  <si>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</si>
  <si>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</si>
  <si>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</si>
  <si>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</si>
  <si>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</si>
  <si>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</si>
  <si>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</si>
  <si>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</si>
  <si>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</si>
  <si>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</si>
  <si>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</si>
  <si>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</si>
  <si>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</si>
  <si>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</si>
  <si>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</si>
  <si>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</si>
  <si>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</si>
  <si>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</si>
  <si>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</si>
  <si>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</si>
  <si>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</si>
  <si>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</si>
  <si>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</si>
  <si>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</si>
  <si>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</si>
  <si>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</si>
  <si>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</si>
  <si>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</si>
  <si>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</si>
  <si>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</si>
  <si>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</si>
  <si>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</si>
  <si>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</si>
  <si>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</si>
  <si>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</si>
  <si>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</si>
  <si>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</si>
  <si>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</si>
  <si>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</si>
  <si>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</si>
  <si>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</si>
  <si>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</si>
  <si>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</si>
  <si>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</si>
  <si>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</si>
  <si>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</si>
  <si>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</si>
  <si>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</si>
  <si>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</si>
  <si>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</si>
  <si>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</si>
  <si>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</si>
  <si>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</si>
  <si>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</si>
  <si>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Gestión del Conocimiento</t>
  </si>
  <si>
    <t>Implementar acciones que permitan la identificación, producción, almacenamiento y transferencia del conocimiento y la innovación a través de la construcción de directrices institucionales y el desarrollo de ejercicios de aprendizaje colectivo, tanto al interior de la entidad como con actores externos, con el fin de fortalecer la toma de decisiones, la mejora continua y la protección de la memoria institucional en la Secretaría Distrital de Integración Social.</t>
  </si>
  <si>
    <t xml:space="preserve">Priorizar las necesidades de producción de conocimiento a  través de la definición del mapa de gestión del conocimiento y el diseño de estudios e investigaciones.
</t>
  </si>
  <si>
    <t>R-GC-002</t>
  </si>
  <si>
    <t xml:space="preserve">Pérdida de conocimientos e información estratégica por rotación de personal.
</t>
  </si>
  <si>
    <t>El profesional designado por el(a) Director (a) de Análisis y Diseño Estratégico</t>
  </si>
  <si>
    <t>(Número de seguimiento realizados a las publicaciones de documentos de análisis / 2 seguimientos  programados a las publicaciones de documentos de análisis) * 100</t>
  </si>
  <si>
    <t xml:space="preserve">Gestión del conocimiento y la innovación </t>
  </si>
  <si>
    <t>Posibilidad de afectación institucional por la pérdida de conocimiento estratégico, derivada de la falta de publicación y gestión adecuada de documentos de análisis vinculados a la gestión del conocimiento, como consecuencia del traslado, desvinculación o terminación de contrato del personal de la entidad.</t>
  </si>
  <si>
    <t>El/la profesional designado(a) por el(la) Director(a) de Análisis y Diseño Estratégico verificará semestralmente que los documentos de análisis relacionados con la gestión del conocimiento, producidos según la dinámica de la entidad, se encuentren publicados en la página web o en la herramienta tecnológica que esta defina. Esta verificación tiene como finalidad implementar acciones que permitan la identificación, producción, almacenamiento y transferencia del conocimiento y la innovación, con el propósito de fortalecer la toma de decisiones, promover la mejora continua y proteger la memoria institucional en la Secretaría Distrital de Integración Social, de acuerdo con lo establecido en el Procedimiento Actualización del Mapa de Gestión del Conocimiento (PCD-GC-011).
En caso de que, durante el seguimiento, no se evidencie la publicación de algún documento, se enviará un correo electrónico al(los) equipo(s) responsable(s) con el fin de verificar su estado y gestionar la correspondiente publicación.
El cumplimiento de esta actividad se soportará mediante una matriz de seguimiento de los documentos de análisis publicados.</t>
  </si>
  <si>
    <t>El/la profesional designado(a) por el(la) Director(a) de Análisis y Diseño Estratégico verifica semestralmente que los documentos de análisis relacionados con la gestión del conocimiento, producidos según la dinámica de la entidad, se encuentren publicados en la página web o en la herramienta tecnológica que esta defina. Esta verificación tiene como finalidad implementar acciones que permitan la identificación, producción, almacenamiento y transferencia del conocimiento y la innovación, con el propósito de fortalecer la toma de decisiones, promover la mejora continua y proteger la memoria institucional en la Secretaría Distrital de Integración Social, de acuerdo con lo establecido en el Procedimiento Actualización del Mapa de Gestión del Conocimiento (PCD-GC-011).
En caso de que, durante el seguimiento no se evidencie la publicación de algún documento, se enviará un correo electrónico al(los) equipo(s) responsable(s) con el fin de verificar su estado y gestionar la correspondiente publicación.
El cumplimiento de esta actividad se soportará mediante una matriz de seguimiento de los documentos de análisis publicados.</t>
  </si>
  <si>
    <t>Circular No. 014 del 27/03/2026</t>
  </si>
  <si>
    <t>Para el corte de primer trimestre no se tiene planeado la ejecución de la actividad de control, sin embargo, el equipo de gestión de conocimiento esta realizando seguimiento a la publicación de un documento de análisis llamado "Informe Anual vigencia 2025 del  sistema de monitoreo de las condiciones de vida de la infancia y adolescencia", el cual se encuentra en revisión por las partes próximo a publicar y evidenciar para el segundo reporte.</t>
  </si>
  <si>
    <t xml:space="preserve">
15/04/2026. No se generan observaciones adicionales, respecto al primer monitoreo al riesgo de gestión.
Se recomienda adelantar las acciones pertinentes para asegurar el cumplimiento de la actividad de control y la meta propuesta. </t>
  </si>
  <si>
    <t>Sofy Lorena Arenas Vera</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</si>
  <si>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del riesgo.
En cuanto a la ejecución, para el primer trimestre la actividad de control no tiene programado avance, por ende no se verifica la ejecución respecto al diseño.</t>
  </si>
  <si>
    <t xml:space="preserve">Maria Carolina Fuentes Jerez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</si>
</sst>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1"/>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2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s>
  <cellStyleXfs count="5">
    <xf numFmtId="0" fontId="0"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cellStyleXfs>
  <cellXfs count="243">
    <xf numFmtId="0" fontId="0" fillId="0" borderId="0" xfId="0"/>
    <xf numFmtId="0" fontId="3" fillId="2" borderId="2" xfId="0" applyFont="1" applyFill="1" applyBorder="1" applyAlignment="1" applyProtection="1">
      <alignment horizontal="center" vertical="center" wrapText="1"/>
      <protection locked="0"/>
    </xf>
    <xf numFmtId="0" fontId="3" fillId="0" borderId="0" xfId="0" applyFont="1"/>
    <xf numFmtId="0" fontId="5" fillId="0" borderId="0" xfId="0" applyFont="1"/>
    <xf numFmtId="0" fontId="5" fillId="3" borderId="2" xfId="0" applyFont="1" applyFill="1" applyBorder="1" applyAlignment="1">
      <alignment vertical="center"/>
    </xf>
    <xf numFmtId="0" fontId="3" fillId="0" borderId="0" xfId="0" applyFont="1" applyAlignment="1">
      <alignment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vertical="center" wrapText="1"/>
      <protection locked="0"/>
    </xf>
    <xf numFmtId="0" fontId="5" fillId="4"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2" xfId="0" applyFont="1" applyFill="1" applyBorder="1" applyAlignment="1">
      <alignment horizontal="center" vertical="center"/>
    </xf>
    <xf numFmtId="0" fontId="3" fillId="2" borderId="0" xfId="0" applyFont="1" applyFill="1" applyAlignment="1">
      <alignment vertical="center"/>
    </xf>
    <xf numFmtId="0" fontId="3" fillId="3" borderId="2" xfId="0" applyFont="1" applyFill="1" applyBorder="1" applyAlignment="1">
      <alignment vertical="center" wrapText="1"/>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3" fillId="8" borderId="2" xfId="0" applyFont="1" applyFill="1" applyBorder="1" applyAlignment="1" applyProtection="1">
      <alignment horizontal="center" vertical="center" wrapText="1"/>
      <protection locked="0"/>
    </xf>
    <xf numFmtId="0" fontId="5" fillId="2" borderId="0" xfId="0" applyFont="1" applyFill="1" applyProtection="1">
      <protection locked="0"/>
    </xf>
    <xf numFmtId="0" fontId="0" fillId="0" borderId="0" xfId="0" applyProtection="1">
      <protection locked="0"/>
    </xf>
    <xf numFmtId="0" fontId="5" fillId="2" borderId="0" xfId="0" applyFont="1" applyFill="1" applyAlignment="1" applyProtection="1">
      <alignment vertical="center"/>
      <protection locked="0"/>
    </xf>
    <xf numFmtId="14" fontId="5" fillId="2" borderId="1" xfId="1" applyNumberFormat="1" applyFont="1" applyFill="1" applyBorder="1" applyAlignment="1" applyProtection="1">
      <alignment vertical="center" wrapText="1"/>
      <protection locked="0"/>
    </xf>
    <xf numFmtId="9" fontId="5" fillId="2" borderId="1" xfId="1" applyFont="1" applyFill="1" applyBorder="1" applyAlignment="1" applyProtection="1">
      <alignment vertical="center" wrapText="1"/>
      <protection locked="0"/>
    </xf>
    <xf numFmtId="0" fontId="3" fillId="2" borderId="0" xfId="0" applyFont="1" applyFill="1" applyProtection="1">
      <protection locked="0"/>
    </xf>
    <xf numFmtId="0" fontId="5" fillId="0" borderId="1" xfId="0" applyFont="1" applyBorder="1" applyAlignment="1" applyProtection="1">
      <alignment horizontal="center" vertical="center"/>
      <protection locked="0"/>
    </xf>
    <xf numFmtId="0" fontId="3" fillId="11" borderId="2"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top"/>
      <protection locked="0"/>
    </xf>
    <xf numFmtId="0" fontId="2" fillId="0" borderId="0" xfId="0" applyFont="1"/>
    <xf numFmtId="0" fontId="3" fillId="3" borderId="0" xfId="0" applyFont="1" applyFill="1" applyAlignment="1">
      <alignment horizontal="center" vertical="center" wrapText="1"/>
    </xf>
    <xf numFmtId="0" fontId="0" fillId="8" borderId="0" xfId="0" applyFill="1"/>
    <xf numFmtId="0" fontId="3" fillId="8" borderId="3" xfId="0" applyFont="1" applyFill="1" applyBorder="1"/>
    <xf numFmtId="0" fontId="3" fillId="0" borderId="2" xfId="0" applyFont="1" applyBorder="1" applyAlignment="1" applyProtection="1">
      <alignment horizontal="center" vertical="center" wrapText="1"/>
      <protection locked="0"/>
    </xf>
    <xf numFmtId="9" fontId="5" fillId="3" borderId="2" xfId="0" applyNumberFormat="1" applyFont="1" applyFill="1" applyBorder="1" applyAlignment="1">
      <alignment horizontal="center" vertical="center"/>
    </xf>
    <xf numFmtId="0" fontId="2" fillId="3" borderId="2" xfId="0" applyFont="1" applyFill="1" applyBorder="1" applyAlignment="1">
      <alignment vertical="center" wrapText="1"/>
    </xf>
    <xf numFmtId="0" fontId="0" fillId="8" borderId="0" xfId="0" applyFill="1" applyProtection="1">
      <protection locked="0"/>
    </xf>
    <xf numFmtId="0" fontId="5" fillId="8" borderId="0" xfId="0" applyFont="1" applyFill="1" applyProtection="1">
      <protection locked="0"/>
    </xf>
    <xf numFmtId="0" fontId="5" fillId="8" borderId="0" xfId="0" applyFont="1" applyFill="1" applyAlignment="1" applyProtection="1">
      <alignment vertical="center"/>
      <protection locked="0"/>
    </xf>
    <xf numFmtId="0" fontId="2" fillId="3" borderId="2" xfId="0" applyFont="1" applyFill="1" applyBorder="1" applyAlignment="1">
      <alignment vertical="center"/>
    </xf>
    <xf numFmtId="9" fontId="0" fillId="3" borderId="2" xfId="0" applyNumberFormat="1" applyFill="1" applyBorder="1" applyAlignment="1">
      <alignment horizontal="center" vertical="center"/>
    </xf>
    <xf numFmtId="0" fontId="2" fillId="0" borderId="2" xfId="0" applyFont="1" applyBorder="1" applyAlignment="1">
      <alignment vertical="center"/>
    </xf>
    <xf numFmtId="0" fontId="2" fillId="7" borderId="2" xfId="0"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12" borderId="2" xfId="0" applyFont="1" applyFill="1" applyBorder="1" applyAlignment="1">
      <alignment horizontal="center" vertical="center"/>
    </xf>
    <xf numFmtId="0" fontId="7" fillId="8" borderId="0" xfId="0" applyFont="1" applyFill="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horizontal="center"/>
    </xf>
    <xf numFmtId="0" fontId="7" fillId="8" borderId="0" xfId="0" applyFont="1" applyFill="1"/>
    <xf numFmtId="0" fontId="3" fillId="8" borderId="0" xfId="0" applyFont="1" applyFill="1"/>
    <xf numFmtId="0" fontId="8" fillId="8" borderId="0" xfId="0" applyFont="1" applyFill="1" applyAlignment="1">
      <alignment vertical="center" wrapText="1"/>
    </xf>
    <xf numFmtId="0" fontId="7" fillId="8" borderId="0" xfId="0" applyFont="1" applyFill="1" applyAlignment="1" applyProtection="1">
      <alignment vertical="center" wrapText="1"/>
      <protection locked="0"/>
    </xf>
    <xf numFmtId="0" fontId="7" fillId="8" borderId="0" xfId="0" applyFont="1" applyFill="1" applyAlignment="1">
      <alignment vertical="center"/>
    </xf>
    <xf numFmtId="0" fontId="9" fillId="2" borderId="2" xfId="0" applyFont="1" applyFill="1" applyBorder="1" applyAlignment="1">
      <alignment vertical="center"/>
    </xf>
    <xf numFmtId="0" fontId="9"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wrapText="1"/>
      <protection locked="0"/>
    </xf>
    <xf numFmtId="0" fontId="9" fillId="2" borderId="2" xfId="0" applyFont="1" applyFill="1" applyBorder="1" applyAlignment="1" applyProtection="1">
      <alignment vertical="center"/>
      <protection locked="0"/>
    </xf>
    <xf numFmtId="0" fontId="11" fillId="8" borderId="0" xfId="2" applyFont="1" applyFill="1" applyAlignment="1" applyProtection="1">
      <alignment wrapText="1"/>
      <protection locked="0"/>
    </xf>
    <xf numFmtId="0" fontId="2" fillId="8" borderId="0" xfId="2" applyFont="1" applyFill="1" applyAlignment="1" applyProtection="1">
      <alignment horizontal="left" wrapText="1"/>
      <protection locked="0"/>
    </xf>
    <xf numFmtId="0" fontId="2" fillId="8" borderId="0" xfId="2" applyFont="1" applyFill="1" applyAlignment="1" applyProtection="1">
      <alignment horizontal="center" wrapText="1"/>
      <protection locked="0"/>
    </xf>
    <xf numFmtId="0" fontId="2" fillId="8" borderId="0" xfId="2" applyFont="1" applyFill="1" applyAlignment="1" applyProtection="1">
      <alignment horizontal="center" vertical="center" wrapText="1"/>
      <protection locked="0"/>
    </xf>
    <xf numFmtId="0" fontId="11" fillId="8" borderId="0" xfId="2" applyFont="1" applyFill="1" applyAlignment="1" applyProtection="1">
      <alignment horizontal="center" wrapText="1"/>
      <protection locked="0"/>
    </xf>
    <xf numFmtId="0" fontId="2" fillId="0" borderId="0" xfId="2" applyFont="1" applyAlignment="1" applyProtection="1">
      <alignment horizontal="center" vertical="center" wrapText="1"/>
      <protection locked="0"/>
    </xf>
    <xf numFmtId="0" fontId="3" fillId="8" borderId="0" xfId="2" applyFont="1" applyFill="1" applyAlignment="1" applyProtection="1">
      <alignment horizontal="center" vertical="center" wrapText="1"/>
      <protection locked="0"/>
    </xf>
    <xf numFmtId="0" fontId="12" fillId="8" borderId="0" xfId="2" applyFont="1" applyFill="1" applyAlignment="1" applyProtection="1">
      <alignment horizontal="center" vertical="center" wrapText="1"/>
      <protection locked="0"/>
    </xf>
    <xf numFmtId="0" fontId="12" fillId="8" borderId="2" xfId="2" applyFont="1" applyFill="1" applyBorder="1" applyAlignment="1" applyProtection="1">
      <alignment horizontal="center" vertical="center" wrapText="1"/>
      <protection locked="0"/>
    </xf>
    <xf numFmtId="9" fontId="2" fillId="8" borderId="16" xfId="2" applyNumberFormat="1" applyFont="1" applyFill="1" applyBorder="1" applyAlignment="1" applyProtection="1">
      <alignment horizontal="center" vertical="center" wrapText="1"/>
      <protection hidden="1"/>
    </xf>
    <xf numFmtId="0" fontId="2" fillId="8" borderId="16" xfId="2" applyFont="1" applyFill="1" applyBorder="1" applyAlignment="1" applyProtection="1">
      <alignment horizontal="center" vertical="center" wrapText="1"/>
      <protection locked="0"/>
    </xf>
    <xf numFmtId="9" fontId="2" fillId="8" borderId="16" xfId="3" applyFont="1" applyFill="1" applyBorder="1" applyAlignment="1" applyProtection="1">
      <alignment horizontal="center" vertical="center" wrapText="1"/>
      <protection hidden="1"/>
    </xf>
    <xf numFmtId="0" fontId="2" fillId="8" borderId="16" xfId="2" applyFont="1" applyFill="1" applyBorder="1" applyAlignment="1" applyProtection="1">
      <alignment vertical="center" wrapText="1"/>
      <protection locked="0"/>
    </xf>
    <xf numFmtId="9" fontId="2" fillId="8" borderId="20" xfId="2" applyNumberFormat="1" applyFont="1" applyFill="1" applyBorder="1" applyAlignment="1" applyProtection="1">
      <alignment horizontal="center" vertical="center" wrapText="1"/>
      <protection hidden="1"/>
    </xf>
    <xf numFmtId="0" fontId="2" fillId="8" borderId="20" xfId="2" applyFont="1" applyFill="1" applyBorder="1" applyAlignment="1" applyProtection="1">
      <alignment horizontal="center" vertical="center" wrapText="1"/>
      <protection locked="0"/>
    </xf>
    <xf numFmtId="9" fontId="2" fillId="8" borderId="20" xfId="3" applyFont="1" applyFill="1" applyBorder="1" applyAlignment="1" applyProtection="1">
      <alignment horizontal="center" vertical="center" wrapText="1"/>
      <protection hidden="1"/>
    </xf>
    <xf numFmtId="0" fontId="2" fillId="8" borderId="20" xfId="2" applyFont="1" applyFill="1" applyBorder="1" applyAlignment="1" applyProtection="1">
      <alignment vertical="center" wrapText="1"/>
      <protection locked="0"/>
    </xf>
    <xf numFmtId="9" fontId="2" fillId="8" borderId="23" xfId="2" applyNumberFormat="1" applyFont="1" applyFill="1" applyBorder="1" applyAlignment="1" applyProtection="1">
      <alignment horizontal="center" vertical="center" wrapText="1"/>
      <protection hidden="1"/>
    </xf>
    <xf numFmtId="0" fontId="2" fillId="8" borderId="23" xfId="2" applyFont="1" applyFill="1" applyBorder="1" applyAlignment="1" applyProtection="1">
      <alignment horizontal="center" vertical="center" wrapText="1"/>
      <protection locked="0"/>
    </xf>
    <xf numFmtId="9" fontId="2" fillId="8" borderId="23" xfId="3" applyFont="1" applyFill="1" applyBorder="1" applyAlignment="1" applyProtection="1">
      <alignment horizontal="center" vertical="center" wrapText="1"/>
      <protection hidden="1"/>
    </xf>
    <xf numFmtId="0" fontId="2" fillId="8" borderId="23" xfId="2" applyFont="1" applyFill="1" applyBorder="1" applyAlignment="1" applyProtection="1">
      <alignment vertical="center" wrapText="1"/>
      <protection locked="0"/>
    </xf>
    <xf numFmtId="0" fontId="13" fillId="8" borderId="0" xfId="2" applyFont="1" applyFill="1" applyAlignment="1" applyProtection="1">
      <alignment horizontal="center" vertical="center" wrapText="1"/>
      <protection locked="0"/>
    </xf>
    <xf numFmtId="0" fontId="13" fillId="8" borderId="2" xfId="2" applyFont="1" applyFill="1" applyBorder="1" applyAlignment="1" applyProtection="1">
      <alignment horizontal="center" vertical="center" wrapText="1"/>
      <protection locked="0"/>
    </xf>
    <xf numFmtId="9" fontId="2" fillId="8" borderId="26" xfId="2" applyNumberFormat="1" applyFont="1" applyFill="1" applyBorder="1" applyAlignment="1" applyProtection="1">
      <alignment horizontal="center" vertical="center" wrapText="1"/>
      <protection hidden="1"/>
    </xf>
    <xf numFmtId="0" fontId="2" fillId="8" borderId="26" xfId="2" applyFont="1" applyFill="1" applyBorder="1" applyAlignment="1" applyProtection="1">
      <alignment horizontal="center" vertical="center" wrapText="1"/>
      <protection locked="0"/>
    </xf>
    <xf numFmtId="9" fontId="2" fillId="8" borderId="26" xfId="3" applyFont="1" applyFill="1" applyBorder="1" applyAlignment="1" applyProtection="1">
      <alignment horizontal="center" vertical="center" wrapText="1"/>
      <protection hidden="1"/>
    </xf>
    <xf numFmtId="0" fontId="2" fillId="8" borderId="26" xfId="2" applyFont="1" applyFill="1" applyBorder="1" applyAlignment="1" applyProtection="1">
      <alignment vertical="center" wrapText="1"/>
      <protection locked="0"/>
    </xf>
    <xf numFmtId="0" fontId="11" fillId="8" borderId="2" xfId="2" applyFont="1" applyFill="1" applyBorder="1" applyAlignment="1" applyProtection="1">
      <alignment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0" fontId="2" fillId="11" borderId="2" xfId="2" applyFont="1" applyFill="1" applyBorder="1" applyAlignment="1" applyProtection="1">
      <alignment horizontal="center" vertical="center" wrapText="1"/>
      <protection locked="0"/>
    </xf>
    <xf numFmtId="0" fontId="2" fillId="11" borderId="2" xfId="4" applyFill="1" applyBorder="1" applyAlignment="1" applyProtection="1">
      <alignment horizontal="center" vertical="center" wrapText="1"/>
      <protection locked="0"/>
    </xf>
    <xf numFmtId="0" fontId="16" fillId="8" borderId="0" xfId="2" applyFont="1" applyFill="1" applyAlignment="1" applyProtection="1">
      <alignment horizontal="left" vertical="center"/>
      <protection locked="0"/>
    </xf>
    <xf numFmtId="0" fontId="15" fillId="8" borderId="0" xfId="2" applyFont="1" applyFill="1" applyAlignment="1" applyProtection="1">
      <alignment horizontal="left" wrapText="1"/>
      <protection locked="0"/>
    </xf>
    <xf numFmtId="0" fontId="2" fillId="8" borderId="0" xfId="2" applyFont="1" applyFill="1" applyAlignment="1" applyProtection="1">
      <alignment horizontal="right" vertical="center" wrapText="1"/>
      <protection locked="0"/>
    </xf>
    <xf numFmtId="0" fontId="1" fillId="8" borderId="0" xfId="2" applyFill="1" applyProtection="1">
      <protection locked="0"/>
    </xf>
    <xf numFmtId="0" fontId="18" fillId="8" borderId="0" xfId="2" applyFont="1" applyFill="1" applyAlignment="1" applyProtection="1">
      <alignment horizontal="center" wrapText="1"/>
      <protection locked="0"/>
    </xf>
    <xf numFmtId="0" fontId="2" fillId="8" borderId="0" xfId="2" applyFont="1" applyFill="1" applyAlignment="1" applyProtection="1">
      <alignment vertical="center" wrapText="1"/>
      <protection locked="0"/>
    </xf>
    <xf numFmtId="0" fontId="18" fillId="8" borderId="0" xfId="2" applyFont="1" applyFill="1" applyAlignment="1" applyProtection="1">
      <alignment horizontal="left" vertical="center"/>
      <protection locked="0"/>
    </xf>
    <xf numFmtId="0" fontId="3" fillId="8" borderId="0" xfId="2" applyFont="1" applyFill="1" applyAlignment="1" applyProtection="1">
      <alignment vertical="center" wrapText="1"/>
      <protection locked="0"/>
    </xf>
    <xf numFmtId="0" fontId="9" fillId="8" borderId="2" xfId="2" applyFont="1" applyFill="1" applyBorder="1" applyAlignment="1" applyProtection="1">
      <alignment horizontal="left" vertical="center" wrapText="1"/>
      <protection locked="0"/>
    </xf>
    <xf numFmtId="0" fontId="1" fillId="0" borderId="0" xfId="2"/>
    <xf numFmtId="9" fontId="0" fillId="0" borderId="0" xfId="3" applyFont="1"/>
    <xf numFmtId="0" fontId="1" fillId="0" borderId="0" xfId="2" applyAlignment="1">
      <alignment horizontal="center" vertical="center"/>
    </xf>
    <xf numFmtId="9" fontId="1" fillId="0" borderId="0" xfId="2" applyNumberFormat="1"/>
    <xf numFmtId="0" fontId="20" fillId="2" borderId="0" xfId="0" applyFont="1" applyFill="1" applyAlignment="1" applyProtection="1">
      <alignment horizontal="center" vertical="top"/>
      <protection locked="0"/>
    </xf>
    <xf numFmtId="0" fontId="6" fillId="2" borderId="0" xfId="0" applyFont="1" applyFill="1" applyAlignment="1" applyProtection="1">
      <alignment horizontal="left" vertical="top"/>
      <protection locked="0"/>
    </xf>
    <xf numFmtId="0" fontId="21" fillId="2" borderId="0" xfId="0" applyFont="1" applyFill="1" applyAlignment="1" applyProtection="1">
      <alignment horizontal="right" vertical="top"/>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9" fontId="2" fillId="2" borderId="1" xfId="0" applyNumberFormat="1" applyFont="1" applyFill="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0" fontId="2" fillId="0" borderId="26" xfId="2"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2" fillId="8" borderId="26" xfId="2" applyFont="1" applyFill="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2" borderId="10"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3" fillId="9" borderId="6" xfId="0" applyFont="1" applyFill="1" applyBorder="1" applyAlignment="1" applyProtection="1">
      <alignment horizontal="center" vertical="center"/>
      <protection locked="0"/>
    </xf>
    <xf numFmtId="0" fontId="3" fillId="9" borderId="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5" fillId="2" borderId="2" xfId="0" applyFont="1" applyFill="1" applyBorder="1" applyAlignment="1" applyProtection="1">
      <alignment horizontal="center"/>
      <protection locked="0"/>
    </xf>
    <xf numFmtId="0" fontId="9" fillId="2" borderId="12"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2" borderId="0" xfId="0" applyFont="1" applyFill="1" applyAlignment="1" applyProtection="1">
      <alignment horizontal="center" vertical="top"/>
      <protection locked="0"/>
    </xf>
    <xf numFmtId="0" fontId="3" fillId="10" borderId="5" xfId="0" applyFont="1" applyFill="1" applyBorder="1" applyAlignment="1" applyProtection="1">
      <alignment horizontal="center" vertical="center"/>
      <protection locked="0"/>
    </xf>
    <xf numFmtId="0" fontId="3" fillId="10" borderId="6" xfId="0" applyFont="1" applyFill="1" applyBorder="1" applyAlignment="1" applyProtection="1">
      <alignment horizontal="center" vertical="center"/>
      <protection locked="0"/>
    </xf>
    <xf numFmtId="0" fontId="3" fillId="10" borderId="7" xfId="0" applyFont="1" applyFill="1" applyBorder="1" applyAlignment="1" applyProtection="1">
      <alignment horizontal="center" vertical="center"/>
      <protection locked="0"/>
    </xf>
    <xf numFmtId="0" fontId="3" fillId="2" borderId="0" xfId="0" applyFont="1" applyFill="1" applyAlignment="1" applyProtection="1">
      <alignment horizontal="right" vertical="top"/>
      <protection locked="0"/>
    </xf>
    <xf numFmtId="0" fontId="2" fillId="8" borderId="4" xfId="2" applyFont="1" applyFill="1" applyBorder="1" applyAlignment="1" applyProtection="1">
      <alignment horizontal="center" vertical="center" wrapText="1"/>
      <protection hidden="1"/>
    </xf>
    <xf numFmtId="0" fontId="2" fillId="8" borderId="18" xfId="2" applyFont="1" applyFill="1" applyBorder="1" applyAlignment="1" applyProtection="1">
      <alignment horizontal="center" vertical="center" wrapText="1"/>
      <protection hidden="1"/>
    </xf>
    <xf numFmtId="0" fontId="2" fillId="8" borderId="1" xfId="2" applyFont="1" applyFill="1" applyBorder="1" applyAlignment="1" applyProtection="1">
      <alignment horizontal="center" vertical="center" wrapText="1"/>
      <protection hidden="1"/>
    </xf>
    <xf numFmtId="9" fontId="2" fillId="8" borderId="22" xfId="2" applyNumberFormat="1" applyFont="1" applyFill="1" applyBorder="1" applyAlignment="1" applyProtection="1">
      <alignment horizontal="center" vertical="center" wrapText="1"/>
      <protection hidden="1"/>
    </xf>
    <xf numFmtId="9" fontId="2" fillId="8" borderId="25" xfId="2" applyNumberFormat="1" applyFont="1" applyFill="1" applyBorder="1" applyAlignment="1" applyProtection="1">
      <alignment horizontal="center" vertical="center" wrapText="1"/>
      <protection hidden="1"/>
    </xf>
    <xf numFmtId="0" fontId="2" fillId="8" borderId="4" xfId="2" applyFont="1" applyFill="1" applyBorder="1" applyAlignment="1" applyProtection="1">
      <alignment horizontal="left" vertical="center" wrapText="1"/>
      <protection locked="0"/>
    </xf>
    <xf numFmtId="0" fontId="2" fillId="8" borderId="18" xfId="2" applyFont="1" applyFill="1" applyBorder="1" applyAlignment="1" applyProtection="1">
      <alignment horizontal="left" vertical="center" wrapText="1"/>
      <protection locked="0"/>
    </xf>
    <xf numFmtId="0" fontId="2" fillId="8" borderId="1" xfId="2" applyFont="1" applyFill="1" applyBorder="1" applyAlignment="1" applyProtection="1">
      <alignment horizontal="left" vertical="center" wrapText="1"/>
      <protection locked="0"/>
    </xf>
    <xf numFmtId="0" fontId="2" fillId="8" borderId="4" xfId="2" applyFont="1" applyFill="1" applyBorder="1" applyAlignment="1" applyProtection="1">
      <alignment horizontal="center" vertical="center" wrapText="1"/>
      <protection locked="0"/>
    </xf>
    <xf numFmtId="0" fontId="2" fillId="8" borderId="18" xfId="2" applyFont="1" applyFill="1" applyBorder="1" applyAlignment="1" applyProtection="1">
      <alignment horizontal="center" vertical="center" wrapText="1"/>
      <protection locked="0"/>
    </xf>
    <xf numFmtId="0" fontId="2" fillId="8" borderId="1" xfId="2" applyFont="1" applyFill="1" applyBorder="1" applyAlignment="1" applyProtection="1">
      <alignment horizontal="center" vertical="center" wrapText="1"/>
      <protection locked="0"/>
    </xf>
    <xf numFmtId="9" fontId="2" fillId="8" borderId="4" xfId="3" applyFont="1" applyFill="1" applyBorder="1" applyAlignment="1" applyProtection="1">
      <alignment horizontal="center" vertical="center" wrapText="1"/>
      <protection hidden="1"/>
    </xf>
    <xf numFmtId="9" fontId="2" fillId="8" borderId="18" xfId="3" applyFont="1" applyFill="1" applyBorder="1" applyAlignment="1" applyProtection="1">
      <alignment horizontal="center" vertical="center" wrapText="1"/>
      <protection hidden="1"/>
    </xf>
    <xf numFmtId="9" fontId="2" fillId="8" borderId="1" xfId="3" applyFont="1" applyFill="1" applyBorder="1" applyAlignment="1" applyProtection="1">
      <alignment horizontal="center" vertical="center" wrapText="1"/>
      <protection hidden="1"/>
    </xf>
    <xf numFmtId="0" fontId="2" fillId="8" borderId="27" xfId="2" applyFont="1" applyFill="1" applyBorder="1" applyAlignment="1" applyProtection="1">
      <alignment vertical="center" wrapText="1"/>
      <protection locked="0"/>
    </xf>
    <xf numFmtId="0" fontId="2" fillId="8" borderId="24" xfId="2" applyFont="1" applyFill="1" applyBorder="1" applyAlignment="1" applyProtection="1">
      <alignment vertical="center" wrapText="1"/>
      <protection locked="0"/>
    </xf>
    <xf numFmtId="9" fontId="2" fillId="8" borderId="4" xfId="2" applyNumberFormat="1" applyFont="1" applyFill="1" applyBorder="1" applyAlignment="1" applyProtection="1">
      <alignment horizontal="center" vertical="center" wrapText="1"/>
      <protection hidden="1"/>
    </xf>
    <xf numFmtId="9" fontId="2" fillId="8" borderId="18" xfId="2" applyNumberFormat="1" applyFont="1" applyFill="1" applyBorder="1" applyAlignment="1" applyProtection="1">
      <alignment horizontal="center" vertical="center" wrapText="1"/>
      <protection hidden="1"/>
    </xf>
    <xf numFmtId="9" fontId="2" fillId="8" borderId="1" xfId="2" applyNumberFormat="1" applyFont="1" applyFill="1" applyBorder="1" applyAlignment="1" applyProtection="1">
      <alignment horizontal="center" vertical="center" wrapText="1"/>
      <protection hidden="1"/>
    </xf>
    <xf numFmtId="0" fontId="2" fillId="8" borderId="21" xfId="2" applyFont="1" applyFill="1" applyBorder="1" applyAlignment="1" applyProtection="1">
      <alignment vertical="center" wrapText="1"/>
      <protection locked="0"/>
    </xf>
    <xf numFmtId="0" fontId="2" fillId="8" borderId="17" xfId="2" applyFont="1" applyFill="1" applyBorder="1" applyAlignment="1" applyProtection="1">
      <alignment vertical="center" wrapText="1"/>
      <protection locked="0"/>
    </xf>
    <xf numFmtId="9" fontId="2" fillId="8" borderId="19" xfId="2" applyNumberFormat="1" applyFont="1" applyFill="1" applyBorder="1" applyAlignment="1" applyProtection="1">
      <alignment horizontal="center" vertical="center" wrapText="1"/>
      <protection hidden="1"/>
    </xf>
    <xf numFmtId="9" fontId="2" fillId="8" borderId="15" xfId="2" applyNumberFormat="1" applyFont="1" applyFill="1" applyBorder="1" applyAlignment="1" applyProtection="1">
      <alignment horizontal="center" vertical="center" wrapText="1"/>
      <protection hidden="1"/>
    </xf>
    <xf numFmtId="0" fontId="2" fillId="11" borderId="2" xfId="2" applyFont="1" applyFill="1" applyBorder="1" applyAlignment="1" applyProtection="1">
      <alignment horizontal="center" vertical="center" wrapText="1"/>
      <protection locked="0"/>
    </xf>
    <xf numFmtId="0" fontId="2" fillId="11" borderId="5" xfId="2" applyFont="1" applyFill="1" applyBorder="1" applyAlignment="1" applyProtection="1">
      <alignment horizontal="center" vertical="center" wrapText="1"/>
      <protection locked="0"/>
    </xf>
    <xf numFmtId="0" fontId="2" fillId="11" borderId="6" xfId="2" applyFont="1" applyFill="1" applyBorder="1" applyAlignment="1" applyProtection="1">
      <alignment horizontal="center" vertical="center" wrapText="1"/>
      <protection locked="0"/>
    </xf>
    <xf numFmtId="0" fontId="2" fillId="11" borderId="7" xfId="2" applyFont="1" applyFill="1" applyBorder="1" applyAlignment="1" applyProtection="1">
      <alignment horizontal="center" vertical="center" wrapText="1"/>
      <protection locked="0"/>
    </xf>
    <xf numFmtId="0" fontId="2" fillId="3" borderId="2" xfId="2" applyFont="1" applyFill="1" applyBorder="1" applyAlignment="1" applyProtection="1">
      <alignment horizontal="center" vertical="center" wrapText="1"/>
      <protection locked="0"/>
    </xf>
    <xf numFmtId="0" fontId="2" fillId="3" borderId="4" xfId="2" applyFont="1" applyFill="1" applyBorder="1" applyAlignment="1" applyProtection="1">
      <alignment horizontal="center" vertical="center" wrapText="1"/>
      <protection locked="0"/>
    </xf>
    <xf numFmtId="0" fontId="2" fillId="3" borderId="1" xfId="2" applyFont="1" applyFill="1" applyBorder="1" applyAlignment="1" applyProtection="1">
      <alignment horizontal="center" vertical="center" wrapText="1"/>
      <protection locked="0"/>
    </xf>
    <xf numFmtId="0" fontId="2" fillId="11" borderId="4" xfId="2" applyFont="1" applyFill="1" applyBorder="1" applyAlignment="1" applyProtection="1">
      <alignment horizontal="center" vertical="center" wrapText="1"/>
      <protection locked="0"/>
    </xf>
    <xf numFmtId="0" fontId="2" fillId="11" borderId="18" xfId="2" applyFont="1" applyFill="1" applyBorder="1" applyAlignment="1" applyProtection="1">
      <alignment horizontal="center" vertical="center" wrapText="1"/>
      <protection locked="0"/>
    </xf>
    <xf numFmtId="0" fontId="2" fillId="11" borderId="1" xfId="2" applyFont="1" applyFill="1" applyBorder="1" applyAlignment="1" applyProtection="1">
      <alignment horizontal="center" vertical="center" wrapText="1"/>
      <protection locked="0"/>
    </xf>
    <xf numFmtId="0" fontId="11" fillId="3" borderId="4" xfId="2" applyFont="1" applyFill="1" applyBorder="1" applyAlignment="1" applyProtection="1">
      <alignment horizontal="center" vertical="center" wrapText="1"/>
      <protection locked="0"/>
    </xf>
    <xf numFmtId="0" fontId="11" fillId="3" borderId="1" xfId="2" applyFont="1" applyFill="1" applyBorder="1" applyAlignment="1" applyProtection="1">
      <alignment horizontal="center" vertical="center" wrapText="1"/>
      <protection locked="0"/>
    </xf>
    <xf numFmtId="0" fontId="17" fillId="0" borderId="2" xfId="2" applyFont="1" applyBorder="1" applyAlignment="1" applyProtection="1">
      <alignment horizontal="left" vertical="center" wrapText="1"/>
      <protection locked="0"/>
    </xf>
    <xf numFmtId="0" fontId="2" fillId="8" borderId="0" xfId="2" applyFont="1" applyFill="1" applyAlignment="1" applyProtection="1">
      <alignment horizontal="right" vertical="center" wrapText="1"/>
      <protection locked="0"/>
    </xf>
    <xf numFmtId="0" fontId="2" fillId="8" borderId="9" xfId="2" applyFont="1" applyFill="1" applyBorder="1" applyAlignment="1" applyProtection="1">
      <alignment horizontal="right" vertical="center" wrapText="1"/>
      <protection locked="0"/>
    </xf>
    <xf numFmtId="0" fontId="15" fillId="0" borderId="2" xfId="2" applyFont="1" applyBorder="1" applyAlignment="1" applyProtection="1">
      <alignment horizontal="center" vertical="center" wrapText="1"/>
      <protection locked="0"/>
    </xf>
    <xf numFmtId="0" fontId="11" fillId="9" borderId="2" xfId="2" applyFont="1" applyFill="1" applyBorder="1" applyAlignment="1" applyProtection="1">
      <alignment horizontal="center" vertical="center" wrapText="1"/>
      <protection locked="0"/>
    </xf>
    <xf numFmtId="0" fontId="2" fillId="8" borderId="3" xfId="2" applyFont="1" applyFill="1" applyBorder="1" applyAlignment="1" applyProtection="1">
      <alignment horizontal="right" vertical="center" wrapText="1"/>
      <protection locked="0"/>
    </xf>
    <xf numFmtId="0" fontId="2" fillId="8" borderId="2" xfId="2" applyFont="1" applyFill="1" applyBorder="1" applyAlignment="1" applyProtection="1">
      <alignment horizontal="center" vertical="center" wrapText="1"/>
      <protection locked="0"/>
    </xf>
    <xf numFmtId="0" fontId="2" fillId="8" borderId="5" xfId="2" applyFont="1" applyFill="1" applyBorder="1" applyAlignment="1" applyProtection="1">
      <alignment horizontal="center" vertical="center" wrapText="1"/>
      <protection locked="0"/>
    </xf>
    <xf numFmtId="0" fontId="2" fillId="8" borderId="7" xfId="2" applyFont="1" applyFill="1" applyBorder="1" applyAlignment="1" applyProtection="1">
      <alignment horizontal="center" vertical="center" wrapText="1"/>
      <protection locked="0"/>
    </xf>
    <xf numFmtId="0" fontId="19" fillId="8" borderId="12" xfId="2" applyFont="1" applyFill="1" applyBorder="1" applyAlignment="1" applyProtection="1">
      <alignment horizontal="center"/>
      <protection locked="0"/>
    </xf>
    <xf numFmtId="0" fontId="19" fillId="8" borderId="13" xfId="2" applyFont="1" applyFill="1" applyBorder="1" applyAlignment="1" applyProtection="1">
      <alignment horizontal="center"/>
      <protection locked="0"/>
    </xf>
    <xf numFmtId="0" fontId="19" fillId="8" borderId="8" xfId="2" applyFont="1" applyFill="1" applyBorder="1" applyAlignment="1" applyProtection="1">
      <alignment horizontal="center"/>
      <protection locked="0"/>
    </xf>
    <xf numFmtId="0" fontId="19" fillId="8" borderId="9" xfId="2" applyFont="1" applyFill="1" applyBorder="1" applyAlignment="1" applyProtection="1">
      <alignment horizontal="center"/>
      <protection locked="0"/>
    </xf>
    <xf numFmtId="0" fontId="19" fillId="8" borderId="10" xfId="2" applyFont="1" applyFill="1" applyBorder="1" applyAlignment="1" applyProtection="1">
      <alignment horizontal="center"/>
      <protection locked="0"/>
    </xf>
    <xf numFmtId="0" fontId="19" fillId="8" borderId="11" xfId="2" applyFont="1" applyFill="1" applyBorder="1" applyAlignment="1" applyProtection="1">
      <alignment horizontal="center"/>
      <protection locked="0"/>
    </xf>
    <xf numFmtId="0" fontId="2" fillId="8" borderId="4" xfId="2" applyFont="1" applyFill="1" applyBorder="1" applyAlignment="1" applyProtection="1">
      <alignment horizontal="justify" vertical="center" wrapText="1"/>
      <protection locked="0"/>
    </xf>
    <xf numFmtId="0" fontId="2" fillId="8" borderId="18" xfId="2" applyFont="1" applyFill="1" applyBorder="1" applyAlignment="1" applyProtection="1">
      <alignment horizontal="justify" vertical="center" wrapText="1"/>
      <protection locked="0"/>
    </xf>
    <xf numFmtId="0" fontId="2" fillId="8" borderId="1" xfId="2" applyFont="1" applyFill="1" applyBorder="1" applyAlignment="1" applyProtection="1">
      <alignment horizontal="justify" vertical="center" wrapText="1"/>
      <protection locked="0"/>
    </xf>
    <xf numFmtId="0" fontId="9" fillId="8" borderId="12" xfId="2" applyFont="1" applyFill="1" applyBorder="1" applyAlignment="1" applyProtection="1">
      <alignment horizontal="center" vertical="center" wrapText="1"/>
      <protection locked="0"/>
    </xf>
    <xf numFmtId="0" fontId="9" fillId="8" borderId="14" xfId="2" applyFont="1" applyFill="1" applyBorder="1" applyAlignment="1" applyProtection="1">
      <alignment horizontal="center" vertical="center" wrapText="1"/>
      <protection locked="0"/>
    </xf>
    <xf numFmtId="0" fontId="9" fillId="8" borderId="13" xfId="2" applyFont="1" applyFill="1" applyBorder="1" applyAlignment="1" applyProtection="1">
      <alignment horizontal="center" vertical="center" wrapText="1"/>
      <protection locked="0"/>
    </xf>
    <xf numFmtId="0" fontId="9" fillId="8" borderId="8" xfId="2" applyFont="1" applyFill="1" applyBorder="1" applyAlignment="1" applyProtection="1">
      <alignment horizontal="center" vertical="center" wrapText="1"/>
      <protection locked="0"/>
    </xf>
    <xf numFmtId="0" fontId="9" fillId="8" borderId="0" xfId="2" applyFont="1" applyFill="1" applyAlignment="1" applyProtection="1">
      <alignment horizontal="center" vertical="center" wrapText="1"/>
      <protection locked="0"/>
    </xf>
    <xf numFmtId="0" fontId="9" fillId="8" borderId="9" xfId="2" applyFont="1" applyFill="1" applyBorder="1" applyAlignment="1" applyProtection="1">
      <alignment horizontal="center" vertical="center" wrapText="1"/>
      <protection locked="0"/>
    </xf>
    <xf numFmtId="0" fontId="9" fillId="8" borderId="10" xfId="2" applyFont="1" applyFill="1" applyBorder="1" applyAlignment="1" applyProtection="1">
      <alignment horizontal="center" vertical="center" wrapText="1"/>
      <protection locked="0"/>
    </xf>
    <xf numFmtId="0" fontId="9" fillId="8" borderId="3" xfId="2" applyFont="1" applyFill="1" applyBorder="1" applyAlignment="1" applyProtection="1">
      <alignment horizontal="center" vertical="center" wrapText="1"/>
      <protection locked="0"/>
    </xf>
    <xf numFmtId="0" fontId="9" fillId="8" borderId="11" xfId="2" applyFont="1" applyFill="1" applyBorder="1" applyAlignment="1" applyProtection="1">
      <alignment horizontal="center" vertical="center" wrapText="1"/>
      <protection locked="0"/>
    </xf>
    <xf numFmtId="14" fontId="2" fillId="8" borderId="2" xfId="2" applyNumberFormat="1" applyFont="1" applyFill="1" applyBorder="1" applyAlignment="1" applyProtection="1">
      <alignment horizontal="center" vertical="center" wrapText="1"/>
      <protection locked="0"/>
    </xf>
    <xf numFmtId="0" fontId="2" fillId="8" borderId="8" xfId="2" applyFont="1" applyFill="1" applyBorder="1" applyAlignment="1" applyProtection="1">
      <alignment horizontal="right" vertical="center" wrapText="1"/>
      <protection locked="0"/>
    </xf>
    <xf numFmtId="0" fontId="2" fillId="8" borderId="6" xfId="2" applyFont="1" applyFill="1" applyBorder="1" applyAlignment="1" applyProtection="1">
      <alignment horizontal="center" vertical="center" wrapText="1"/>
      <protection locked="0"/>
    </xf>
    <xf numFmtId="0" fontId="2" fillId="8" borderId="2" xfId="0" applyFont="1" applyFill="1" applyBorder="1" applyAlignment="1">
      <alignment horizontal="left" vertical="center" wrapText="1"/>
    </xf>
    <xf numFmtId="0" fontId="2" fillId="3" borderId="2" xfId="0" applyFont="1" applyFill="1" applyBorder="1" applyAlignment="1">
      <alignment horizontal="center" vertical="center"/>
    </xf>
    <xf numFmtId="0" fontId="0" fillId="3" borderId="2" xfId="0" applyFill="1" applyBorder="1" applyAlignment="1">
      <alignment horizontal="center" vertical="center"/>
    </xf>
    <xf numFmtId="0" fontId="2" fillId="3" borderId="4" xfId="0" applyFont="1" applyFill="1" applyBorder="1" applyAlignment="1">
      <alignment horizontal="center" vertical="center"/>
    </xf>
    <xf numFmtId="0" fontId="0" fillId="3" borderId="4" xfId="0"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justify" vertical="center" wrapText="1"/>
    </xf>
    <xf numFmtId="0" fontId="5" fillId="0" borderId="2" xfId="0" applyFont="1" applyBorder="1" applyAlignment="1">
      <alignment vertical="center" wrapText="1"/>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2" fillId="0" borderId="2" xfId="0" applyFont="1" applyBorder="1" applyAlignment="1">
      <alignment vertical="center" wrapText="1"/>
    </xf>
    <xf numFmtId="0" fontId="5" fillId="2" borderId="2" xfId="0" applyFont="1" applyFill="1" applyBorder="1" applyAlignment="1">
      <alignment horizontal="center"/>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5" fillId="0" borderId="2" xfId="0" applyFont="1" applyBorder="1" applyAlignment="1">
      <alignment horizontal="justify" vertical="center" wrapText="1"/>
    </xf>
    <xf numFmtId="0" fontId="10" fillId="0" borderId="0" xfId="2" applyFont="1" applyAlignment="1">
      <alignment horizontal="center"/>
    </xf>
    <xf numFmtId="0" fontId="1" fillId="0" borderId="0" xfId="2" applyAlignment="1">
      <alignment horizontal="center" vertical="center"/>
    </xf>
    <xf numFmtId="0" fontId="10" fillId="0" borderId="0" xfId="2" applyFont="1" applyAlignment="1">
      <alignment horizontal="center" vertical="center"/>
    </xf>
    <xf numFmtId="0" fontId="2" fillId="2" borderId="2" xfId="0" applyFont="1" applyFill="1" applyBorder="1" applyAlignment="1" applyProtection="1">
      <alignment horizontal="center" vertical="center" wrapText="1"/>
      <protection locked="0"/>
    </xf>
    <xf numFmtId="14" fontId="5" fillId="2" borderId="1" xfId="1" applyNumberFormat="1" applyFont="1" applyFill="1" applyBorder="1" applyAlignment="1" applyProtection="1">
      <alignment horizontal="center" vertical="center" wrapText="1"/>
      <protection locked="0"/>
    </xf>
    <xf numFmtId="0" fontId="2" fillId="8" borderId="27" xfId="2" applyFont="1" applyFill="1" applyBorder="1" applyAlignment="1" applyProtection="1">
      <alignment horizontal="justify" vertical="center" wrapText="1"/>
      <protection locked="0"/>
    </xf>
    <xf numFmtId="0" fontId="2" fillId="8" borderId="24" xfId="2" applyFont="1" applyFill="1" applyBorder="1" applyAlignment="1" applyProtection="1">
      <alignment horizontal="justify" vertical="center" wrapText="1"/>
      <protection locked="0"/>
    </xf>
    <xf numFmtId="0" fontId="2" fillId="8" borderId="23" xfId="2" applyFont="1" applyFill="1" applyBorder="1" applyAlignment="1" applyProtection="1">
      <alignment horizontal="justify" vertical="center" wrapText="1"/>
      <protection locked="0"/>
    </xf>
    <xf numFmtId="0" fontId="22" fillId="8" borderId="2" xfId="2" applyFont="1" applyFill="1" applyBorder="1" applyAlignment="1" applyProtection="1">
      <alignment horizontal="justify" vertical="center" wrapText="1"/>
      <protection locked="0"/>
    </xf>
  </cellXfs>
  <cellStyles count="5">
    <cellStyle name="Normal" xfId="0" builtinId="0"/>
    <cellStyle name="Normal 2" xfId="2" xr:uid="{00000000-0005-0000-0000-000001000000}"/>
    <cellStyle name="Normal 2 2" xfId="4" xr:uid="{00000000-0005-0000-0000-000002000000}"/>
    <cellStyle name="Porcentaje" xfId="1" builtinId="5"/>
    <cellStyle name="Porcentaje 2" xfId="3" xr:uid="{00000000-0005-0000-0000-000004000000}"/>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2"/>
  <sheetViews>
    <sheetView tabSelected="1" zoomScale="80" zoomScaleNormal="80" zoomScaleSheetLayoutView="90" zoomScalePageLayoutView="51" workbookViewId="0">
      <selection activeCell="A9" sqref="A9:A10"/>
    </sheetView>
  </sheetViews>
  <sheetFormatPr baseColWidth="10" defaultColWidth="11.42578125" defaultRowHeight="12.75" x14ac:dyDescent="0.2"/>
  <cols>
    <col min="1" max="1" width="12.5703125" style="17" customWidth="1"/>
    <col min="2" max="2" width="28.85546875" style="17" customWidth="1"/>
    <col min="3" max="3" width="27.140625" style="17" customWidth="1"/>
    <col min="4" max="4" width="15.28515625" style="17" customWidth="1"/>
    <col min="5" max="5" width="11.42578125" style="17" customWidth="1"/>
    <col min="6" max="6" width="30.7109375" style="17" customWidth="1"/>
    <col min="7" max="7" width="33" style="17" customWidth="1"/>
    <col min="8" max="8" width="19.140625" style="17" customWidth="1"/>
    <col min="9" max="9" width="18.85546875" style="17" customWidth="1"/>
    <col min="10" max="10" width="16.28515625" style="17" customWidth="1"/>
    <col min="11" max="11" width="10" style="17" customWidth="1"/>
    <col min="12" max="12" width="10.85546875" style="17" bestFit="1" customWidth="1"/>
    <col min="13" max="13" width="60.85546875" style="17" customWidth="1"/>
    <col min="14" max="15" width="10.85546875" style="17" customWidth="1"/>
    <col min="16" max="16" width="14.42578125" style="17" customWidth="1"/>
    <col min="17" max="17" width="12.5703125" style="17" customWidth="1"/>
    <col min="18" max="18" width="7.5703125" style="17" bestFit="1" customWidth="1"/>
    <col min="19" max="19" width="11.7109375" style="17" customWidth="1"/>
    <col min="20" max="20" width="63.140625" style="17" customWidth="1"/>
    <col min="21" max="21" width="14.85546875" style="17" customWidth="1"/>
    <col min="22" max="22" width="17.85546875" style="17" customWidth="1"/>
    <col min="23" max="23" width="9.42578125" style="17" customWidth="1"/>
    <col min="24" max="24" width="10.140625" style="17" bestFit="1" customWidth="1"/>
    <col min="25" max="25" width="14.85546875" style="17" customWidth="1"/>
    <col min="26" max="26" width="12.28515625" style="17" customWidth="1"/>
    <col min="27" max="27" width="12.42578125" style="17" customWidth="1"/>
    <col min="28" max="28" width="36.140625" style="17" customWidth="1"/>
    <col min="29" max="29" width="15.5703125" style="17" customWidth="1"/>
    <col min="30" max="30" width="34.7109375" style="17" customWidth="1"/>
    <col min="31" max="31" width="9.85546875" style="17" customWidth="1"/>
    <col min="32" max="32" width="11.140625" style="17" bestFit="1" customWidth="1"/>
    <col min="33" max="33" width="12.5703125" style="17" customWidth="1"/>
    <col min="34" max="34" width="34.140625" style="17" customWidth="1"/>
    <col min="35" max="35" width="15" style="17" customWidth="1"/>
    <col min="36" max="36" width="34.7109375" style="17" customWidth="1"/>
    <col min="37" max="37" width="9.85546875" style="17" customWidth="1"/>
    <col min="38" max="38" width="12.85546875" style="17" customWidth="1"/>
    <col min="39" max="39" width="13.140625" style="17" customWidth="1"/>
    <col min="40" max="40" width="34.140625" style="17" customWidth="1"/>
    <col min="41" max="41" width="15.140625" style="17" customWidth="1"/>
    <col min="42" max="42" width="34.7109375" style="17" customWidth="1"/>
    <col min="43" max="43" width="9.85546875" style="17" customWidth="1"/>
    <col min="44" max="44" width="13.140625" style="17" customWidth="1"/>
    <col min="45" max="45" width="12.5703125" style="17" customWidth="1"/>
    <col min="46" max="46" width="34.140625" style="17" customWidth="1"/>
    <col min="47" max="47" width="16.42578125" style="17" customWidth="1"/>
    <col min="48" max="48" width="34.7109375" style="17" customWidth="1"/>
    <col min="49" max="49" width="2.42578125" style="17" customWidth="1"/>
    <col min="50" max="52" width="11.42578125" style="17" customWidth="1"/>
    <col min="53" max="16384" width="11.42578125" style="17"/>
  </cols>
  <sheetData>
    <row r="1" spans="1:53" ht="21" customHeight="1" x14ac:dyDescent="0.2">
      <c r="A1" s="131"/>
      <c r="B1" s="131"/>
      <c r="C1" s="132" t="s">
        <v>139</v>
      </c>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4"/>
      <c r="AU1" s="54" t="s">
        <v>34</v>
      </c>
      <c r="AV1" s="52" t="s">
        <v>132</v>
      </c>
      <c r="AW1" s="33"/>
      <c r="AX1" s="18"/>
      <c r="AY1" s="18"/>
      <c r="AZ1" s="18"/>
      <c r="BA1" s="18"/>
    </row>
    <row r="2" spans="1:53" ht="21" customHeight="1" x14ac:dyDescent="0.2">
      <c r="A2" s="131"/>
      <c r="B2" s="131"/>
      <c r="C2" s="135"/>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7"/>
      <c r="AU2" s="54" t="s">
        <v>35</v>
      </c>
      <c r="AV2" s="52">
        <v>4</v>
      </c>
      <c r="AW2" s="33"/>
      <c r="AX2" s="18"/>
      <c r="AY2" s="18"/>
      <c r="AZ2" s="18"/>
      <c r="BA2" s="18"/>
    </row>
    <row r="3" spans="1:53" ht="21" customHeight="1" x14ac:dyDescent="0.2">
      <c r="A3" s="131"/>
      <c r="B3" s="131"/>
      <c r="C3" s="135"/>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7"/>
      <c r="AU3" s="54" t="s">
        <v>36</v>
      </c>
      <c r="AV3" s="52" t="s">
        <v>207</v>
      </c>
      <c r="AW3" s="33"/>
      <c r="AX3" s="18"/>
      <c r="AY3" s="18"/>
      <c r="AZ3" s="18"/>
      <c r="BA3" s="18"/>
    </row>
    <row r="4" spans="1:53" ht="21" customHeight="1" x14ac:dyDescent="0.2">
      <c r="A4" s="131"/>
      <c r="B4" s="131"/>
      <c r="C4" s="138"/>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40"/>
      <c r="AU4" s="54" t="s">
        <v>37</v>
      </c>
      <c r="AV4" s="52" t="s">
        <v>199</v>
      </c>
      <c r="AW4" s="33"/>
      <c r="AX4" s="18"/>
      <c r="AY4" s="18"/>
      <c r="AZ4" s="18"/>
      <c r="BA4" s="18"/>
    </row>
    <row r="5" spans="1:53" x14ac:dyDescent="0.2">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00" t="s">
        <v>205</v>
      </c>
      <c r="AW5" s="33"/>
      <c r="AX5" s="18"/>
      <c r="AY5" s="18"/>
      <c r="AZ5" s="18"/>
      <c r="BA5" s="18"/>
    </row>
    <row r="6" spans="1:53" x14ac:dyDescent="0.2">
      <c r="A6" s="146" t="s">
        <v>60</v>
      </c>
      <c r="B6" s="146"/>
      <c r="C6" s="29" t="s">
        <v>61</v>
      </c>
      <c r="D6" s="28"/>
      <c r="E6" s="28"/>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33"/>
      <c r="AX6" s="18"/>
      <c r="AY6" s="18"/>
      <c r="AZ6" s="18"/>
      <c r="BA6" s="18"/>
    </row>
    <row r="7" spans="1:53" x14ac:dyDescent="0.2">
      <c r="A7" s="101"/>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33"/>
      <c r="AX7" s="18"/>
      <c r="AY7" s="18"/>
      <c r="AZ7" s="18"/>
      <c r="BA7" s="18"/>
    </row>
    <row r="8" spans="1:53" ht="26.25" customHeight="1" x14ac:dyDescent="0.2">
      <c r="A8" s="143" t="s">
        <v>40</v>
      </c>
      <c r="B8" s="144"/>
      <c r="C8" s="144"/>
      <c r="D8" s="144"/>
      <c r="E8" s="144"/>
      <c r="F8" s="144"/>
      <c r="G8" s="144"/>
      <c r="H8" s="144"/>
      <c r="I8" s="144"/>
      <c r="J8" s="144"/>
      <c r="K8" s="144"/>
      <c r="L8" s="145"/>
      <c r="M8" s="120" t="s">
        <v>52</v>
      </c>
      <c r="N8" s="121"/>
      <c r="O8" s="121"/>
      <c r="P8" s="121"/>
      <c r="Q8" s="121"/>
      <c r="R8" s="121"/>
      <c r="S8" s="121"/>
      <c r="T8" s="121"/>
      <c r="U8" s="121"/>
      <c r="V8" s="121"/>
      <c r="W8" s="121"/>
      <c r="X8" s="121"/>
      <c r="Y8" s="122"/>
      <c r="Z8" s="129" t="s">
        <v>41</v>
      </c>
      <c r="AA8" s="129"/>
      <c r="AB8" s="129"/>
      <c r="AC8" s="129"/>
      <c r="AD8" s="129"/>
      <c r="AE8" s="129"/>
      <c r="AF8" s="129"/>
      <c r="AG8" s="129"/>
      <c r="AH8" s="129"/>
      <c r="AI8" s="129"/>
      <c r="AJ8" s="129"/>
      <c r="AK8" s="129"/>
      <c r="AL8" s="129"/>
      <c r="AM8" s="129"/>
      <c r="AN8" s="129"/>
      <c r="AO8" s="129"/>
      <c r="AP8" s="129"/>
      <c r="AQ8" s="129"/>
      <c r="AR8" s="129"/>
      <c r="AS8" s="129"/>
      <c r="AT8" s="129"/>
      <c r="AU8" s="129"/>
      <c r="AV8" s="129"/>
      <c r="AW8" s="34"/>
    </row>
    <row r="9" spans="1:53" s="19" customFormat="1" ht="46.5" customHeight="1" x14ac:dyDescent="0.2">
      <c r="A9" s="130" t="s">
        <v>6</v>
      </c>
      <c r="B9" s="130" t="s">
        <v>8</v>
      </c>
      <c r="C9" s="130" t="s">
        <v>64</v>
      </c>
      <c r="D9" s="130" t="s">
        <v>5</v>
      </c>
      <c r="E9" s="130" t="s">
        <v>7</v>
      </c>
      <c r="F9" s="130" t="s">
        <v>206</v>
      </c>
      <c r="G9" s="113" t="s">
        <v>9</v>
      </c>
      <c r="H9" s="113" t="s">
        <v>107</v>
      </c>
      <c r="I9" s="128" t="s">
        <v>10</v>
      </c>
      <c r="J9" s="118" t="s">
        <v>17</v>
      </c>
      <c r="K9" s="119"/>
      <c r="L9" s="119"/>
      <c r="M9" s="126" t="s">
        <v>23</v>
      </c>
      <c r="N9" s="126" t="s">
        <v>26</v>
      </c>
      <c r="O9" s="126" t="s">
        <v>99</v>
      </c>
      <c r="P9" s="141" t="s">
        <v>27</v>
      </c>
      <c r="Q9" s="141"/>
      <c r="R9" s="141"/>
      <c r="S9" s="127" t="s">
        <v>53</v>
      </c>
      <c r="T9" s="123" t="s">
        <v>29</v>
      </c>
      <c r="U9" s="124"/>
      <c r="V9" s="124"/>
      <c r="W9" s="124"/>
      <c r="X9" s="124"/>
      <c r="Y9" s="125"/>
      <c r="Z9" s="115" t="s">
        <v>203</v>
      </c>
      <c r="AA9" s="116"/>
      <c r="AB9" s="116"/>
      <c r="AC9" s="116"/>
      <c r="AD9" s="117"/>
      <c r="AE9" s="115" t="s">
        <v>204</v>
      </c>
      <c r="AF9" s="116"/>
      <c r="AG9" s="116"/>
      <c r="AH9" s="116"/>
      <c r="AI9" s="116"/>
      <c r="AJ9" s="117"/>
      <c r="AK9" s="115" t="s">
        <v>202</v>
      </c>
      <c r="AL9" s="116"/>
      <c r="AM9" s="116"/>
      <c r="AN9" s="116"/>
      <c r="AO9" s="116"/>
      <c r="AP9" s="117"/>
      <c r="AQ9" s="115" t="s">
        <v>59</v>
      </c>
      <c r="AR9" s="116"/>
      <c r="AS9" s="116"/>
      <c r="AT9" s="116"/>
      <c r="AU9" s="116"/>
      <c r="AV9" s="117"/>
      <c r="AW9" s="35"/>
    </row>
    <row r="10" spans="1:53" ht="46.5" customHeight="1" x14ac:dyDescent="0.2">
      <c r="A10" s="113"/>
      <c r="B10" s="113"/>
      <c r="C10" s="113"/>
      <c r="D10" s="113"/>
      <c r="E10" s="113"/>
      <c r="F10" s="113"/>
      <c r="G10" s="114"/>
      <c r="H10" s="114"/>
      <c r="I10" s="126"/>
      <c r="J10" s="30" t="s">
        <v>15</v>
      </c>
      <c r="K10" s="30" t="s">
        <v>16</v>
      </c>
      <c r="L10" s="30" t="s">
        <v>22</v>
      </c>
      <c r="M10" s="126"/>
      <c r="N10" s="126"/>
      <c r="O10" s="126"/>
      <c r="P10" s="30" t="s">
        <v>15</v>
      </c>
      <c r="Q10" s="30" t="s">
        <v>16</v>
      </c>
      <c r="R10" s="30" t="s">
        <v>22</v>
      </c>
      <c r="S10" s="128"/>
      <c r="T10" s="30" t="s">
        <v>28</v>
      </c>
      <c r="U10" s="30" t="s">
        <v>30</v>
      </c>
      <c r="V10" s="30" t="s">
        <v>43</v>
      </c>
      <c r="W10" s="16" t="s">
        <v>42</v>
      </c>
      <c r="X10" s="30" t="s">
        <v>38</v>
      </c>
      <c r="Y10" s="30" t="s">
        <v>39</v>
      </c>
      <c r="Z10" s="1" t="s">
        <v>33</v>
      </c>
      <c r="AA10" s="1" t="s">
        <v>98</v>
      </c>
      <c r="AB10" s="1" t="s">
        <v>58</v>
      </c>
      <c r="AC10" s="1" t="s">
        <v>31</v>
      </c>
      <c r="AD10" s="24" t="s">
        <v>130</v>
      </c>
      <c r="AE10" s="1" t="s">
        <v>33</v>
      </c>
      <c r="AF10" s="1" t="s">
        <v>98</v>
      </c>
      <c r="AG10" s="1" t="s">
        <v>129</v>
      </c>
      <c r="AH10" s="1" t="s">
        <v>58</v>
      </c>
      <c r="AI10" s="1" t="s">
        <v>31</v>
      </c>
      <c r="AJ10" s="24" t="s">
        <v>130</v>
      </c>
      <c r="AK10" s="1" t="s">
        <v>33</v>
      </c>
      <c r="AL10" s="1" t="s">
        <v>98</v>
      </c>
      <c r="AM10" s="1" t="s">
        <v>129</v>
      </c>
      <c r="AN10" s="1" t="s">
        <v>58</v>
      </c>
      <c r="AO10" s="1" t="s">
        <v>31</v>
      </c>
      <c r="AP10" s="24" t="s">
        <v>130</v>
      </c>
      <c r="AQ10" s="1" t="s">
        <v>33</v>
      </c>
      <c r="AR10" s="1" t="s">
        <v>98</v>
      </c>
      <c r="AS10" s="1" t="s">
        <v>129</v>
      </c>
      <c r="AT10" s="1" t="s">
        <v>58</v>
      </c>
      <c r="AU10" s="1" t="s">
        <v>31</v>
      </c>
      <c r="AV10" s="24" t="s">
        <v>130</v>
      </c>
    </row>
    <row r="11" spans="1:53" s="22" customFormat="1" ht="268.5" customHeight="1" x14ac:dyDescent="0.2">
      <c r="A11" s="103" t="s">
        <v>208</v>
      </c>
      <c r="B11" s="109" t="s">
        <v>209</v>
      </c>
      <c r="C11" s="109" t="s">
        <v>210</v>
      </c>
      <c r="D11" s="237" t="s">
        <v>219</v>
      </c>
      <c r="E11" s="104" t="s">
        <v>211</v>
      </c>
      <c r="F11" s="109" t="s">
        <v>212</v>
      </c>
      <c r="G11" s="109" t="s">
        <v>216</v>
      </c>
      <c r="H11" s="6" t="s">
        <v>88</v>
      </c>
      <c r="I11" s="105" t="s">
        <v>80</v>
      </c>
      <c r="J11" s="103" t="s">
        <v>119</v>
      </c>
      <c r="K11" s="103" t="s">
        <v>123</v>
      </c>
      <c r="L11" s="42" t="str">
        <f>VLOOKUP(J11,Anexos!$B$37:$G$43,(HLOOKUP(K11,Anexos!$C$37:$G$38,2,0)),0)</f>
        <v>Bajo</v>
      </c>
      <c r="M11" s="111" t="s">
        <v>218</v>
      </c>
      <c r="N11" s="6" t="s">
        <v>24</v>
      </c>
      <c r="O11" s="6" t="s">
        <v>101</v>
      </c>
      <c r="P11" s="6" t="s">
        <v>119</v>
      </c>
      <c r="Q11" s="103" t="s">
        <v>123</v>
      </c>
      <c r="R11" s="42" t="str">
        <f>VLOOKUP(P11,Anexos!$B$37:$G$43,(HLOOKUP(Q11,Anexos!$C$37:$G$38,2,0)),0)</f>
        <v>Bajo</v>
      </c>
      <c r="S11" s="23" t="s">
        <v>56</v>
      </c>
      <c r="T11" s="111" t="s">
        <v>217</v>
      </c>
      <c r="U11" s="103" t="s">
        <v>213</v>
      </c>
      <c r="V11" s="103" t="s">
        <v>214</v>
      </c>
      <c r="W11" s="106">
        <v>1</v>
      </c>
      <c r="X11" s="107">
        <v>46082</v>
      </c>
      <c r="Y11" s="108">
        <v>46387</v>
      </c>
      <c r="Z11" s="238">
        <v>46127</v>
      </c>
      <c r="AA11" s="21"/>
      <c r="AB11" s="111" t="s">
        <v>220</v>
      </c>
      <c r="AC11" s="6" t="s">
        <v>3</v>
      </c>
      <c r="AD11" s="111" t="s">
        <v>221</v>
      </c>
      <c r="AE11" s="20"/>
      <c r="AF11" s="21"/>
      <c r="AG11" s="21"/>
      <c r="AH11" s="7"/>
      <c r="AI11" s="6"/>
      <c r="AJ11" s="7"/>
      <c r="AK11" s="20"/>
      <c r="AL11" s="21"/>
      <c r="AM11" s="21"/>
      <c r="AN11" s="7"/>
      <c r="AO11" s="6"/>
      <c r="AP11" s="7"/>
      <c r="AQ11" s="20"/>
      <c r="AR11" s="21"/>
      <c r="AS11" s="21"/>
      <c r="AT11" s="7"/>
      <c r="AU11" s="6"/>
      <c r="AV11" s="7"/>
    </row>
    <row r="12" spans="1:53" x14ac:dyDescent="0.2">
      <c r="F12" s="22"/>
      <c r="G12" s="22"/>
    </row>
  </sheetData>
  <sheetProtection formatCells="0" formatColumns="0" formatRows="0" insertColumns="0" insertRows="0" insertHyperlinks="0" deleteColumns="0" deleteRows="0" sort="0" autoFilter="0" pivotTables="0"/>
  <mergeCells count="27">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Z9:AD9"/>
    <mergeCell ref="J9:L9"/>
    <mergeCell ref="M8:Y8"/>
    <mergeCell ref="T9:Y9"/>
    <mergeCell ref="M9:M10"/>
  </mergeCells>
  <phoneticPr fontId="4" type="noConversion"/>
  <conditionalFormatting sqref="L11">
    <cfRule type="containsText" dxfId="8" priority="11" operator="containsText" text="Bajo">
      <formula>NOT(ISERROR(SEARCH("Bajo",L11)))</formula>
    </cfRule>
    <cfRule type="containsText" dxfId="7" priority="12" operator="containsText" text="Moderado">
      <formula>NOT(ISERROR(SEARCH("Moderado",L11)))</formula>
    </cfRule>
    <cfRule type="containsText" dxfId="6" priority="13" operator="containsText" text="Alto">
      <formula>NOT(ISERROR(SEARCH("Alto",L11)))</formula>
    </cfRule>
    <cfRule type="containsText" dxfId="5" priority="14" operator="containsText" text="Extremo">
      <formula>NOT(ISERROR(SEARCH("Extremo",L11)))</formula>
    </cfRule>
  </conditionalFormatting>
  <conditionalFormatting sqref="R11">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xWindow="51" yWindow="420" count="32">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Title="Despues de evaluar el control," prompt="seleccione de la lista desplegable la probabilidad residual, resultante en la columna &quot;U&quot; de la hoja 2. Evaluación de controles."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En el formato DD/MM/AAAA, registre la fecha de terminación de la actividad a desarrollar. Esta fecha no podrá superar el 31 de diciembre de cada vigencia." sqref="Y10" xr:uid="{00000000-0002-0000-0000-000010000000}"/>
    <dataValidation allowBlank="1" showInputMessage="1" showErrorMessage="1" prompt="Registre la fecha de realización del monitoreo, DD/MM/AAA." sqref="AQ10 AE10 AK10 Z10" xr:uid="{00000000-0002-0000-0000-000011000000}"/>
    <dataValidation allowBlank="1" showInputMessage="1" showErrorMessage="1" prompt="En el formato DD/MM/AAAA, registre la fecha de inicio de la actividad a desarrollar, dentro de la vigencia." sqref="X10" xr:uid="{00000000-0002-0000-0000-000012000000}"/>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00000000-0002-0000-0000-000013000000}"/>
    <dataValidation allowBlank="1" showInputMessage="1" showErrorMessage="1" prompt="Seleccione de la lista desplegable, la decisión tomada respecto al riesgo, teniendo en cuenta lo establecido en el Lineamiento Administración de Riesgos (LIN-SG-001)." sqref="S9:S10" xr:uid="{00000000-0002-0000-0000-000014000000}"/>
    <dataValidation allowBlank="1" showInputMessage="1" showErrorMessage="1" prompt="Describa los avances en el cumplimiento de la actividad definida y relacione las evidencias que los soportan." sqref="AB10 AH10 AN10 AT10" xr:uid="{00000000-0002-0000-0000-000015000000}"/>
    <dataValidation allowBlank="1" showInputMessage="1" showErrorMessage="1" prompt="Seleccione de la lista desplegable la categoria que corresponda." sqref="A6:B6" xr:uid="{00000000-0002-0000-0000-000016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7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8000000}"/>
    <dataValidation allowBlank="1" showInputMessage="1" showErrorMessage="1" prompt="Seleccione de la lista desplegable la forma como se ejecuta el control, dependiendo de que sea ejecutado por una persona (manual) o por un sistema (automático)." sqref="O9:O10" xr:uid="{00000000-0002-0000-0000-000019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A00000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00000000-0002-0000-0000-00001B000000}"/>
    <dataValidation allowBlank="1" showInputMessage="1" showErrorMessage="1" prompt="Para diligenciar este campo, dirijase primero a la hoja &quot;2. Evaluación de controles&quot;, y realice la evaluación de cada actividad de control." sqref="P9:R9" xr:uid="{00000000-0002-0000-0000-00001C000000}"/>
    <dataValidation allowBlank="1" showInputMessage="1" showErrorMessage="1" prompt="Registre el nivel de avance en el cumplimiento de la actividad. Corresponde al resultado en términos porcentuales del indicador o criterio de avance definido." sqref="AA10 AF10 AL10 AR10" xr:uid="{00000000-0002-0000-0000-00001D000000}"/>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00000000-0002-0000-0000-00001E000000}"/>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00000000-0002-0000-0000-00001F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51" yWindow="420" count="9">
        <x14:dataValidation type="list" allowBlank="1" showInputMessage="1" showErrorMessage="1" xr:uid="{00000000-0002-0000-0000-000020000000}">
          <x14:formula1>
            <xm:f>Anexos!$I$39:$I$43</xm:f>
          </x14:formula1>
          <xm:sqref>P11 J11</xm:sqref>
        </x14:dataValidation>
        <x14:dataValidation type="list" allowBlank="1" showInputMessage="1" showErrorMessage="1" xr:uid="{00000000-0002-0000-0000-000021000000}">
          <x14:formula1>
            <xm:f>Anexos!$J$39:$J$43</xm:f>
          </x14:formula1>
          <xm:sqref>K11 Q11</xm:sqref>
        </x14:dataValidation>
        <x14:dataValidation type="list" allowBlank="1" showInputMessage="1" showErrorMessage="1" xr:uid="{00000000-0002-0000-0000-000022000000}">
          <x14:formula1>
            <xm:f>Anexos!$I$48:$I$49</xm:f>
          </x14:formula1>
          <xm:sqref>N11</xm:sqref>
        </x14:dataValidation>
        <x14:dataValidation type="list" allowBlank="1" showInputMessage="1" showErrorMessage="1" xr:uid="{00000000-0002-0000-0000-000023000000}">
          <x14:formula1>
            <xm:f>Anexos!$J$48:$J$49</xm:f>
          </x14:formula1>
          <xm:sqref>AO11 AU11 AI11 AC11</xm:sqref>
        </x14:dataValidation>
        <x14:dataValidation type="list" allowBlank="1" showInputMessage="1" showErrorMessage="1" xr:uid="{00000000-0002-0000-0000-000024000000}">
          <x14:formula1>
            <xm:f>Anexos!$I$7:$I$9</xm:f>
          </x14:formula1>
          <xm:sqref>C6</xm:sqref>
        </x14:dataValidation>
        <x14:dataValidation type="list" allowBlank="1" showInputMessage="1" showErrorMessage="1" xr:uid="{00000000-0002-0000-0000-000025000000}">
          <x14:formula1>
            <xm:f>Anexos!$I$11:$I$13</xm:f>
          </x14:formula1>
          <xm:sqref>H11</xm:sqref>
        </x14:dataValidation>
        <x14:dataValidation type="list" allowBlank="1" showInputMessage="1" showErrorMessage="1" xr:uid="{00000000-0002-0000-0000-000026000000}">
          <x14:formula1>
            <xm:f>Anexos!$K$48:$K$49</xm:f>
          </x14:formula1>
          <xm:sqref>O11</xm:sqref>
        </x14:dataValidation>
        <x14:dataValidation type="list" allowBlank="1" showInputMessage="1" showErrorMessage="1" xr:uid="{00000000-0002-0000-0000-000027000000}">
          <x14:formula1>
            <xm:f>Anexos!$J$52:$J$54</xm:f>
          </x14:formula1>
          <xm:sqref>S11</xm:sqref>
        </x14:dataValidation>
        <x14:dataValidation type="list" allowBlank="1" showInputMessage="1" showErrorMessage="1" xr:uid="{00000000-0002-0000-0000-000028000000}">
          <x14:formula1>
            <xm:f>Anexos!$B$7:$B$18</xm:f>
          </x14:formula1>
          <xm:sqref>I11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83"/>
  <sheetViews>
    <sheetView zoomScale="80" zoomScaleNormal="80" zoomScaleSheetLayoutView="70" zoomScalePageLayoutView="25" workbookViewId="0">
      <selection activeCell="N9" sqref="N9:R9"/>
    </sheetView>
  </sheetViews>
  <sheetFormatPr baseColWidth="10" defaultColWidth="2.85546875" defaultRowHeight="12.75" x14ac:dyDescent="0.2"/>
  <cols>
    <col min="1" max="1" width="1.140625" style="55" customWidth="1"/>
    <col min="2" max="2" width="11.7109375" style="59" customWidth="1"/>
    <col min="3" max="3" width="35.28515625" style="59" customWidth="1"/>
    <col min="4" max="4" width="10.85546875" style="56" bestFit="1" customWidth="1"/>
    <col min="5" max="5" width="8.140625" style="56" customWidth="1"/>
    <col min="6" max="6" width="41.140625" style="56" customWidth="1"/>
    <col min="7" max="7" width="73.7109375" style="57" customWidth="1"/>
    <col min="8" max="8" width="14" style="58" customWidth="1"/>
    <col min="9" max="9" width="5.85546875" style="58" bestFit="1" customWidth="1"/>
    <col min="10" max="10" width="14.140625" style="57" customWidth="1"/>
    <col min="11" max="11" width="5.85546875" style="57" bestFit="1" customWidth="1"/>
    <col min="12" max="12" width="15.28515625" style="57" customWidth="1"/>
    <col min="13" max="13" width="13.28515625" style="56" bestFit="1" customWidth="1"/>
    <col min="14" max="14" width="18.85546875" style="56" customWidth="1"/>
    <col min="15" max="15" width="11.7109375" style="56" customWidth="1"/>
    <col min="16" max="16" width="11.140625" style="55" customWidth="1"/>
    <col min="17" max="17" width="15.28515625" style="55" customWidth="1"/>
    <col min="18" max="18" width="12.5703125" style="55" customWidth="1"/>
    <col min="19" max="19" width="16.7109375" style="55" customWidth="1"/>
    <col min="20" max="20" width="14.42578125" style="55" customWidth="1"/>
    <col min="21" max="21" width="14.7109375" style="55" customWidth="1"/>
    <col min="22" max="22" width="42.7109375" style="55" customWidth="1"/>
    <col min="23" max="23" width="33.28515625" style="55" customWidth="1"/>
    <col min="24" max="16384" width="2.85546875" style="55"/>
  </cols>
  <sheetData>
    <row r="1" spans="1:23" ht="5.25" customHeight="1" x14ac:dyDescent="0.2"/>
    <row r="2" spans="1:23" ht="19.5" customHeight="1" x14ac:dyDescent="0.2">
      <c r="B2" s="191"/>
      <c r="C2" s="192"/>
      <c r="D2" s="200" t="s">
        <v>139</v>
      </c>
      <c r="E2" s="201"/>
      <c r="F2" s="201"/>
      <c r="G2" s="201"/>
      <c r="H2" s="201"/>
      <c r="I2" s="201"/>
      <c r="J2" s="201"/>
      <c r="K2" s="201"/>
      <c r="L2" s="201"/>
      <c r="M2" s="201"/>
      <c r="N2" s="201"/>
      <c r="O2" s="201"/>
      <c r="P2" s="201"/>
      <c r="Q2" s="201"/>
      <c r="R2" s="201"/>
      <c r="S2" s="201"/>
      <c r="T2" s="201"/>
      <c r="U2" s="202"/>
      <c r="V2" s="95" t="s">
        <v>34</v>
      </c>
      <c r="W2" s="95" t="s">
        <v>132</v>
      </c>
    </row>
    <row r="3" spans="1:23" ht="19.5" customHeight="1" x14ac:dyDescent="0.2">
      <c r="B3" s="193"/>
      <c r="C3" s="194"/>
      <c r="D3" s="203"/>
      <c r="E3" s="204"/>
      <c r="F3" s="204"/>
      <c r="G3" s="204"/>
      <c r="H3" s="204"/>
      <c r="I3" s="204"/>
      <c r="J3" s="204"/>
      <c r="K3" s="204"/>
      <c r="L3" s="204"/>
      <c r="M3" s="204"/>
      <c r="N3" s="204"/>
      <c r="O3" s="204"/>
      <c r="P3" s="204"/>
      <c r="Q3" s="204"/>
      <c r="R3" s="204"/>
      <c r="S3" s="204"/>
      <c r="T3" s="204"/>
      <c r="U3" s="205"/>
      <c r="V3" s="95" t="s">
        <v>35</v>
      </c>
      <c r="W3" s="95">
        <v>4</v>
      </c>
    </row>
    <row r="4" spans="1:23" ht="19.5" customHeight="1" x14ac:dyDescent="0.2">
      <c r="B4" s="193"/>
      <c r="C4" s="194"/>
      <c r="D4" s="203"/>
      <c r="E4" s="204"/>
      <c r="F4" s="204"/>
      <c r="G4" s="204"/>
      <c r="H4" s="204"/>
      <c r="I4" s="204"/>
      <c r="J4" s="204"/>
      <c r="K4" s="204"/>
      <c r="L4" s="204"/>
      <c r="M4" s="204"/>
      <c r="N4" s="204"/>
      <c r="O4" s="204"/>
      <c r="P4" s="204"/>
      <c r="Q4" s="204"/>
      <c r="R4" s="204"/>
      <c r="S4" s="204"/>
      <c r="T4" s="204"/>
      <c r="U4" s="205"/>
      <c r="V4" s="95" t="s">
        <v>36</v>
      </c>
      <c r="W4" s="95" t="s">
        <v>207</v>
      </c>
    </row>
    <row r="5" spans="1:23" ht="19.5" customHeight="1" x14ac:dyDescent="0.2">
      <c r="B5" s="195"/>
      <c r="C5" s="196"/>
      <c r="D5" s="206"/>
      <c r="E5" s="207"/>
      <c r="F5" s="207"/>
      <c r="G5" s="207"/>
      <c r="H5" s="207"/>
      <c r="I5" s="207"/>
      <c r="J5" s="207"/>
      <c r="K5" s="207"/>
      <c r="L5" s="207"/>
      <c r="M5" s="207"/>
      <c r="N5" s="207"/>
      <c r="O5" s="207"/>
      <c r="P5" s="207"/>
      <c r="Q5" s="207"/>
      <c r="R5" s="207"/>
      <c r="S5" s="207"/>
      <c r="T5" s="207"/>
      <c r="U5" s="208"/>
      <c r="V5" s="95" t="s">
        <v>37</v>
      </c>
      <c r="W5" s="95" t="s">
        <v>200</v>
      </c>
    </row>
    <row r="6" spans="1:23" ht="12" customHeight="1" x14ac:dyDescent="0.2">
      <c r="B6" s="55"/>
      <c r="C6" s="55"/>
      <c r="D6" s="94"/>
      <c r="E6" s="94"/>
      <c r="F6" s="94"/>
      <c r="G6" s="94"/>
      <c r="H6" s="94"/>
      <c r="I6" s="94"/>
      <c r="J6" s="94"/>
      <c r="K6" s="94"/>
      <c r="L6" s="94"/>
      <c r="W6" s="100" t="s">
        <v>205</v>
      </c>
    </row>
    <row r="7" spans="1:23" ht="20.25" customHeight="1" x14ac:dyDescent="0.2">
      <c r="B7" s="182" t="s">
        <v>177</v>
      </c>
      <c r="C7" s="182"/>
      <c r="D7" s="182"/>
      <c r="E7" s="182"/>
      <c r="F7" s="182"/>
      <c r="G7" s="182"/>
      <c r="H7" s="182"/>
      <c r="I7" s="182"/>
      <c r="J7" s="182"/>
      <c r="K7" s="182"/>
      <c r="L7" s="182"/>
      <c r="M7" s="182"/>
      <c r="N7" s="182"/>
      <c r="O7" s="182"/>
      <c r="P7" s="182"/>
      <c r="Q7" s="182"/>
      <c r="R7" s="182"/>
      <c r="S7" s="182"/>
      <c r="T7" s="182"/>
      <c r="U7" s="182"/>
      <c r="V7" s="182"/>
      <c r="W7" s="182"/>
    </row>
    <row r="8" spans="1:23" x14ac:dyDescent="0.2">
      <c r="B8" s="88"/>
      <c r="C8" s="88"/>
      <c r="D8" s="93"/>
      <c r="E8" s="87"/>
      <c r="F8" s="87"/>
      <c r="L8" s="91"/>
    </row>
    <row r="9" spans="1:23" ht="15" customHeight="1" x14ac:dyDescent="0.2">
      <c r="A9" s="62"/>
      <c r="B9" s="183" t="s">
        <v>172</v>
      </c>
      <c r="C9" s="184"/>
      <c r="D9" s="209">
        <v>46072</v>
      </c>
      <c r="E9" s="188"/>
      <c r="F9" s="89" t="s">
        <v>171</v>
      </c>
      <c r="G9" s="189" t="s">
        <v>215</v>
      </c>
      <c r="H9" s="190"/>
      <c r="I9" s="92"/>
      <c r="J9" s="183" t="s">
        <v>176</v>
      </c>
      <c r="K9" s="183"/>
      <c r="L9" s="183"/>
      <c r="M9" s="184"/>
      <c r="N9" s="188" t="s">
        <v>224</v>
      </c>
      <c r="O9" s="188"/>
      <c r="P9" s="188"/>
      <c r="Q9" s="188"/>
      <c r="R9" s="188"/>
      <c r="T9" s="58"/>
      <c r="U9" s="58"/>
    </row>
    <row r="10" spans="1:23" x14ac:dyDescent="0.2">
      <c r="B10" s="88"/>
      <c r="C10" s="88"/>
      <c r="D10" s="87"/>
      <c r="E10" s="87"/>
      <c r="F10" s="87"/>
      <c r="L10" s="91"/>
    </row>
    <row r="11" spans="1:23" s="83" customFormat="1" ht="28.5" customHeight="1" x14ac:dyDescent="0.2">
      <c r="B11" s="170" t="s">
        <v>169</v>
      </c>
      <c r="C11" s="170" t="s">
        <v>168</v>
      </c>
      <c r="D11" s="170" t="s">
        <v>167</v>
      </c>
      <c r="E11" s="170"/>
      <c r="F11" s="177" t="s">
        <v>166</v>
      </c>
      <c r="G11" s="170" t="s">
        <v>165</v>
      </c>
      <c r="H11" s="171" t="s">
        <v>164</v>
      </c>
      <c r="I11" s="172"/>
      <c r="J11" s="172"/>
      <c r="K11" s="172"/>
      <c r="L11" s="172"/>
      <c r="M11" s="172"/>
      <c r="N11" s="172"/>
      <c r="O11" s="172"/>
      <c r="P11" s="173"/>
      <c r="Q11" s="174" t="s">
        <v>163</v>
      </c>
      <c r="R11" s="174"/>
      <c r="S11" s="174"/>
      <c r="T11" s="174"/>
      <c r="U11" s="186" t="s">
        <v>162</v>
      </c>
    </row>
    <row r="12" spans="1:23" s="83" customFormat="1" ht="21.75" customHeight="1" x14ac:dyDescent="0.2">
      <c r="B12" s="170"/>
      <c r="C12" s="170"/>
      <c r="D12" s="170"/>
      <c r="E12" s="170"/>
      <c r="F12" s="178"/>
      <c r="G12" s="170"/>
      <c r="H12" s="171" t="s">
        <v>159</v>
      </c>
      <c r="I12" s="172"/>
      <c r="J12" s="172"/>
      <c r="K12" s="173"/>
      <c r="L12" s="171" t="s">
        <v>158</v>
      </c>
      <c r="M12" s="172"/>
      <c r="N12" s="172"/>
      <c r="O12" s="172"/>
      <c r="P12" s="173"/>
      <c r="Q12" s="175" t="s">
        <v>157</v>
      </c>
      <c r="R12" s="175" t="s">
        <v>156</v>
      </c>
      <c r="S12" s="175" t="s">
        <v>155</v>
      </c>
      <c r="T12" s="180" t="s">
        <v>154</v>
      </c>
      <c r="U12" s="186" t="s">
        <v>153</v>
      </c>
    </row>
    <row r="13" spans="1:23" s="83" customFormat="1" ht="58.5" customHeight="1" x14ac:dyDescent="0.2">
      <c r="B13" s="170"/>
      <c r="C13" s="170"/>
      <c r="D13" s="85" t="s">
        <v>152</v>
      </c>
      <c r="E13" s="85" t="s">
        <v>22</v>
      </c>
      <c r="F13" s="179"/>
      <c r="G13" s="170"/>
      <c r="H13" s="85" t="s">
        <v>151</v>
      </c>
      <c r="I13" s="85" t="s">
        <v>149</v>
      </c>
      <c r="J13" s="85" t="s">
        <v>150</v>
      </c>
      <c r="K13" s="85" t="s">
        <v>149</v>
      </c>
      <c r="L13" s="85" t="s">
        <v>148</v>
      </c>
      <c r="M13" s="86" t="s">
        <v>30</v>
      </c>
      <c r="N13" s="86" t="s">
        <v>147</v>
      </c>
      <c r="O13" s="86" t="s">
        <v>146</v>
      </c>
      <c r="P13" s="85" t="s">
        <v>145</v>
      </c>
      <c r="Q13" s="176"/>
      <c r="R13" s="176"/>
      <c r="S13" s="176"/>
      <c r="T13" s="181"/>
      <c r="U13" s="186"/>
    </row>
    <row r="14" spans="1:23" s="76" customFormat="1" ht="232.5" customHeight="1" x14ac:dyDescent="0.2">
      <c r="B14" s="152" t="s">
        <v>211</v>
      </c>
      <c r="C14" s="197" t="str">
        <f>+'1. Mapa y plan de tratamiento'!G11</f>
        <v>Posibilidad de afectación institucional por la pérdida de conocimiento estratégico, derivada de la falta de publicación y gestión adecuada de documentos de análisis vinculados a la gestión del conocimiento, como consecuencia del traslado, desvinculación o terminación de contrato del personal de la entidad.</v>
      </c>
      <c r="D14" s="155" t="s">
        <v>68</v>
      </c>
      <c r="E14" s="158">
        <f>VLOOKUP(D14,Criterios!$A$20:$B$24,2,FALSE)</f>
        <v>0.4</v>
      </c>
      <c r="F14" s="161" t="str">
        <f>+'1. Mapa y plan de tratamiento'!F11</f>
        <v xml:space="preserve">Pérdida de conocimientos e información estratégica por rotación de personal.
</v>
      </c>
      <c r="G14" s="112" t="str">
        <f>+'1. Mapa y plan de tratamiento'!T11</f>
        <v>El/la profesional designado(a) por el(la) Director(a) de Análisis y Diseño Estratégico verificará semestralmente que los documentos de análisis relacionados con la gestión del conocimiento, producidos según la dinámica de la entidad, se encuentren publicados en la página web o en la herramienta tecnológica que esta defina. Esta verificación tiene como finalidad implementar acciones que permitan la identificación, producción, almacenamiento y transferencia del conocimiento y la innovación, con el propósito de fortalecer la toma de decisiones, promover la mejora continua y proteger la memoria institucional en la Secretaría Distrital de Integración Social, de acuerdo con lo establecido en el Procedimiento Actualización del Mapa de Gestión del Conocimiento (PCD-GC-011).
En caso de que, durante el seguimiento, no se evidencie la publicación de algún documento, se enviará un correo electrónico al(los) equipo(s) responsable(s) con el fin de verificar su estado y gestionar la correspondiente publicación.
El cumplimiento de esta actividad se soportará mediante una matriz de seguimiento de los documentos de análisis publicados.</v>
      </c>
      <c r="H14" s="79" t="s">
        <v>196</v>
      </c>
      <c r="I14" s="80">
        <f>VLOOKUP(H14,Criterios!$B$3:$C$6,2,FALSE)</f>
        <v>0.25</v>
      </c>
      <c r="J14" s="79" t="s">
        <v>101</v>
      </c>
      <c r="K14" s="80">
        <f>VLOOKUP(J14,Criterios!$B$7:$C$9,2,FALSE)</f>
        <v>0.15</v>
      </c>
      <c r="L14" s="110" t="s">
        <v>189</v>
      </c>
      <c r="M14" s="79" t="s">
        <v>188</v>
      </c>
      <c r="N14" s="110" t="s">
        <v>183</v>
      </c>
      <c r="O14" s="79" t="s">
        <v>185</v>
      </c>
      <c r="P14" s="79" t="s">
        <v>180</v>
      </c>
      <c r="Q14" s="72">
        <f>+I14+K14</f>
        <v>0.4</v>
      </c>
      <c r="R14" s="72">
        <f>(E14-(E14*Q14))</f>
        <v>0.24</v>
      </c>
      <c r="S14" s="151">
        <f>IF(R15&gt;1%,R15,R14)</f>
        <v>0.24</v>
      </c>
      <c r="T14" s="163">
        <f>IF(S18&gt;1%,S18,(IF(S16&gt;1%,S16,S14)))</f>
        <v>0.24</v>
      </c>
      <c r="U14" s="147" t="str">
        <f>IF(T14&lt;=20%,Criterios!$A$20,IF(T14&lt;=40%,Criterios!$A$21,IF(T14&lt;=60%,Criterios!$A$22,IF(T14&lt;=80,Criterios!$A$23,Criterios!$A$24))))</f>
        <v>Baja</v>
      </c>
    </row>
    <row r="15" spans="1:23" s="76" customFormat="1" ht="14.25" x14ac:dyDescent="0.2">
      <c r="B15" s="153"/>
      <c r="C15" s="198"/>
      <c r="D15" s="156"/>
      <c r="E15" s="159"/>
      <c r="F15" s="162"/>
      <c r="G15" s="75" t="s">
        <v>140</v>
      </c>
      <c r="H15" s="73" t="s">
        <v>191</v>
      </c>
      <c r="I15" s="74">
        <f>VLOOKUP(H15,Criterios!$B$3:$C$6,2,FALSE)</f>
        <v>0</v>
      </c>
      <c r="J15" s="73" t="s">
        <v>191</v>
      </c>
      <c r="K15" s="74">
        <f>VLOOKUP(J15,Criterios!$B$7:$C$9,2,FALSE)</f>
        <v>0</v>
      </c>
      <c r="L15" s="73"/>
      <c r="M15" s="73"/>
      <c r="N15" s="73"/>
      <c r="O15" s="73"/>
      <c r="P15" s="73"/>
      <c r="Q15" s="72">
        <f>+I15+K15</f>
        <v>0</v>
      </c>
      <c r="R15" s="72">
        <f>(R14-(R14*Q15))</f>
        <v>0.24</v>
      </c>
      <c r="S15" s="150"/>
      <c r="T15" s="164"/>
      <c r="U15" s="148"/>
    </row>
    <row r="16" spans="1:23" s="76" customFormat="1" ht="14.25" x14ac:dyDescent="0.2">
      <c r="B16" s="153"/>
      <c r="C16" s="198"/>
      <c r="D16" s="156"/>
      <c r="E16" s="159"/>
      <c r="F16" s="162" t="s">
        <v>143</v>
      </c>
      <c r="G16" s="75" t="s">
        <v>141</v>
      </c>
      <c r="H16" s="73" t="s">
        <v>191</v>
      </c>
      <c r="I16" s="74">
        <f>VLOOKUP(H16,Criterios!$B$3:$C$6,2,FALSE)</f>
        <v>0</v>
      </c>
      <c r="J16" s="73" t="s">
        <v>191</v>
      </c>
      <c r="K16" s="74">
        <f>VLOOKUP(J16,Criterios!$B$7:$C$9,2,FALSE)</f>
        <v>0</v>
      </c>
      <c r="L16" s="73"/>
      <c r="M16" s="73"/>
      <c r="N16" s="73"/>
      <c r="O16" s="73"/>
      <c r="P16" s="73"/>
      <c r="Q16" s="72">
        <f>+I16+K16</f>
        <v>0</v>
      </c>
      <c r="R16" s="72">
        <f>IF(Q16&gt;1%,(R15-(R15*Q16)),Q16)</f>
        <v>0</v>
      </c>
      <c r="S16" s="150">
        <f>IF(R17&gt;1%,R17,R16)</f>
        <v>0</v>
      </c>
      <c r="T16" s="164"/>
      <c r="U16" s="148"/>
    </row>
    <row r="17" spans="1:23" s="76" customFormat="1" ht="14.25" x14ac:dyDescent="0.2">
      <c r="B17" s="153"/>
      <c r="C17" s="198"/>
      <c r="D17" s="156"/>
      <c r="E17" s="159"/>
      <c r="F17" s="162"/>
      <c r="G17" s="75" t="s">
        <v>140</v>
      </c>
      <c r="H17" s="73" t="s">
        <v>191</v>
      </c>
      <c r="I17" s="74">
        <f>VLOOKUP(H17,Criterios!$B$3:$C$6,2,FALSE)</f>
        <v>0</v>
      </c>
      <c r="J17" s="73" t="s">
        <v>191</v>
      </c>
      <c r="K17" s="74">
        <f>VLOOKUP(J17,Criterios!$B$7:$C$9,2,FALSE)</f>
        <v>0</v>
      </c>
      <c r="L17" s="73"/>
      <c r="M17" s="73"/>
      <c r="N17" s="73"/>
      <c r="O17" s="73"/>
      <c r="P17" s="73"/>
      <c r="Q17" s="72">
        <f>+I17+K17</f>
        <v>0</v>
      </c>
      <c r="R17" s="72">
        <f>(R16-(R16*Q17))</f>
        <v>0</v>
      </c>
      <c r="S17" s="150"/>
      <c r="T17" s="164"/>
      <c r="U17" s="148"/>
    </row>
    <row r="18" spans="1:23" s="76" customFormat="1" ht="14.25" x14ac:dyDescent="0.2">
      <c r="B18" s="153"/>
      <c r="C18" s="198"/>
      <c r="D18" s="156"/>
      <c r="E18" s="159"/>
      <c r="F18" s="166" t="s">
        <v>142</v>
      </c>
      <c r="G18" s="71" t="s">
        <v>141</v>
      </c>
      <c r="H18" s="73" t="s">
        <v>191</v>
      </c>
      <c r="I18" s="70">
        <f>VLOOKUP(H18,Criterios!$B$3:$C$6,2,FALSE)</f>
        <v>0</v>
      </c>
      <c r="J18" s="73" t="s">
        <v>191</v>
      </c>
      <c r="K18" s="70">
        <f>VLOOKUP(J18,Criterios!$B$7:$C$9,2,FALSE)</f>
        <v>0</v>
      </c>
      <c r="L18" s="69"/>
      <c r="M18" s="69"/>
      <c r="N18" s="69"/>
      <c r="O18" s="69"/>
      <c r="P18" s="69"/>
      <c r="Q18" s="68">
        <f>+I18+K18</f>
        <v>0</v>
      </c>
      <c r="R18" s="68">
        <f>IF(Q18&gt;1%,(R17-(R17*Q18)),Q18)</f>
        <v>0</v>
      </c>
      <c r="S18" s="168">
        <f>IF(R19&gt;1%,R19,R18)</f>
        <v>0</v>
      </c>
      <c r="T18" s="164"/>
      <c r="U18" s="148"/>
    </row>
    <row r="19" spans="1:23" s="76" customFormat="1" ht="14.25" x14ac:dyDescent="0.2">
      <c r="B19" s="154"/>
      <c r="C19" s="199"/>
      <c r="D19" s="157"/>
      <c r="E19" s="160"/>
      <c r="F19" s="167"/>
      <c r="G19" s="67" t="s">
        <v>140</v>
      </c>
      <c r="H19" s="65" t="s">
        <v>191</v>
      </c>
      <c r="I19" s="66">
        <f>VLOOKUP(H19,Criterios!$B$3:$C$6,2,FALSE)</f>
        <v>0</v>
      </c>
      <c r="J19" s="65" t="s">
        <v>191</v>
      </c>
      <c r="K19" s="66">
        <f>VLOOKUP(J19,Criterios!$B$7:$C$9,2,FALSE)</f>
        <v>0</v>
      </c>
      <c r="L19" s="65"/>
      <c r="M19" s="65"/>
      <c r="N19" s="65"/>
      <c r="O19" s="65"/>
      <c r="P19" s="65"/>
      <c r="Q19" s="64">
        <f t="shared" ref="Q19:Q25" si="0">+I19+K19</f>
        <v>0</v>
      </c>
      <c r="R19" s="64">
        <f>IF(Q19&gt;1%,(R18-(R18*Q19)),Q19)</f>
        <v>0</v>
      </c>
      <c r="S19" s="169"/>
      <c r="T19" s="165"/>
      <c r="U19" s="149"/>
    </row>
    <row r="20" spans="1:23" s="76" customFormat="1" ht="14.25" x14ac:dyDescent="0.2">
      <c r="B20" s="152"/>
      <c r="C20" s="152"/>
      <c r="D20" s="155"/>
      <c r="E20" s="158" t="e">
        <f>VLOOKUP(D20,Criterios!$A$20:$B$24,2,FALSE)</f>
        <v>#N/A</v>
      </c>
      <c r="F20" s="161" t="s">
        <v>144</v>
      </c>
      <c r="G20" s="81" t="s">
        <v>141</v>
      </c>
      <c r="H20" s="79"/>
      <c r="I20" s="80" t="e">
        <f>VLOOKUP(H20,Criterios!$B$3:$C$6,2,FALSE)</f>
        <v>#N/A</v>
      </c>
      <c r="J20" s="79"/>
      <c r="K20" s="80" t="e">
        <f>VLOOKUP(J20,Criterios!$B$7:$C$9,2,FALSE)</f>
        <v>#N/A</v>
      </c>
      <c r="L20" s="79"/>
      <c r="M20" s="79"/>
      <c r="N20" s="79"/>
      <c r="O20" s="79"/>
      <c r="P20" s="79"/>
      <c r="Q20" s="78" t="e">
        <f>+I20+K20</f>
        <v>#N/A</v>
      </c>
      <c r="R20" s="78" t="e">
        <f>(E20-(E20*Q20))</f>
        <v>#N/A</v>
      </c>
      <c r="S20" s="151" t="e">
        <f>IF(R21&gt;1%,R21,R20)</f>
        <v>#N/A</v>
      </c>
      <c r="T20" s="163" t="e">
        <f>IF(S24&gt;1%,S24,(IF(S22&gt;1%,S22,S20)))</f>
        <v>#N/A</v>
      </c>
      <c r="U20" s="147" t="e">
        <f>IF(T20&lt;=20%,Criterios!$A$20,IF(T20&lt;=40%,Criterios!$A$21,IF(T20&lt;=60%,Criterios!$A$22,IF(T20&lt;=80,Criterios!$A$23,Criterios!$A$24))))</f>
        <v>#N/A</v>
      </c>
    </row>
    <row r="21" spans="1:23" s="76" customFormat="1" ht="14.25" x14ac:dyDescent="0.2">
      <c r="B21" s="153"/>
      <c r="C21" s="153"/>
      <c r="D21" s="156"/>
      <c r="E21" s="159"/>
      <c r="F21" s="162"/>
      <c r="G21" s="75" t="s">
        <v>140</v>
      </c>
      <c r="H21" s="73"/>
      <c r="I21" s="74" t="e">
        <f>VLOOKUP(H21,Criterios!$B$3:$C$6,2,FALSE)</f>
        <v>#N/A</v>
      </c>
      <c r="J21" s="73"/>
      <c r="K21" s="74" t="e">
        <f>VLOOKUP(J21,Criterios!$B$7:$C$9,2,FALSE)</f>
        <v>#N/A</v>
      </c>
      <c r="L21" s="73"/>
      <c r="M21" s="73"/>
      <c r="N21" s="73"/>
      <c r="O21" s="73"/>
      <c r="P21" s="73"/>
      <c r="Q21" s="72" t="e">
        <f>+I21+K21</f>
        <v>#N/A</v>
      </c>
      <c r="R21" s="72" t="e">
        <f>(R20-(R20*Q21))</f>
        <v>#N/A</v>
      </c>
      <c r="S21" s="150"/>
      <c r="T21" s="164"/>
      <c r="U21" s="148"/>
    </row>
    <row r="22" spans="1:23" s="76" customFormat="1" ht="14.25" x14ac:dyDescent="0.2">
      <c r="B22" s="153"/>
      <c r="C22" s="153"/>
      <c r="D22" s="156"/>
      <c r="E22" s="159"/>
      <c r="F22" s="162" t="s">
        <v>143</v>
      </c>
      <c r="G22" s="75" t="s">
        <v>141</v>
      </c>
      <c r="H22" s="73"/>
      <c r="I22" s="74" t="e">
        <f>VLOOKUP(H22,Criterios!$B$3:$C$6,2,FALSE)</f>
        <v>#N/A</v>
      </c>
      <c r="J22" s="73"/>
      <c r="K22" s="74" t="e">
        <f>VLOOKUP(J22,Criterios!$B$7:$C$9,2,FALSE)</f>
        <v>#N/A</v>
      </c>
      <c r="L22" s="73"/>
      <c r="M22" s="73"/>
      <c r="N22" s="73"/>
      <c r="O22" s="73"/>
      <c r="P22" s="73"/>
      <c r="Q22" s="72" t="e">
        <f t="shared" si="0"/>
        <v>#N/A</v>
      </c>
      <c r="R22" s="72" t="e">
        <f>IF(Q22&gt;1%,(R21-(R21*Q22)),Q22)</f>
        <v>#N/A</v>
      </c>
      <c r="S22" s="150" t="e">
        <f>IF(R23&gt;1%,R23,R22)</f>
        <v>#N/A</v>
      </c>
      <c r="T22" s="164"/>
      <c r="U22" s="148"/>
    </row>
    <row r="23" spans="1:23" s="76" customFormat="1" ht="14.25" x14ac:dyDescent="0.2">
      <c r="B23" s="153"/>
      <c r="C23" s="153"/>
      <c r="D23" s="156"/>
      <c r="E23" s="159"/>
      <c r="F23" s="162"/>
      <c r="G23" s="75" t="s">
        <v>140</v>
      </c>
      <c r="H23" s="73"/>
      <c r="I23" s="74" t="e">
        <f>VLOOKUP(H23,Criterios!$B$3:$C$6,2,FALSE)</f>
        <v>#N/A</v>
      </c>
      <c r="J23" s="73"/>
      <c r="K23" s="74" t="e">
        <f>VLOOKUP(J23,Criterios!$B$7:$C$9,2,FALSE)</f>
        <v>#N/A</v>
      </c>
      <c r="L23" s="73"/>
      <c r="M23" s="73"/>
      <c r="N23" s="73"/>
      <c r="O23" s="73"/>
      <c r="P23" s="73"/>
      <c r="Q23" s="72" t="e">
        <f t="shared" si="0"/>
        <v>#N/A</v>
      </c>
      <c r="R23" s="72" t="e">
        <f>(R22-(R22*Q23))</f>
        <v>#N/A</v>
      </c>
      <c r="S23" s="150"/>
      <c r="T23" s="164"/>
      <c r="U23" s="148"/>
    </row>
    <row r="24" spans="1:23" s="76" customFormat="1" ht="14.25" x14ac:dyDescent="0.2">
      <c r="B24" s="153"/>
      <c r="C24" s="153"/>
      <c r="D24" s="156"/>
      <c r="E24" s="159"/>
      <c r="F24" s="166" t="s">
        <v>142</v>
      </c>
      <c r="G24" s="71" t="s">
        <v>141</v>
      </c>
      <c r="H24" s="73"/>
      <c r="I24" s="70" t="e">
        <f>VLOOKUP(H24,Criterios!$B$3:$C$6,2,FALSE)</f>
        <v>#N/A</v>
      </c>
      <c r="J24" s="73"/>
      <c r="K24" s="70" t="e">
        <f>VLOOKUP(J24,Criterios!$B$7:$C$9,2,FALSE)</f>
        <v>#N/A</v>
      </c>
      <c r="L24" s="69"/>
      <c r="M24" s="69"/>
      <c r="N24" s="69"/>
      <c r="O24" s="69"/>
      <c r="P24" s="69"/>
      <c r="Q24" s="68" t="e">
        <f t="shared" si="0"/>
        <v>#N/A</v>
      </c>
      <c r="R24" s="68" t="e">
        <f>IF(Q24&gt;1%,(R23-(R23*Q24)),Q24)</f>
        <v>#N/A</v>
      </c>
      <c r="S24" s="168" t="e">
        <f>IF(R25&gt;1%,R25,R24)</f>
        <v>#N/A</v>
      </c>
      <c r="T24" s="164"/>
      <c r="U24" s="148"/>
    </row>
    <row r="25" spans="1:23" s="76" customFormat="1" ht="14.25" x14ac:dyDescent="0.2">
      <c r="B25" s="154"/>
      <c r="C25" s="154"/>
      <c r="D25" s="157"/>
      <c r="E25" s="160"/>
      <c r="F25" s="167"/>
      <c r="G25" s="67" t="s">
        <v>140</v>
      </c>
      <c r="H25" s="65"/>
      <c r="I25" s="66" t="e">
        <f>VLOOKUP(H25,Criterios!$B$3:$C$6,2,FALSE)</f>
        <v>#N/A</v>
      </c>
      <c r="J25" s="65"/>
      <c r="K25" s="66" t="e">
        <f>VLOOKUP(J25,Criterios!$B$7:$C$9,2,FALSE)</f>
        <v>#N/A</v>
      </c>
      <c r="L25" s="65"/>
      <c r="M25" s="65"/>
      <c r="N25" s="65"/>
      <c r="O25" s="65"/>
      <c r="P25" s="65"/>
      <c r="Q25" s="64" t="e">
        <f t="shared" si="0"/>
        <v>#N/A</v>
      </c>
      <c r="R25" s="64" t="e">
        <f>IF(Q25&gt;1%,(R24-(R24*Q25)),Q25)</f>
        <v>#N/A</v>
      </c>
      <c r="S25" s="169"/>
      <c r="T25" s="165"/>
      <c r="U25" s="149"/>
    </row>
    <row r="26" spans="1:23" ht="15" x14ac:dyDescent="0.2">
      <c r="A26" s="62"/>
      <c r="B26" s="61"/>
      <c r="C26" s="61"/>
      <c r="D26" s="61"/>
      <c r="E26" s="61"/>
      <c r="F26" s="61"/>
      <c r="G26" s="61"/>
      <c r="J26" s="58"/>
      <c r="K26" s="58"/>
      <c r="L26" s="58"/>
      <c r="M26" s="58"/>
      <c r="N26" s="58"/>
      <c r="O26" s="58"/>
      <c r="P26" s="58"/>
      <c r="Q26" s="58"/>
      <c r="R26" s="58"/>
      <c r="S26" s="58"/>
      <c r="T26" s="58"/>
      <c r="U26" s="58"/>
    </row>
    <row r="27" spans="1:23" ht="4.5" customHeight="1" x14ac:dyDescent="0.2">
      <c r="A27" s="62"/>
      <c r="B27" s="89"/>
      <c r="C27" s="89"/>
      <c r="D27" s="58"/>
      <c r="E27" s="58"/>
      <c r="F27" s="58"/>
      <c r="G27" s="61"/>
      <c r="H27" s="89"/>
      <c r="I27" s="89"/>
      <c r="J27" s="89"/>
      <c r="K27" s="89"/>
      <c r="L27" s="89"/>
      <c r="M27" s="58"/>
      <c r="N27" s="58"/>
      <c r="O27" s="58"/>
      <c r="P27" s="58"/>
      <c r="Q27" s="58"/>
      <c r="R27" s="58"/>
      <c r="S27" s="58"/>
      <c r="T27" s="58"/>
      <c r="U27" s="58"/>
    </row>
    <row r="28" spans="1:23" ht="6.75" customHeight="1" x14ac:dyDescent="0.2">
      <c r="A28" s="62"/>
      <c r="B28" s="61"/>
      <c r="C28" s="61"/>
      <c r="D28" s="61"/>
      <c r="E28" s="61"/>
      <c r="F28" s="61"/>
      <c r="G28" s="61"/>
      <c r="J28" s="58"/>
      <c r="K28" s="58"/>
      <c r="L28" s="58"/>
      <c r="M28" s="58"/>
      <c r="N28" s="58"/>
      <c r="O28" s="58"/>
      <c r="P28" s="58"/>
      <c r="Q28" s="58"/>
      <c r="R28" s="58"/>
      <c r="S28" s="58"/>
      <c r="T28" s="58"/>
      <c r="U28" s="58"/>
    </row>
    <row r="29" spans="1:23" ht="16.5" customHeight="1" x14ac:dyDescent="0.2">
      <c r="A29" s="62"/>
      <c r="B29" s="182" t="s">
        <v>175</v>
      </c>
      <c r="C29" s="182"/>
      <c r="D29" s="182"/>
      <c r="E29" s="182"/>
      <c r="F29" s="182"/>
      <c r="G29" s="182"/>
      <c r="H29" s="182"/>
      <c r="I29" s="182"/>
      <c r="J29" s="182"/>
      <c r="K29" s="182"/>
      <c r="L29" s="182"/>
      <c r="M29" s="182"/>
      <c r="N29" s="182"/>
      <c r="O29" s="182"/>
      <c r="P29" s="182"/>
      <c r="Q29" s="182"/>
      <c r="R29" s="182"/>
      <c r="S29" s="182"/>
      <c r="T29" s="182"/>
      <c r="U29" s="182"/>
      <c r="V29" s="182"/>
      <c r="W29" s="182"/>
    </row>
    <row r="30" spans="1:23" ht="15" x14ac:dyDescent="0.2">
      <c r="A30" s="62"/>
      <c r="B30" s="88"/>
      <c r="C30" s="88"/>
      <c r="D30" s="87"/>
      <c r="E30" s="87"/>
      <c r="F30" s="87"/>
      <c r="H30" s="89"/>
      <c r="I30" s="89"/>
      <c r="J30" s="89"/>
      <c r="K30" s="89"/>
      <c r="L30" s="89"/>
    </row>
    <row r="31" spans="1:23" ht="15" customHeight="1" x14ac:dyDescent="0.2">
      <c r="A31" s="62"/>
      <c r="B31" s="183" t="s">
        <v>172</v>
      </c>
      <c r="C31" s="184"/>
      <c r="D31" s="209">
        <v>46127</v>
      </c>
      <c r="E31" s="188"/>
      <c r="F31" s="89" t="s">
        <v>171</v>
      </c>
      <c r="G31" s="189" t="s">
        <v>215</v>
      </c>
      <c r="H31" s="190"/>
      <c r="I31" s="210" t="s">
        <v>174</v>
      </c>
      <c r="J31" s="183"/>
      <c r="K31" s="183"/>
      <c r="L31" s="183"/>
      <c r="M31" s="184"/>
      <c r="N31" s="188" t="s">
        <v>222</v>
      </c>
      <c r="O31" s="188"/>
      <c r="P31" s="188"/>
      <c r="Q31" s="188"/>
      <c r="R31" s="188"/>
      <c r="T31" s="58"/>
      <c r="U31" s="58"/>
    </row>
    <row r="32" spans="1:23" ht="15" x14ac:dyDescent="0.2">
      <c r="A32" s="62"/>
      <c r="B32" s="88"/>
      <c r="C32" s="88"/>
      <c r="D32" s="87"/>
      <c r="E32" s="87"/>
      <c r="F32" s="87"/>
      <c r="H32" s="187"/>
      <c r="I32" s="187"/>
      <c r="J32" s="187"/>
      <c r="K32" s="187"/>
      <c r="L32" s="187"/>
    </row>
    <row r="33" spans="1:23" s="83" customFormat="1" ht="28.5" customHeight="1" x14ac:dyDescent="0.25">
      <c r="B33" s="170" t="s">
        <v>169</v>
      </c>
      <c r="C33" s="170" t="s">
        <v>168</v>
      </c>
      <c r="D33" s="170" t="s">
        <v>167</v>
      </c>
      <c r="E33" s="170"/>
      <c r="F33" s="177" t="s">
        <v>166</v>
      </c>
      <c r="G33" s="170" t="s">
        <v>165</v>
      </c>
      <c r="H33" s="171" t="s">
        <v>164</v>
      </c>
      <c r="I33" s="172"/>
      <c r="J33" s="172"/>
      <c r="K33" s="172"/>
      <c r="L33" s="172"/>
      <c r="M33" s="172"/>
      <c r="N33" s="172"/>
      <c r="O33" s="172"/>
      <c r="P33" s="173"/>
      <c r="Q33" s="174" t="s">
        <v>163</v>
      </c>
      <c r="R33" s="174"/>
      <c r="S33" s="174"/>
      <c r="T33" s="174"/>
      <c r="U33" s="186" t="s">
        <v>162</v>
      </c>
      <c r="V33" s="185" t="s">
        <v>161</v>
      </c>
      <c r="W33" s="90"/>
    </row>
    <row r="34" spans="1:23" s="83" customFormat="1" ht="21.75" customHeight="1" x14ac:dyDescent="0.25">
      <c r="B34" s="170"/>
      <c r="C34" s="170"/>
      <c r="D34" s="170"/>
      <c r="E34" s="170"/>
      <c r="F34" s="178"/>
      <c r="G34" s="170"/>
      <c r="H34" s="171" t="s">
        <v>159</v>
      </c>
      <c r="I34" s="172"/>
      <c r="J34" s="172"/>
      <c r="K34" s="173"/>
      <c r="L34" s="171" t="s">
        <v>158</v>
      </c>
      <c r="M34" s="172"/>
      <c r="N34" s="172"/>
      <c r="O34" s="172"/>
      <c r="P34" s="173"/>
      <c r="Q34" s="175" t="s">
        <v>157</v>
      </c>
      <c r="R34" s="175" t="s">
        <v>156</v>
      </c>
      <c r="S34" s="175" t="s">
        <v>155</v>
      </c>
      <c r="T34" s="180" t="s">
        <v>154</v>
      </c>
      <c r="U34" s="186" t="s">
        <v>153</v>
      </c>
      <c r="V34" s="185"/>
      <c r="W34" s="90"/>
    </row>
    <row r="35" spans="1:23" s="83" customFormat="1" ht="51" x14ac:dyDescent="0.25">
      <c r="B35" s="170"/>
      <c r="C35" s="170"/>
      <c r="D35" s="85" t="s">
        <v>152</v>
      </c>
      <c r="E35" s="85" t="s">
        <v>22</v>
      </c>
      <c r="F35" s="179"/>
      <c r="G35" s="170"/>
      <c r="H35" s="85" t="s">
        <v>151</v>
      </c>
      <c r="I35" s="85" t="s">
        <v>149</v>
      </c>
      <c r="J35" s="85" t="s">
        <v>150</v>
      </c>
      <c r="K35" s="85" t="s">
        <v>149</v>
      </c>
      <c r="L35" s="85" t="s">
        <v>148</v>
      </c>
      <c r="M35" s="86" t="s">
        <v>30</v>
      </c>
      <c r="N35" s="86" t="s">
        <v>147</v>
      </c>
      <c r="O35" s="86" t="s">
        <v>146</v>
      </c>
      <c r="P35" s="85" t="s">
        <v>145</v>
      </c>
      <c r="Q35" s="176"/>
      <c r="R35" s="176"/>
      <c r="S35" s="176"/>
      <c r="T35" s="181"/>
      <c r="U35" s="186"/>
      <c r="V35" s="185"/>
      <c r="W35" s="90"/>
    </row>
    <row r="36" spans="1:23" s="76" customFormat="1" ht="231.75" customHeight="1" x14ac:dyDescent="0.2">
      <c r="B36" s="152" t="str">
        <f>+'1. Mapa y plan de tratamiento'!E11</f>
        <v>R-GC-002</v>
      </c>
      <c r="C36" s="197" t="str">
        <f>+'1. Mapa y plan de tratamiento'!G11</f>
        <v>Posibilidad de afectación institucional por la pérdida de conocimiento estratégico, derivada de la falta de publicación y gestión adecuada de documentos de análisis vinculados a la gestión del conocimiento, como consecuencia del traslado, desvinculación o terminación de contrato del personal de la entidad.</v>
      </c>
      <c r="D36" s="155" t="s">
        <v>68</v>
      </c>
      <c r="E36" s="158">
        <f>VLOOKUP(D36,Criterios!$A$20:$B$24,2,FALSE)</f>
        <v>0.4</v>
      </c>
      <c r="F36" s="239" t="str">
        <f>+'1. Mapa y plan de tratamiento'!F11</f>
        <v xml:space="preserve">Pérdida de conocimientos e información estratégica por rotación de personal.
</v>
      </c>
      <c r="G36" s="112" t="str">
        <f>+'1. Mapa y plan de tratamiento'!M11</f>
        <v>El/la profesional designado(a) por el(la) Director(a) de Análisis y Diseño Estratégico verifica semestralmente que los documentos de análisis relacionados con la gestión del conocimiento, producidos según la dinámica de la entidad, se encuentren publicados en la página web o en la herramienta tecnológica que esta defina. Esta verificación tiene como finalidad implementar acciones que permitan la identificación, producción, almacenamiento y transferencia del conocimiento y la innovación, con el propósito de fortalecer la toma de decisiones, promover la mejora continua y proteger la memoria institucional en la Secretaría Distrital de Integración Social, de acuerdo con lo establecido en el Procedimiento Actualización del Mapa de Gestión del Conocimiento (PCD-GC-011).
En caso de que, durante el seguimiento no se evidencie la publicación de algún documento, se enviará un correo electrónico al(los) equipo(s) responsable(s) con el fin de verificar su estado y gestionar la correspondiente publicación.
El cumplimiento de esta actividad se soportará mediante una matriz de seguimiento de los documentos de análisis publicados.</v>
      </c>
      <c r="H36" s="79" t="s">
        <v>196</v>
      </c>
      <c r="I36" s="80">
        <f>VLOOKUP(H36,Criterios!$B$3:$C$6,2,FALSE)</f>
        <v>0.25</v>
      </c>
      <c r="J36" s="79" t="s">
        <v>101</v>
      </c>
      <c r="K36" s="80">
        <f>VLOOKUP(J36,Criterios!$B$7:$C$9,2,FALSE)</f>
        <v>0.15</v>
      </c>
      <c r="L36" s="79" t="s">
        <v>189</v>
      </c>
      <c r="M36" s="79" t="s">
        <v>188</v>
      </c>
      <c r="N36" s="79" t="s">
        <v>183</v>
      </c>
      <c r="O36" s="79" t="s">
        <v>185</v>
      </c>
      <c r="P36" s="79" t="s">
        <v>180</v>
      </c>
      <c r="Q36" s="78">
        <f t="shared" ref="Q36:Q41" si="1">+I36+K36</f>
        <v>0.4</v>
      </c>
      <c r="R36" s="78">
        <f>(E36-(E36*Q36))</f>
        <v>0.24</v>
      </c>
      <c r="S36" s="151">
        <f>IF(R37&gt;1%,R37,R36)</f>
        <v>0.24</v>
      </c>
      <c r="T36" s="163">
        <f>IF(S40&gt;1%,S40,(IF(S38&gt;1%,S38,S36)))</f>
        <v>0.24</v>
      </c>
      <c r="U36" s="147" t="str">
        <f>IF(T36&lt;=20%,Criterios!$A$20,IF(T36&lt;=40%,Criterios!$A$21,IF(T36&lt;=60%,Criterios!$A$22,IF(T36&lt;=80,Criterios!$A$23,Criterios!$A$24))))</f>
        <v>Baja</v>
      </c>
      <c r="V36" s="242" t="s">
        <v>223</v>
      </c>
    </row>
    <row r="37" spans="1:23" s="76" customFormat="1" ht="14.25" x14ac:dyDescent="0.2">
      <c r="B37" s="153"/>
      <c r="C37" s="198"/>
      <c r="D37" s="156"/>
      <c r="E37" s="159"/>
      <c r="F37" s="240"/>
      <c r="G37" s="241" t="s">
        <v>140</v>
      </c>
      <c r="H37" s="73" t="s">
        <v>191</v>
      </c>
      <c r="I37" s="74">
        <f>VLOOKUP(H37,Criterios!$B$3:$C$6,2,FALSE)</f>
        <v>0</v>
      </c>
      <c r="J37" s="73" t="s">
        <v>191</v>
      </c>
      <c r="K37" s="74">
        <f>VLOOKUP(J37,Criterios!$B$7:$C$9,2,FALSE)</f>
        <v>0</v>
      </c>
      <c r="L37" s="73"/>
      <c r="M37" s="73"/>
      <c r="N37" s="73"/>
      <c r="O37" s="73"/>
      <c r="P37" s="73"/>
      <c r="Q37" s="72">
        <f t="shared" si="1"/>
        <v>0</v>
      </c>
      <c r="R37" s="72">
        <f>(R36-(R36*Q37))</f>
        <v>0.24</v>
      </c>
      <c r="S37" s="150"/>
      <c r="T37" s="164"/>
      <c r="U37" s="148"/>
      <c r="V37" s="77"/>
    </row>
    <row r="38" spans="1:23" s="76" customFormat="1" ht="14.25" x14ac:dyDescent="0.2">
      <c r="B38" s="153"/>
      <c r="C38" s="198"/>
      <c r="D38" s="156"/>
      <c r="E38" s="159"/>
      <c r="F38" s="162" t="s">
        <v>143</v>
      </c>
      <c r="G38" s="75" t="s">
        <v>141</v>
      </c>
      <c r="H38" s="73" t="s">
        <v>191</v>
      </c>
      <c r="I38" s="74">
        <f>VLOOKUP(H38,Criterios!$B$3:$C$6,2,FALSE)</f>
        <v>0</v>
      </c>
      <c r="J38" s="73" t="s">
        <v>191</v>
      </c>
      <c r="K38" s="74">
        <f>VLOOKUP(J38,Criterios!$B$7:$C$9,2,FALSE)</f>
        <v>0</v>
      </c>
      <c r="L38" s="73"/>
      <c r="M38" s="73"/>
      <c r="N38" s="73"/>
      <c r="O38" s="73"/>
      <c r="P38" s="73"/>
      <c r="Q38" s="72">
        <f t="shared" si="1"/>
        <v>0</v>
      </c>
      <c r="R38" s="72">
        <f>IF(Q38&gt;1%,(R37-(R37*Q38)),Q38)</f>
        <v>0</v>
      </c>
      <c r="S38" s="150">
        <f>IF(R39&gt;1%,R39,R38)</f>
        <v>0</v>
      </c>
      <c r="T38" s="164"/>
      <c r="U38" s="148"/>
      <c r="V38" s="77"/>
    </row>
    <row r="39" spans="1:23" s="76" customFormat="1" ht="14.25" x14ac:dyDescent="0.2">
      <c r="B39" s="153"/>
      <c r="C39" s="198"/>
      <c r="D39" s="156"/>
      <c r="E39" s="159"/>
      <c r="F39" s="162"/>
      <c r="G39" s="75" t="s">
        <v>140</v>
      </c>
      <c r="H39" s="73" t="s">
        <v>191</v>
      </c>
      <c r="I39" s="74">
        <f>VLOOKUP(H39,Criterios!$B$3:$C$6,2,FALSE)</f>
        <v>0</v>
      </c>
      <c r="J39" s="73" t="s">
        <v>191</v>
      </c>
      <c r="K39" s="74">
        <f>VLOOKUP(J39,Criterios!$B$7:$C$9,2,FALSE)</f>
        <v>0</v>
      </c>
      <c r="L39" s="73"/>
      <c r="M39" s="73"/>
      <c r="N39" s="73"/>
      <c r="O39" s="73"/>
      <c r="P39" s="73"/>
      <c r="Q39" s="72">
        <f t="shared" si="1"/>
        <v>0</v>
      </c>
      <c r="R39" s="72">
        <f>(R38-(R38*Q39))</f>
        <v>0</v>
      </c>
      <c r="S39" s="150"/>
      <c r="T39" s="164"/>
      <c r="U39" s="148"/>
      <c r="V39" s="77"/>
    </row>
    <row r="40" spans="1:23" s="76" customFormat="1" ht="14.25" x14ac:dyDescent="0.2">
      <c r="B40" s="153"/>
      <c r="C40" s="198"/>
      <c r="D40" s="156"/>
      <c r="E40" s="159"/>
      <c r="F40" s="166" t="s">
        <v>142</v>
      </c>
      <c r="G40" s="71" t="s">
        <v>141</v>
      </c>
      <c r="H40" s="73" t="s">
        <v>191</v>
      </c>
      <c r="I40" s="70">
        <f>VLOOKUP(H40,Criterios!$B$3:$C$6,2,FALSE)</f>
        <v>0</v>
      </c>
      <c r="J40" s="73" t="s">
        <v>191</v>
      </c>
      <c r="K40" s="70">
        <f>VLOOKUP(J40,Criterios!$B$7:$C$9,2,FALSE)</f>
        <v>0</v>
      </c>
      <c r="L40" s="69"/>
      <c r="M40" s="69"/>
      <c r="N40" s="69"/>
      <c r="O40" s="69"/>
      <c r="P40" s="69"/>
      <c r="Q40" s="68">
        <f t="shared" si="1"/>
        <v>0</v>
      </c>
      <c r="R40" s="68">
        <f>IF(Q40&gt;1%,(R39-(R39*Q40)),Q40)</f>
        <v>0</v>
      </c>
      <c r="S40" s="168">
        <f>IF(R41&gt;1%,R41,R40)</f>
        <v>0</v>
      </c>
      <c r="T40" s="164"/>
      <c r="U40" s="148"/>
      <c r="V40" s="77"/>
    </row>
    <row r="41" spans="1:23" s="76" customFormat="1" ht="14.25" x14ac:dyDescent="0.2">
      <c r="B41" s="154"/>
      <c r="C41" s="199"/>
      <c r="D41" s="157"/>
      <c r="E41" s="160"/>
      <c r="F41" s="167"/>
      <c r="G41" s="67" t="s">
        <v>140</v>
      </c>
      <c r="H41" s="65" t="s">
        <v>191</v>
      </c>
      <c r="I41" s="66">
        <f>VLOOKUP(H41,Criterios!$B$3:$C$6,2,FALSE)</f>
        <v>0</v>
      </c>
      <c r="J41" s="65" t="s">
        <v>191</v>
      </c>
      <c r="K41" s="66">
        <f>VLOOKUP(J41,Criterios!$B$7:$C$9,2,FALSE)</f>
        <v>0</v>
      </c>
      <c r="L41" s="65"/>
      <c r="M41" s="65"/>
      <c r="N41" s="65"/>
      <c r="O41" s="65"/>
      <c r="P41" s="65"/>
      <c r="Q41" s="64">
        <f t="shared" si="1"/>
        <v>0</v>
      </c>
      <c r="R41" s="64">
        <f>IF(Q41&gt;1%,(R40-(R40*Q41)),Q41)</f>
        <v>0</v>
      </c>
      <c r="S41" s="169"/>
      <c r="T41" s="165"/>
      <c r="U41" s="149"/>
      <c r="V41" s="77"/>
    </row>
    <row r="42" spans="1:23" x14ac:dyDescent="0.2">
      <c r="B42" s="61"/>
      <c r="C42" s="61"/>
      <c r="D42" s="61"/>
      <c r="E42" s="61"/>
      <c r="F42" s="61"/>
      <c r="G42" s="61"/>
      <c r="J42" s="58"/>
      <c r="K42" s="58"/>
      <c r="L42" s="58"/>
      <c r="M42" s="58"/>
      <c r="N42" s="58"/>
      <c r="O42" s="58"/>
      <c r="P42" s="58"/>
      <c r="Q42" s="58"/>
      <c r="R42" s="58"/>
      <c r="S42" s="58"/>
      <c r="T42" s="60"/>
      <c r="U42" s="58"/>
    </row>
    <row r="43" spans="1:23" ht="5.25" customHeight="1" x14ac:dyDescent="0.2"/>
    <row r="45" spans="1:23" ht="6.75" customHeight="1" x14ac:dyDescent="0.2">
      <c r="A45" s="62"/>
      <c r="B45" s="61"/>
      <c r="C45" s="61"/>
      <c r="D45" s="61"/>
      <c r="E45" s="61"/>
      <c r="F45" s="61"/>
      <c r="G45" s="61"/>
      <c r="J45" s="58"/>
      <c r="K45" s="58"/>
      <c r="L45" s="58"/>
      <c r="M45" s="58"/>
      <c r="N45" s="58"/>
      <c r="O45" s="58"/>
      <c r="P45" s="58"/>
      <c r="Q45" s="58"/>
      <c r="R45" s="58"/>
      <c r="S45" s="58"/>
      <c r="T45" s="58"/>
      <c r="U45" s="58"/>
    </row>
    <row r="46" spans="1:23" ht="16.5" customHeight="1" x14ac:dyDescent="0.2">
      <c r="A46" s="62"/>
      <c r="B46" s="182" t="s">
        <v>173</v>
      </c>
      <c r="C46" s="182"/>
      <c r="D46" s="182"/>
      <c r="E46" s="182"/>
      <c r="F46" s="182"/>
      <c r="G46" s="182"/>
      <c r="H46" s="182"/>
      <c r="I46" s="182"/>
      <c r="J46" s="182"/>
      <c r="K46" s="182"/>
      <c r="L46" s="182"/>
      <c r="M46" s="182"/>
      <c r="N46" s="182"/>
      <c r="O46" s="182"/>
      <c r="P46" s="182"/>
      <c r="Q46" s="182"/>
      <c r="R46" s="182"/>
      <c r="S46" s="182"/>
      <c r="T46" s="182"/>
      <c r="U46" s="182"/>
      <c r="V46" s="182"/>
      <c r="W46" s="182"/>
    </row>
    <row r="47" spans="1:23" ht="15" x14ac:dyDescent="0.2">
      <c r="A47" s="62"/>
      <c r="B47" s="88"/>
      <c r="C47" s="88"/>
      <c r="D47" s="87"/>
      <c r="E47" s="87"/>
      <c r="F47" s="87"/>
      <c r="H47" s="89"/>
      <c r="I47" s="89"/>
      <c r="J47" s="89"/>
      <c r="K47" s="89"/>
      <c r="L47" s="89"/>
    </row>
    <row r="48" spans="1:23" ht="15" customHeight="1" x14ac:dyDescent="0.2">
      <c r="A48" s="62"/>
      <c r="B48" s="183" t="s">
        <v>172</v>
      </c>
      <c r="C48" s="184"/>
      <c r="D48" s="188"/>
      <c r="E48" s="188"/>
      <c r="F48" s="89" t="s">
        <v>171</v>
      </c>
      <c r="G48" s="189"/>
      <c r="H48" s="190"/>
      <c r="I48" s="183" t="s">
        <v>170</v>
      </c>
      <c r="J48" s="183"/>
      <c r="K48" s="183"/>
      <c r="L48" s="184"/>
      <c r="M48" s="189"/>
      <c r="N48" s="211"/>
      <c r="O48" s="211"/>
      <c r="P48" s="211"/>
      <c r="Q48" s="190"/>
      <c r="T48" s="58"/>
      <c r="U48" s="58"/>
    </row>
    <row r="49" spans="1:23" ht="15" x14ac:dyDescent="0.2">
      <c r="A49" s="62"/>
      <c r="B49" s="88"/>
      <c r="C49" s="88"/>
      <c r="D49" s="87"/>
      <c r="E49" s="87"/>
      <c r="F49" s="87"/>
      <c r="H49" s="187"/>
      <c r="I49" s="187"/>
      <c r="J49" s="187"/>
      <c r="K49" s="187"/>
      <c r="L49" s="187"/>
    </row>
    <row r="50" spans="1:23" s="83" customFormat="1" ht="28.5" customHeight="1" x14ac:dyDescent="0.2">
      <c r="B50" s="170" t="s">
        <v>169</v>
      </c>
      <c r="C50" s="170" t="s">
        <v>168</v>
      </c>
      <c r="D50" s="170" t="s">
        <v>167</v>
      </c>
      <c r="E50" s="170"/>
      <c r="F50" s="177" t="s">
        <v>166</v>
      </c>
      <c r="G50" s="170" t="s">
        <v>165</v>
      </c>
      <c r="H50" s="171" t="s">
        <v>164</v>
      </c>
      <c r="I50" s="172"/>
      <c r="J50" s="172"/>
      <c r="K50" s="172"/>
      <c r="L50" s="172"/>
      <c r="M50" s="172"/>
      <c r="N50" s="172"/>
      <c r="O50" s="172"/>
      <c r="P50" s="173"/>
      <c r="Q50" s="174" t="s">
        <v>163</v>
      </c>
      <c r="R50" s="174"/>
      <c r="S50" s="174"/>
      <c r="T50" s="174"/>
      <c r="U50" s="186" t="s">
        <v>162</v>
      </c>
      <c r="V50" s="185" t="s">
        <v>161</v>
      </c>
      <c r="W50" s="185" t="s">
        <v>160</v>
      </c>
    </row>
    <row r="51" spans="1:23" s="83" customFormat="1" ht="21.75" customHeight="1" x14ac:dyDescent="0.2">
      <c r="B51" s="170"/>
      <c r="C51" s="170"/>
      <c r="D51" s="170"/>
      <c r="E51" s="170"/>
      <c r="F51" s="178"/>
      <c r="G51" s="170"/>
      <c r="H51" s="171" t="s">
        <v>159</v>
      </c>
      <c r="I51" s="172"/>
      <c r="J51" s="172"/>
      <c r="K51" s="173"/>
      <c r="L51" s="171" t="s">
        <v>158</v>
      </c>
      <c r="M51" s="172"/>
      <c r="N51" s="172"/>
      <c r="O51" s="172"/>
      <c r="P51" s="173"/>
      <c r="Q51" s="175" t="s">
        <v>157</v>
      </c>
      <c r="R51" s="175" t="s">
        <v>156</v>
      </c>
      <c r="S51" s="175" t="s">
        <v>155</v>
      </c>
      <c r="T51" s="180" t="s">
        <v>154</v>
      </c>
      <c r="U51" s="186" t="s">
        <v>153</v>
      </c>
      <c r="V51" s="185"/>
      <c r="W51" s="185"/>
    </row>
    <row r="52" spans="1:23" s="83" customFormat="1" ht="51" x14ac:dyDescent="0.2">
      <c r="B52" s="170"/>
      <c r="C52" s="170"/>
      <c r="D52" s="85" t="s">
        <v>152</v>
      </c>
      <c r="E52" s="85" t="s">
        <v>22</v>
      </c>
      <c r="F52" s="179"/>
      <c r="G52" s="170"/>
      <c r="H52" s="85" t="s">
        <v>151</v>
      </c>
      <c r="I52" s="85" t="s">
        <v>149</v>
      </c>
      <c r="J52" s="85" t="s">
        <v>150</v>
      </c>
      <c r="K52" s="85" t="s">
        <v>149</v>
      </c>
      <c r="L52" s="85" t="s">
        <v>148</v>
      </c>
      <c r="M52" s="86" t="s">
        <v>30</v>
      </c>
      <c r="N52" s="86" t="s">
        <v>147</v>
      </c>
      <c r="O52" s="86" t="s">
        <v>146</v>
      </c>
      <c r="P52" s="85" t="s">
        <v>145</v>
      </c>
      <c r="Q52" s="176"/>
      <c r="R52" s="176"/>
      <c r="S52" s="176"/>
      <c r="T52" s="181"/>
      <c r="U52" s="186"/>
      <c r="V52" s="185"/>
      <c r="W52" s="185"/>
    </row>
    <row r="53" spans="1:23" s="76" customFormat="1" ht="14.25" customHeight="1" x14ac:dyDescent="0.2">
      <c r="B53" s="152"/>
      <c r="C53" s="152"/>
      <c r="D53" s="155"/>
      <c r="E53" s="158" t="e">
        <f>VLOOKUP(D53,Criterios!$A$20:$B$24,2,FALSE)</f>
        <v>#N/A</v>
      </c>
      <c r="F53" s="161" t="s">
        <v>144</v>
      </c>
      <c r="G53" s="81" t="s">
        <v>141</v>
      </c>
      <c r="H53" s="79"/>
      <c r="I53" s="80" t="e">
        <f>VLOOKUP(H53,Criterios!$B$3:$C$6,2,FALSE)</f>
        <v>#N/A</v>
      </c>
      <c r="J53" s="79"/>
      <c r="K53" s="80" t="e">
        <f>VLOOKUP(J53,Criterios!$B$7:$C$9,2,FALSE)</f>
        <v>#N/A</v>
      </c>
      <c r="L53" s="79"/>
      <c r="M53" s="79"/>
      <c r="N53" s="79"/>
      <c r="O53" s="79"/>
      <c r="P53" s="79"/>
      <c r="Q53" s="78" t="e">
        <f t="shared" ref="Q53:Q82" si="2">+I53+K53</f>
        <v>#N/A</v>
      </c>
      <c r="R53" s="78" t="e">
        <f>(E53-(E53*Q53))</f>
        <v>#N/A</v>
      </c>
      <c r="S53" s="151" t="e">
        <f>IF(R54&gt;1%,R54,R53)</f>
        <v>#N/A</v>
      </c>
      <c r="T53" s="163" t="e">
        <f>IF(S57&gt;1%,S57,(IF(S55&gt;1%,S55,S53)))</f>
        <v>#N/A</v>
      </c>
      <c r="U53" s="147" t="e">
        <f>IF(T53&lt;=20%,Criterios!$A$20,IF(T53&lt;=40%,Criterios!$A$21,IF(T53&lt;=60%,Criterios!$A$22,IF(T53&lt;=80,Criterios!$A$23,Criterios!$A$24))))</f>
        <v>#N/A</v>
      </c>
      <c r="V53" s="77"/>
      <c r="W53" s="77"/>
    </row>
    <row r="54" spans="1:23" s="76" customFormat="1" ht="14.25" x14ac:dyDescent="0.2">
      <c r="B54" s="153"/>
      <c r="C54" s="153"/>
      <c r="D54" s="156"/>
      <c r="E54" s="159"/>
      <c r="F54" s="162"/>
      <c r="G54" s="75" t="s">
        <v>140</v>
      </c>
      <c r="H54" s="73"/>
      <c r="I54" s="74" t="e">
        <f>VLOOKUP(H54,Criterios!$B$3:$C$6,2,FALSE)</f>
        <v>#N/A</v>
      </c>
      <c r="J54" s="73"/>
      <c r="K54" s="74" t="e">
        <f>VLOOKUP(J54,Criterios!$B$7:$C$9,2,FALSE)</f>
        <v>#N/A</v>
      </c>
      <c r="L54" s="73"/>
      <c r="M54" s="73"/>
      <c r="N54" s="73"/>
      <c r="O54" s="73"/>
      <c r="P54" s="73"/>
      <c r="Q54" s="72" t="e">
        <f t="shared" si="2"/>
        <v>#N/A</v>
      </c>
      <c r="R54" s="72" t="e">
        <f>(R53-(R53*Q54))</f>
        <v>#N/A</v>
      </c>
      <c r="S54" s="150"/>
      <c r="T54" s="164"/>
      <c r="U54" s="148"/>
      <c r="V54" s="77"/>
      <c r="W54" s="77"/>
    </row>
    <row r="55" spans="1:23" s="76" customFormat="1" ht="14.25" x14ac:dyDescent="0.2">
      <c r="B55" s="153"/>
      <c r="C55" s="153"/>
      <c r="D55" s="156"/>
      <c r="E55" s="159"/>
      <c r="F55" s="162" t="s">
        <v>143</v>
      </c>
      <c r="G55" s="75" t="s">
        <v>141</v>
      </c>
      <c r="H55" s="73"/>
      <c r="I55" s="74" t="e">
        <f>VLOOKUP(H55,Criterios!$B$3:$C$6,2,FALSE)</f>
        <v>#N/A</v>
      </c>
      <c r="J55" s="73"/>
      <c r="K55" s="74" t="e">
        <f>VLOOKUP(J55,Criterios!$B$7:$C$9,2,FALSE)</f>
        <v>#N/A</v>
      </c>
      <c r="L55" s="73"/>
      <c r="M55" s="73"/>
      <c r="N55" s="73"/>
      <c r="O55" s="73"/>
      <c r="P55" s="73"/>
      <c r="Q55" s="72" t="e">
        <f t="shared" si="2"/>
        <v>#N/A</v>
      </c>
      <c r="R55" s="72" t="e">
        <f>IF(Q55&gt;1%,(R54-(R54*Q55)),Q55)</f>
        <v>#N/A</v>
      </c>
      <c r="S55" s="150" t="e">
        <f>IF(R56&gt;1%,R56,R55)</f>
        <v>#N/A</v>
      </c>
      <c r="T55" s="164"/>
      <c r="U55" s="148"/>
      <c r="V55" s="77"/>
      <c r="W55" s="77"/>
    </row>
    <row r="56" spans="1:23" s="76" customFormat="1" ht="14.25" x14ac:dyDescent="0.2">
      <c r="B56" s="153"/>
      <c r="C56" s="153"/>
      <c r="D56" s="156"/>
      <c r="E56" s="159"/>
      <c r="F56" s="162"/>
      <c r="G56" s="75" t="s">
        <v>140</v>
      </c>
      <c r="H56" s="73"/>
      <c r="I56" s="74" t="e">
        <f>VLOOKUP(H56,Criterios!$B$3:$C$6,2,FALSE)</f>
        <v>#N/A</v>
      </c>
      <c r="J56" s="73"/>
      <c r="K56" s="74" t="e">
        <f>VLOOKUP(J56,Criterios!$B$7:$C$9,2,FALSE)</f>
        <v>#N/A</v>
      </c>
      <c r="L56" s="73"/>
      <c r="M56" s="73"/>
      <c r="N56" s="73"/>
      <c r="O56" s="73"/>
      <c r="P56" s="73"/>
      <c r="Q56" s="72" t="e">
        <f t="shared" si="2"/>
        <v>#N/A</v>
      </c>
      <c r="R56" s="72" t="e">
        <f>(R55-(R55*Q56))</f>
        <v>#N/A</v>
      </c>
      <c r="S56" s="150"/>
      <c r="T56" s="164"/>
      <c r="U56" s="148"/>
      <c r="V56" s="77"/>
      <c r="W56" s="77"/>
    </row>
    <row r="57" spans="1:23" s="76" customFormat="1" ht="14.25" x14ac:dyDescent="0.2">
      <c r="B57" s="153"/>
      <c r="C57" s="153"/>
      <c r="D57" s="156"/>
      <c r="E57" s="159"/>
      <c r="F57" s="166" t="s">
        <v>142</v>
      </c>
      <c r="G57" s="71" t="s">
        <v>141</v>
      </c>
      <c r="H57" s="69"/>
      <c r="I57" s="70" t="e">
        <f>VLOOKUP(H57,Criterios!$B$3:$C$6,2,FALSE)</f>
        <v>#N/A</v>
      </c>
      <c r="J57" s="73"/>
      <c r="K57" s="70" t="e">
        <f>VLOOKUP(J57,Criterios!$B$7:$C$9,2,FALSE)</f>
        <v>#N/A</v>
      </c>
      <c r="L57" s="69"/>
      <c r="M57" s="69"/>
      <c r="N57" s="69"/>
      <c r="O57" s="69"/>
      <c r="P57" s="69"/>
      <c r="Q57" s="68" t="e">
        <f t="shared" si="2"/>
        <v>#N/A</v>
      </c>
      <c r="R57" s="68" t="e">
        <f>IF(Q57&gt;1%,(R56-(R56*Q57)),Q57)</f>
        <v>#N/A</v>
      </c>
      <c r="S57" s="168" t="e">
        <f>IF(R58&gt;1%,R58,R57)</f>
        <v>#N/A</v>
      </c>
      <c r="T57" s="164"/>
      <c r="U57" s="148"/>
      <c r="V57" s="77"/>
      <c r="W57" s="77"/>
    </row>
    <row r="58" spans="1:23" s="76" customFormat="1" ht="14.25" x14ac:dyDescent="0.2">
      <c r="B58" s="154"/>
      <c r="C58" s="154"/>
      <c r="D58" s="157"/>
      <c r="E58" s="160"/>
      <c r="F58" s="167"/>
      <c r="G58" s="67" t="s">
        <v>140</v>
      </c>
      <c r="H58" s="65"/>
      <c r="I58" s="66" t="e">
        <f>VLOOKUP(H58,Criterios!$B$3:$C$6,2,FALSE)</f>
        <v>#N/A</v>
      </c>
      <c r="J58" s="65"/>
      <c r="K58" s="66" t="e">
        <f>VLOOKUP(J58,Criterios!$B$7:$C$9,2,FALSE)</f>
        <v>#N/A</v>
      </c>
      <c r="L58" s="65"/>
      <c r="M58" s="65"/>
      <c r="N58" s="65"/>
      <c r="O58" s="65"/>
      <c r="P58" s="65"/>
      <c r="Q58" s="64" t="e">
        <f t="shared" si="2"/>
        <v>#N/A</v>
      </c>
      <c r="R58" s="64" t="e">
        <f>IF(Q58&gt;1%,(R57-(R57*Q58)),Q58)</f>
        <v>#N/A</v>
      </c>
      <c r="S58" s="169"/>
      <c r="T58" s="165"/>
      <c r="U58" s="149"/>
      <c r="V58" s="77"/>
      <c r="W58" s="77"/>
    </row>
    <row r="59" spans="1:23" s="76" customFormat="1" ht="14.25" x14ac:dyDescent="0.2">
      <c r="B59" s="152"/>
      <c r="C59" s="152"/>
      <c r="D59" s="155"/>
      <c r="E59" s="158" t="e">
        <f>VLOOKUP(D59,Criterios!$A$20:$B$24,2,FALSE)</f>
        <v>#N/A</v>
      </c>
      <c r="F59" s="161" t="s">
        <v>144</v>
      </c>
      <c r="G59" s="81" t="s">
        <v>141</v>
      </c>
      <c r="H59" s="79"/>
      <c r="I59" s="80" t="e">
        <f>VLOOKUP(H59,Criterios!$B$3:$C$6,2,FALSE)</f>
        <v>#N/A</v>
      </c>
      <c r="J59" s="79"/>
      <c r="K59" s="80" t="e">
        <f>VLOOKUP(J59,Criterios!$B$7:$C$9,2,FALSE)</f>
        <v>#N/A</v>
      </c>
      <c r="L59" s="79"/>
      <c r="M59" s="79"/>
      <c r="N59" s="79"/>
      <c r="O59" s="79"/>
      <c r="P59" s="79"/>
      <c r="Q59" s="78" t="e">
        <f t="shared" si="2"/>
        <v>#N/A</v>
      </c>
      <c r="R59" s="78" t="e">
        <f>(E59-(E59*Q59))</f>
        <v>#N/A</v>
      </c>
      <c r="S59" s="151" t="e">
        <f>IF(R60&gt;1%,R60,R59)</f>
        <v>#N/A</v>
      </c>
      <c r="T59" s="163" t="e">
        <f>IF(S63&gt;1%,S63,(IF(S61&gt;1%,S61,S59)))</f>
        <v>#N/A</v>
      </c>
      <c r="U59" s="147" t="e">
        <f>IF(T59&lt;=20%,Criterios!$A$20,IF(T59&lt;=40%,Criterios!$A$21,IF(T59&lt;=60%,Criterios!$A$22,IF(T59&lt;=80,Criterios!$A$23,Criterios!$A$24))))</f>
        <v>#N/A</v>
      </c>
      <c r="V59" s="77"/>
      <c r="W59" s="77"/>
    </row>
    <row r="60" spans="1:23" s="62" customFormat="1" ht="15" x14ac:dyDescent="0.2">
      <c r="B60" s="153"/>
      <c r="C60" s="153"/>
      <c r="D60" s="156"/>
      <c r="E60" s="159"/>
      <c r="F60" s="162"/>
      <c r="G60" s="75" t="s">
        <v>140</v>
      </c>
      <c r="H60" s="73"/>
      <c r="I60" s="74" t="e">
        <f>VLOOKUP(H60,Criterios!$B$3:$C$6,2,FALSE)</f>
        <v>#N/A</v>
      </c>
      <c r="J60" s="73"/>
      <c r="K60" s="74" t="e">
        <f>VLOOKUP(J60,Criterios!$B$7:$C$9,2,FALSE)</f>
        <v>#N/A</v>
      </c>
      <c r="L60" s="73"/>
      <c r="M60" s="73"/>
      <c r="N60" s="73"/>
      <c r="O60" s="73"/>
      <c r="P60" s="73"/>
      <c r="Q60" s="72" t="e">
        <f t="shared" si="2"/>
        <v>#N/A</v>
      </c>
      <c r="R60" s="72" t="e">
        <f>(R59-(R59*Q60))</f>
        <v>#N/A</v>
      </c>
      <c r="S60" s="150"/>
      <c r="T60" s="164"/>
      <c r="U60" s="148"/>
      <c r="V60" s="63"/>
      <c r="W60" s="63"/>
    </row>
    <row r="61" spans="1:23" s="62" customFormat="1" ht="15" x14ac:dyDescent="0.2">
      <c r="B61" s="153"/>
      <c r="C61" s="153"/>
      <c r="D61" s="156"/>
      <c r="E61" s="159"/>
      <c r="F61" s="162" t="s">
        <v>143</v>
      </c>
      <c r="G61" s="75" t="s">
        <v>141</v>
      </c>
      <c r="H61" s="73"/>
      <c r="I61" s="74" t="e">
        <f>VLOOKUP(H61,Criterios!$B$3:$C$6,2,FALSE)</f>
        <v>#N/A</v>
      </c>
      <c r="J61" s="73"/>
      <c r="K61" s="74" t="e">
        <f>VLOOKUP(J61,Criterios!$B$7:$C$9,2,FALSE)</f>
        <v>#N/A</v>
      </c>
      <c r="L61" s="73"/>
      <c r="M61" s="73"/>
      <c r="N61" s="73"/>
      <c r="O61" s="73"/>
      <c r="P61" s="73"/>
      <c r="Q61" s="72" t="e">
        <f t="shared" si="2"/>
        <v>#N/A</v>
      </c>
      <c r="R61" s="72" t="e">
        <f>IF(Q61&gt;1%,(R60-(R60*Q61)),Q61)</f>
        <v>#N/A</v>
      </c>
      <c r="S61" s="150" t="e">
        <f>IF(R62&gt;1%,R62,R61)</f>
        <v>#N/A</v>
      </c>
      <c r="T61" s="164"/>
      <c r="U61" s="148"/>
      <c r="V61" s="63"/>
      <c r="W61" s="63"/>
    </row>
    <row r="62" spans="1:23" s="62" customFormat="1" ht="15" x14ac:dyDescent="0.2">
      <c r="B62" s="153"/>
      <c r="C62" s="153"/>
      <c r="D62" s="156"/>
      <c r="E62" s="159"/>
      <c r="F62" s="162"/>
      <c r="G62" s="75" t="s">
        <v>140</v>
      </c>
      <c r="H62" s="73"/>
      <c r="I62" s="74" t="e">
        <f>VLOOKUP(H62,Criterios!$B$3:$C$6,2,FALSE)</f>
        <v>#N/A</v>
      </c>
      <c r="J62" s="73"/>
      <c r="K62" s="74" t="e">
        <f>VLOOKUP(J62,Criterios!$B$7:$C$9,2,FALSE)</f>
        <v>#N/A</v>
      </c>
      <c r="L62" s="73"/>
      <c r="M62" s="73"/>
      <c r="N62" s="73"/>
      <c r="O62" s="73"/>
      <c r="P62" s="73"/>
      <c r="Q62" s="72" t="e">
        <f t="shared" si="2"/>
        <v>#N/A</v>
      </c>
      <c r="R62" s="72" t="e">
        <f>(R61-(R61*Q62))</f>
        <v>#N/A</v>
      </c>
      <c r="S62" s="150"/>
      <c r="T62" s="164"/>
      <c r="U62" s="148"/>
      <c r="V62" s="63"/>
      <c r="W62" s="63"/>
    </row>
    <row r="63" spans="1:23" s="62" customFormat="1" ht="15" x14ac:dyDescent="0.2">
      <c r="B63" s="153"/>
      <c r="C63" s="153"/>
      <c r="D63" s="156"/>
      <c r="E63" s="159"/>
      <c r="F63" s="166" t="s">
        <v>142</v>
      </c>
      <c r="G63" s="71" t="s">
        <v>141</v>
      </c>
      <c r="H63" s="69"/>
      <c r="I63" s="70" t="e">
        <f>VLOOKUP(H63,Criterios!$B$3:$C$6,2,FALSE)</f>
        <v>#N/A</v>
      </c>
      <c r="J63" s="69"/>
      <c r="K63" s="70" t="e">
        <f>VLOOKUP(J63,Criterios!$B$7:$C$9,2,FALSE)</f>
        <v>#N/A</v>
      </c>
      <c r="L63" s="69"/>
      <c r="M63" s="69"/>
      <c r="N63" s="69"/>
      <c r="O63" s="69"/>
      <c r="P63" s="69"/>
      <c r="Q63" s="68" t="e">
        <f t="shared" si="2"/>
        <v>#N/A</v>
      </c>
      <c r="R63" s="68" t="e">
        <f>IF(Q63&gt;1%,(R62-(R62*Q63)),Q63)</f>
        <v>#N/A</v>
      </c>
      <c r="S63" s="168" t="e">
        <f>IF(R64&gt;1%,R64,R63)</f>
        <v>#N/A</v>
      </c>
      <c r="T63" s="164"/>
      <c r="U63" s="148"/>
      <c r="V63" s="63"/>
      <c r="W63" s="63"/>
    </row>
    <row r="64" spans="1:23" s="62" customFormat="1" ht="15" x14ac:dyDescent="0.2">
      <c r="B64" s="154"/>
      <c r="C64" s="154"/>
      <c r="D64" s="157"/>
      <c r="E64" s="160"/>
      <c r="F64" s="167"/>
      <c r="G64" s="67" t="s">
        <v>140</v>
      </c>
      <c r="H64" s="65"/>
      <c r="I64" s="66" t="e">
        <f>VLOOKUP(H64,Criterios!$B$3:$C$6,2,FALSE)</f>
        <v>#N/A</v>
      </c>
      <c r="J64" s="65"/>
      <c r="K64" s="66" t="e">
        <f>VLOOKUP(J64,Criterios!$B$7:$C$9,2,FALSE)</f>
        <v>#N/A</v>
      </c>
      <c r="L64" s="65"/>
      <c r="M64" s="65"/>
      <c r="N64" s="65"/>
      <c r="O64" s="65"/>
      <c r="P64" s="65"/>
      <c r="Q64" s="64" t="e">
        <f t="shared" si="2"/>
        <v>#N/A</v>
      </c>
      <c r="R64" s="64" t="e">
        <f>IF(Q64&gt;1%,(R63-(R63*Q64)),Q64)</f>
        <v>#N/A</v>
      </c>
      <c r="S64" s="169"/>
      <c r="T64" s="165"/>
      <c r="U64" s="149"/>
      <c r="V64" s="63"/>
      <c r="W64" s="63"/>
    </row>
    <row r="65" spans="1:23" s="83" customFormat="1" ht="15" x14ac:dyDescent="0.2">
      <c r="B65" s="152"/>
      <c r="C65" s="152"/>
      <c r="D65" s="155"/>
      <c r="E65" s="158" t="e">
        <f>VLOOKUP(D65,Criterios!$A$20:$B$24,2,FALSE)</f>
        <v>#N/A</v>
      </c>
      <c r="F65" s="161" t="s">
        <v>144</v>
      </c>
      <c r="G65" s="81" t="s">
        <v>141</v>
      </c>
      <c r="H65" s="79"/>
      <c r="I65" s="80" t="e">
        <f>VLOOKUP(H65,Criterios!$B$3:$C$6,2,FALSE)</f>
        <v>#N/A</v>
      </c>
      <c r="J65" s="79"/>
      <c r="K65" s="80" t="e">
        <f>VLOOKUP(J65,Criterios!$B$7:$C$9,2,FALSE)</f>
        <v>#N/A</v>
      </c>
      <c r="L65" s="79"/>
      <c r="M65" s="79"/>
      <c r="N65" s="79"/>
      <c r="O65" s="79"/>
      <c r="P65" s="79"/>
      <c r="Q65" s="78" t="e">
        <f t="shared" si="2"/>
        <v>#N/A</v>
      </c>
      <c r="R65" s="78" t="e">
        <f>(E65-(E65*Q65))</f>
        <v>#N/A</v>
      </c>
      <c r="S65" s="151" t="e">
        <f>IF(R66&gt;1%,R66,R65)</f>
        <v>#N/A</v>
      </c>
      <c r="T65" s="163" t="e">
        <f>IF(S69&gt;1%,S69,(IF(S67&gt;1%,S67,S65)))</f>
        <v>#N/A</v>
      </c>
      <c r="U65" s="147" t="e">
        <f>IF(T65&lt;=20%,Criterios!$A$20,IF(T65&lt;=40%,Criterios!$A$21,IF(T65&lt;=60%,Criterios!$A$22,IF(T65&lt;=80,Criterios!$A$23,Criterios!$A$24))))</f>
        <v>#N/A</v>
      </c>
      <c r="V65" s="84"/>
      <c r="W65" s="84"/>
    </row>
    <row r="66" spans="1:23" s="83" customFormat="1" ht="15" x14ac:dyDescent="0.2">
      <c r="B66" s="153"/>
      <c r="C66" s="153"/>
      <c r="D66" s="156"/>
      <c r="E66" s="159"/>
      <c r="F66" s="162"/>
      <c r="G66" s="75" t="s">
        <v>140</v>
      </c>
      <c r="H66" s="73"/>
      <c r="I66" s="74" t="e">
        <f>VLOOKUP(H66,Criterios!$B$3:$C$6,2,FALSE)</f>
        <v>#N/A</v>
      </c>
      <c r="J66" s="73"/>
      <c r="K66" s="74" t="e">
        <f>VLOOKUP(J66,Criterios!$B$7:$C$9,2,FALSE)</f>
        <v>#N/A</v>
      </c>
      <c r="L66" s="73"/>
      <c r="M66" s="73"/>
      <c r="N66" s="73"/>
      <c r="O66" s="73"/>
      <c r="P66" s="73"/>
      <c r="Q66" s="72" t="e">
        <f t="shared" si="2"/>
        <v>#N/A</v>
      </c>
      <c r="R66" s="72" t="e">
        <f>(R65-(R65*Q66))</f>
        <v>#N/A</v>
      </c>
      <c r="S66" s="150"/>
      <c r="T66" s="164"/>
      <c r="U66" s="148"/>
      <c r="V66" s="84"/>
      <c r="W66" s="84"/>
    </row>
    <row r="67" spans="1:23" s="83" customFormat="1" ht="15" x14ac:dyDescent="0.2">
      <c r="B67" s="153"/>
      <c r="C67" s="153"/>
      <c r="D67" s="156"/>
      <c r="E67" s="159"/>
      <c r="F67" s="162" t="s">
        <v>143</v>
      </c>
      <c r="G67" s="75" t="s">
        <v>141</v>
      </c>
      <c r="H67" s="73"/>
      <c r="I67" s="74" t="e">
        <f>VLOOKUP(H67,Criterios!$B$3:$C$6,2,FALSE)</f>
        <v>#N/A</v>
      </c>
      <c r="J67" s="73"/>
      <c r="K67" s="74" t="e">
        <f>VLOOKUP(J67,Criterios!$B$7:$C$9,2,FALSE)</f>
        <v>#N/A</v>
      </c>
      <c r="L67" s="73"/>
      <c r="M67" s="73"/>
      <c r="N67" s="73"/>
      <c r="O67" s="73"/>
      <c r="P67" s="73"/>
      <c r="Q67" s="72" t="e">
        <f t="shared" si="2"/>
        <v>#N/A</v>
      </c>
      <c r="R67" s="72" t="e">
        <f>IF(Q67&gt;1%,(R66-(R66*Q67)),Q67)</f>
        <v>#N/A</v>
      </c>
      <c r="S67" s="150" t="e">
        <f>IF(R68&gt;1%,R68,R67)</f>
        <v>#N/A</v>
      </c>
      <c r="T67" s="164"/>
      <c r="U67" s="148"/>
      <c r="V67" s="84"/>
      <c r="W67" s="84"/>
    </row>
    <row r="68" spans="1:23" s="83" customFormat="1" ht="15" x14ac:dyDescent="0.2">
      <c r="B68" s="153"/>
      <c r="C68" s="153"/>
      <c r="D68" s="156"/>
      <c r="E68" s="159"/>
      <c r="F68" s="162"/>
      <c r="G68" s="75" t="s">
        <v>140</v>
      </c>
      <c r="H68" s="73"/>
      <c r="I68" s="74" t="e">
        <f>VLOOKUP(H68,Criterios!$B$3:$C$6,2,FALSE)</f>
        <v>#N/A</v>
      </c>
      <c r="J68" s="73"/>
      <c r="K68" s="74" t="e">
        <f>VLOOKUP(J68,Criterios!$B$7:$C$9,2,FALSE)</f>
        <v>#N/A</v>
      </c>
      <c r="L68" s="73"/>
      <c r="M68" s="73"/>
      <c r="N68" s="73"/>
      <c r="O68" s="73"/>
      <c r="P68" s="73"/>
      <c r="Q68" s="72" t="e">
        <f t="shared" si="2"/>
        <v>#N/A</v>
      </c>
      <c r="R68" s="72" t="e">
        <f>(R67-(R67*Q68))</f>
        <v>#N/A</v>
      </c>
      <c r="S68" s="150"/>
      <c r="T68" s="164"/>
      <c r="U68" s="148"/>
      <c r="V68" s="84"/>
      <c r="W68" s="84"/>
    </row>
    <row r="69" spans="1:23" s="83" customFormat="1" ht="15" x14ac:dyDescent="0.2">
      <c r="B69" s="153"/>
      <c r="C69" s="153"/>
      <c r="D69" s="156"/>
      <c r="E69" s="159"/>
      <c r="F69" s="166" t="s">
        <v>142</v>
      </c>
      <c r="G69" s="71" t="s">
        <v>141</v>
      </c>
      <c r="H69" s="69"/>
      <c r="I69" s="70" t="e">
        <f>VLOOKUP(H69,Criterios!$B$3:$C$6,2,FALSE)</f>
        <v>#N/A</v>
      </c>
      <c r="J69" s="69"/>
      <c r="K69" s="70" t="e">
        <f>VLOOKUP(J69,Criterios!$B$7:$C$9,2,FALSE)</f>
        <v>#N/A</v>
      </c>
      <c r="L69" s="69"/>
      <c r="M69" s="69"/>
      <c r="N69" s="69"/>
      <c r="O69" s="69"/>
      <c r="P69" s="69"/>
      <c r="Q69" s="68" t="e">
        <f t="shared" si="2"/>
        <v>#N/A</v>
      </c>
      <c r="R69" s="68" t="e">
        <f>IF(Q69&gt;1%,(R68-(R68*Q69)),Q69)</f>
        <v>#N/A</v>
      </c>
      <c r="S69" s="168" t="e">
        <f>IF(R70&gt;1%,R70,R69)</f>
        <v>#N/A</v>
      </c>
      <c r="T69" s="164"/>
      <c r="U69" s="148"/>
      <c r="V69" s="84"/>
      <c r="W69" s="84"/>
    </row>
    <row r="70" spans="1:23" x14ac:dyDescent="0.2">
      <c r="B70" s="154"/>
      <c r="C70" s="154"/>
      <c r="D70" s="157"/>
      <c r="E70" s="160"/>
      <c r="F70" s="167"/>
      <c r="G70" s="67" t="s">
        <v>140</v>
      </c>
      <c r="H70" s="65"/>
      <c r="I70" s="66" t="e">
        <f>VLOOKUP(H70,Criterios!$B$3:$C$6,2,FALSE)</f>
        <v>#N/A</v>
      </c>
      <c r="J70" s="65"/>
      <c r="K70" s="66" t="e">
        <f>VLOOKUP(J70,Criterios!$B$7:$C$9,2,FALSE)</f>
        <v>#N/A</v>
      </c>
      <c r="L70" s="65"/>
      <c r="M70" s="65"/>
      <c r="N70" s="65"/>
      <c r="O70" s="65"/>
      <c r="P70" s="65"/>
      <c r="Q70" s="64" t="e">
        <f t="shared" si="2"/>
        <v>#N/A</v>
      </c>
      <c r="R70" s="64" t="e">
        <f>IF(Q70&gt;1%,(R69-(R69*Q70)),Q70)</f>
        <v>#N/A</v>
      </c>
      <c r="S70" s="169"/>
      <c r="T70" s="165"/>
      <c r="U70" s="149"/>
      <c r="V70" s="82"/>
      <c r="W70" s="82"/>
    </row>
    <row r="71" spans="1:23" ht="14.25" x14ac:dyDescent="0.2">
      <c r="A71" s="76"/>
      <c r="B71" s="152"/>
      <c r="C71" s="152"/>
      <c r="D71" s="155"/>
      <c r="E71" s="158" t="e">
        <f>VLOOKUP(D71,Criterios!$A$20:$B$24,2,FALSE)</f>
        <v>#N/A</v>
      </c>
      <c r="F71" s="161" t="s">
        <v>144</v>
      </c>
      <c r="G71" s="81" t="s">
        <v>141</v>
      </c>
      <c r="H71" s="79"/>
      <c r="I71" s="80" t="e">
        <f>VLOOKUP(H71,Criterios!$B$3:$C$6,2,FALSE)</f>
        <v>#N/A</v>
      </c>
      <c r="J71" s="79"/>
      <c r="K71" s="80" t="e">
        <f>VLOOKUP(J71,Criterios!$B$7:$C$9,2,FALSE)</f>
        <v>#N/A</v>
      </c>
      <c r="L71" s="79"/>
      <c r="M71" s="79"/>
      <c r="N71" s="79"/>
      <c r="O71" s="79"/>
      <c r="P71" s="79"/>
      <c r="Q71" s="78" t="e">
        <f t="shared" si="2"/>
        <v>#N/A</v>
      </c>
      <c r="R71" s="78" t="e">
        <f>(E71-(E71*Q71))</f>
        <v>#N/A</v>
      </c>
      <c r="S71" s="151" t="e">
        <f>IF(R72&gt;1%,R72,R71)</f>
        <v>#N/A</v>
      </c>
      <c r="T71" s="163" t="e">
        <f>IF(S75&gt;1%,S75,(IF(S73&gt;1%,S73,S71)))</f>
        <v>#N/A</v>
      </c>
      <c r="U71" s="147" t="e">
        <f>IF(T71&lt;=20%,Criterios!$A$20,IF(T71&lt;=40%,Criterios!$A$21,IF(T71&lt;=60%,Criterios!$A$22,IF(T71&lt;=80,Criterios!$A$23,Criterios!$A$24))))</f>
        <v>#N/A</v>
      </c>
      <c r="V71" s="82"/>
      <c r="W71" s="82"/>
    </row>
    <row r="72" spans="1:23" ht="14.25" x14ac:dyDescent="0.2">
      <c r="A72" s="76"/>
      <c r="B72" s="153"/>
      <c r="C72" s="153"/>
      <c r="D72" s="156"/>
      <c r="E72" s="159"/>
      <c r="F72" s="162"/>
      <c r="G72" s="75" t="s">
        <v>140</v>
      </c>
      <c r="H72" s="73"/>
      <c r="I72" s="74" t="e">
        <f>VLOOKUP(H72,Criterios!$B$3:$C$6,2,FALSE)</f>
        <v>#N/A</v>
      </c>
      <c r="J72" s="73"/>
      <c r="K72" s="74" t="e">
        <f>VLOOKUP(J72,Criterios!$B$7:$C$9,2,FALSE)</f>
        <v>#N/A</v>
      </c>
      <c r="L72" s="73"/>
      <c r="M72" s="73"/>
      <c r="N72" s="73"/>
      <c r="O72" s="73"/>
      <c r="P72" s="73"/>
      <c r="Q72" s="72" t="e">
        <f t="shared" si="2"/>
        <v>#N/A</v>
      </c>
      <c r="R72" s="72" t="e">
        <f>(R71-(R71*Q72))</f>
        <v>#N/A</v>
      </c>
      <c r="S72" s="150"/>
      <c r="T72" s="164"/>
      <c r="U72" s="148"/>
      <c r="V72" s="82"/>
      <c r="W72" s="82"/>
    </row>
    <row r="73" spans="1:23" ht="14.25" x14ac:dyDescent="0.2">
      <c r="A73" s="76"/>
      <c r="B73" s="153"/>
      <c r="C73" s="153"/>
      <c r="D73" s="156"/>
      <c r="E73" s="159"/>
      <c r="F73" s="162" t="s">
        <v>143</v>
      </c>
      <c r="G73" s="75" t="s">
        <v>141</v>
      </c>
      <c r="H73" s="73"/>
      <c r="I73" s="74" t="e">
        <f>VLOOKUP(H73,Criterios!$B$3:$C$6,2,FALSE)</f>
        <v>#N/A</v>
      </c>
      <c r="J73" s="73"/>
      <c r="K73" s="74" t="e">
        <f>VLOOKUP(J73,Criterios!$B$7:$C$9,2,FALSE)</f>
        <v>#N/A</v>
      </c>
      <c r="L73" s="73"/>
      <c r="M73" s="73"/>
      <c r="N73" s="73"/>
      <c r="O73" s="73"/>
      <c r="P73" s="73"/>
      <c r="Q73" s="72" t="e">
        <f t="shared" si="2"/>
        <v>#N/A</v>
      </c>
      <c r="R73" s="72" t="e">
        <f>IF(Q73&gt;1%,(R72-(R72*Q73)),Q73)</f>
        <v>#N/A</v>
      </c>
      <c r="S73" s="150" t="e">
        <f>IF(R74&gt;1%,R74,R73)</f>
        <v>#N/A</v>
      </c>
      <c r="T73" s="164"/>
      <c r="U73" s="148"/>
      <c r="V73" s="82"/>
      <c r="W73" s="82"/>
    </row>
    <row r="74" spans="1:23" ht="14.25" x14ac:dyDescent="0.2">
      <c r="A74" s="76"/>
      <c r="B74" s="153"/>
      <c r="C74" s="153"/>
      <c r="D74" s="156"/>
      <c r="E74" s="159"/>
      <c r="F74" s="162"/>
      <c r="G74" s="75" t="s">
        <v>140</v>
      </c>
      <c r="H74" s="73"/>
      <c r="I74" s="74" t="e">
        <f>VLOOKUP(H74,Criterios!$B$3:$C$6,2,FALSE)</f>
        <v>#N/A</v>
      </c>
      <c r="J74" s="73"/>
      <c r="K74" s="74" t="e">
        <f>VLOOKUP(J74,Criterios!$B$7:$C$9,2,FALSE)</f>
        <v>#N/A</v>
      </c>
      <c r="L74" s="73"/>
      <c r="M74" s="73"/>
      <c r="N74" s="73"/>
      <c r="O74" s="73"/>
      <c r="P74" s="73"/>
      <c r="Q74" s="72" t="e">
        <f t="shared" si="2"/>
        <v>#N/A</v>
      </c>
      <c r="R74" s="72" t="e">
        <f>(R73-(R73*Q74))</f>
        <v>#N/A</v>
      </c>
      <c r="S74" s="150"/>
      <c r="T74" s="164"/>
      <c r="U74" s="148"/>
      <c r="V74" s="82"/>
      <c r="W74" s="82"/>
    </row>
    <row r="75" spans="1:23" ht="14.25" x14ac:dyDescent="0.2">
      <c r="A75" s="76"/>
      <c r="B75" s="153"/>
      <c r="C75" s="153"/>
      <c r="D75" s="156"/>
      <c r="E75" s="159"/>
      <c r="F75" s="166" t="s">
        <v>142</v>
      </c>
      <c r="G75" s="71" t="s">
        <v>141</v>
      </c>
      <c r="H75" s="69"/>
      <c r="I75" s="70" t="e">
        <f>VLOOKUP(H75,Criterios!$B$3:$C$6,2,FALSE)</f>
        <v>#N/A</v>
      </c>
      <c r="J75" s="69"/>
      <c r="K75" s="70" t="e">
        <f>VLOOKUP(J75,Criterios!$B$7:$C$9,2,FALSE)</f>
        <v>#N/A</v>
      </c>
      <c r="L75" s="69"/>
      <c r="M75" s="69"/>
      <c r="N75" s="69"/>
      <c r="O75" s="69"/>
      <c r="P75" s="69"/>
      <c r="Q75" s="68" t="e">
        <f t="shared" si="2"/>
        <v>#N/A</v>
      </c>
      <c r="R75" s="68" t="e">
        <f>IF(Q75&gt;1%,(R74-(R74*Q75)),Q75)</f>
        <v>#N/A</v>
      </c>
      <c r="S75" s="168" t="e">
        <f>IF(R76&gt;1%,R76,R75)</f>
        <v>#N/A</v>
      </c>
      <c r="T75" s="164"/>
      <c r="U75" s="148"/>
      <c r="V75" s="82"/>
      <c r="W75" s="82"/>
    </row>
    <row r="76" spans="1:23" ht="14.25" x14ac:dyDescent="0.2">
      <c r="A76" s="76"/>
      <c r="B76" s="154"/>
      <c r="C76" s="154"/>
      <c r="D76" s="157"/>
      <c r="E76" s="160"/>
      <c r="F76" s="167"/>
      <c r="G76" s="67" t="s">
        <v>140</v>
      </c>
      <c r="H76" s="65"/>
      <c r="I76" s="66" t="e">
        <f>VLOOKUP(H76,Criterios!$B$3:$C$6,2,FALSE)</f>
        <v>#N/A</v>
      </c>
      <c r="J76" s="65"/>
      <c r="K76" s="66" t="e">
        <f>VLOOKUP(J76,Criterios!$B$7:$C$9,2,FALSE)</f>
        <v>#N/A</v>
      </c>
      <c r="L76" s="65"/>
      <c r="M76" s="65"/>
      <c r="N76" s="65"/>
      <c r="O76" s="65"/>
      <c r="P76" s="65"/>
      <c r="Q76" s="64" t="e">
        <f t="shared" si="2"/>
        <v>#N/A</v>
      </c>
      <c r="R76" s="64" t="e">
        <f>IF(Q76&gt;1%,(R75-(R75*Q76)),Q76)</f>
        <v>#N/A</v>
      </c>
      <c r="S76" s="169"/>
      <c r="T76" s="165"/>
      <c r="U76" s="149"/>
      <c r="V76" s="82"/>
      <c r="W76" s="82"/>
    </row>
    <row r="77" spans="1:23" s="76" customFormat="1" ht="14.25" x14ac:dyDescent="0.2">
      <c r="B77" s="152"/>
      <c r="C77" s="152"/>
      <c r="D77" s="155"/>
      <c r="E77" s="158" t="e">
        <f>VLOOKUP(D77,Criterios!$A$20:$B$24,2,FALSE)</f>
        <v>#N/A</v>
      </c>
      <c r="F77" s="161" t="s">
        <v>144</v>
      </c>
      <c r="G77" s="81" t="s">
        <v>141</v>
      </c>
      <c r="H77" s="79"/>
      <c r="I77" s="80" t="e">
        <f>VLOOKUP(H77,Criterios!$B$3:$C$6,2,FALSE)</f>
        <v>#N/A</v>
      </c>
      <c r="J77" s="79"/>
      <c r="K77" s="80" t="e">
        <f>VLOOKUP(J77,Criterios!$B$7:$C$9,2,FALSE)</f>
        <v>#N/A</v>
      </c>
      <c r="L77" s="79"/>
      <c r="M77" s="79"/>
      <c r="N77" s="79"/>
      <c r="O77" s="79"/>
      <c r="P77" s="79"/>
      <c r="Q77" s="78" t="e">
        <f t="shared" si="2"/>
        <v>#N/A</v>
      </c>
      <c r="R77" s="78" t="e">
        <f>(E77-(E77*Q77))</f>
        <v>#N/A</v>
      </c>
      <c r="S77" s="151" t="e">
        <f>IF(R78&gt;1%,R78,R77)</f>
        <v>#N/A</v>
      </c>
      <c r="T77" s="163" t="e">
        <f>IF(S81&gt;1%,S81,(IF(S79&gt;1%,S79,S77)))</f>
        <v>#N/A</v>
      </c>
      <c r="U77" s="147" t="e">
        <f>IF(T77&lt;=20%,Criterios!$A$20,IF(T77&lt;=40%,Criterios!$A$21,IF(T77&lt;=60%,Criterios!$A$22,IF(T77&lt;=80,Criterios!$A$23,Criterios!$A$24))))</f>
        <v>#N/A</v>
      </c>
      <c r="V77" s="77"/>
      <c r="W77" s="77"/>
    </row>
    <row r="78" spans="1:23" s="62" customFormat="1" ht="15" x14ac:dyDescent="0.2">
      <c r="B78" s="153"/>
      <c r="C78" s="153"/>
      <c r="D78" s="156"/>
      <c r="E78" s="159"/>
      <c r="F78" s="162"/>
      <c r="G78" s="75" t="s">
        <v>140</v>
      </c>
      <c r="H78" s="73"/>
      <c r="I78" s="74" t="e">
        <f>VLOOKUP(H78,Criterios!$B$3:$C$6,2,FALSE)</f>
        <v>#N/A</v>
      </c>
      <c r="J78" s="73"/>
      <c r="K78" s="74" t="e">
        <f>VLOOKUP(J78,Criterios!$B$7:$C$9,2,FALSE)</f>
        <v>#N/A</v>
      </c>
      <c r="L78" s="73"/>
      <c r="M78" s="73"/>
      <c r="N78" s="73"/>
      <c r="O78" s="73"/>
      <c r="P78" s="73"/>
      <c r="Q78" s="72" t="e">
        <f t="shared" si="2"/>
        <v>#N/A</v>
      </c>
      <c r="R78" s="72" t="e">
        <f>(R77-(R77*Q78))</f>
        <v>#N/A</v>
      </c>
      <c r="S78" s="150"/>
      <c r="T78" s="164"/>
      <c r="U78" s="148"/>
      <c r="V78" s="63"/>
      <c r="W78" s="63"/>
    </row>
    <row r="79" spans="1:23" s="62" customFormat="1" ht="15" x14ac:dyDescent="0.2">
      <c r="B79" s="153"/>
      <c r="C79" s="153"/>
      <c r="D79" s="156"/>
      <c r="E79" s="159"/>
      <c r="F79" s="162" t="s">
        <v>143</v>
      </c>
      <c r="G79" s="75" t="s">
        <v>141</v>
      </c>
      <c r="H79" s="73"/>
      <c r="I79" s="74" t="e">
        <f>VLOOKUP(H79,Criterios!$B$3:$C$6,2,FALSE)</f>
        <v>#N/A</v>
      </c>
      <c r="J79" s="73"/>
      <c r="K79" s="74" t="e">
        <f>VLOOKUP(J79,Criterios!$B$7:$C$9,2,FALSE)</f>
        <v>#N/A</v>
      </c>
      <c r="L79" s="73"/>
      <c r="M79" s="73"/>
      <c r="N79" s="73"/>
      <c r="O79" s="73"/>
      <c r="P79" s="73"/>
      <c r="Q79" s="72" t="e">
        <f t="shared" si="2"/>
        <v>#N/A</v>
      </c>
      <c r="R79" s="72" t="e">
        <f>IF(Q79&gt;1%,(R78-(R78*Q79)),Q79)</f>
        <v>#N/A</v>
      </c>
      <c r="S79" s="150" t="e">
        <f>IF(R80&gt;1%,R80,R79)</f>
        <v>#N/A</v>
      </c>
      <c r="T79" s="164"/>
      <c r="U79" s="148"/>
      <c r="V79" s="63"/>
      <c r="W79" s="63"/>
    </row>
    <row r="80" spans="1:23" s="62" customFormat="1" ht="15" x14ac:dyDescent="0.2">
      <c r="B80" s="153"/>
      <c r="C80" s="153"/>
      <c r="D80" s="156"/>
      <c r="E80" s="159"/>
      <c r="F80" s="162"/>
      <c r="G80" s="75" t="s">
        <v>140</v>
      </c>
      <c r="H80" s="73"/>
      <c r="I80" s="74" t="e">
        <f>VLOOKUP(H80,Criterios!$B$3:$C$6,2,FALSE)</f>
        <v>#N/A</v>
      </c>
      <c r="J80" s="73"/>
      <c r="K80" s="74" t="e">
        <f>VLOOKUP(J80,Criterios!$B$7:$C$9,2,FALSE)</f>
        <v>#N/A</v>
      </c>
      <c r="L80" s="73"/>
      <c r="M80" s="73"/>
      <c r="N80" s="73"/>
      <c r="O80" s="73"/>
      <c r="P80" s="73"/>
      <c r="Q80" s="72" t="e">
        <f t="shared" si="2"/>
        <v>#N/A</v>
      </c>
      <c r="R80" s="72" t="e">
        <f>(R79-(R79*Q80))</f>
        <v>#N/A</v>
      </c>
      <c r="S80" s="150"/>
      <c r="T80" s="164"/>
      <c r="U80" s="148"/>
      <c r="V80" s="63"/>
      <c r="W80" s="63"/>
    </row>
    <row r="81" spans="2:23" s="62" customFormat="1" ht="15" x14ac:dyDescent="0.2">
      <c r="B81" s="153"/>
      <c r="C81" s="153"/>
      <c r="D81" s="156"/>
      <c r="E81" s="159"/>
      <c r="F81" s="166" t="s">
        <v>142</v>
      </c>
      <c r="G81" s="71" t="s">
        <v>141</v>
      </c>
      <c r="H81" s="69"/>
      <c r="I81" s="70" t="e">
        <f>VLOOKUP(H81,Criterios!$B$3:$C$6,2,FALSE)</f>
        <v>#N/A</v>
      </c>
      <c r="J81" s="69"/>
      <c r="K81" s="70" t="e">
        <f>VLOOKUP(J81,Criterios!$B$7:$C$9,2,FALSE)</f>
        <v>#N/A</v>
      </c>
      <c r="L81" s="69"/>
      <c r="M81" s="69"/>
      <c r="N81" s="69"/>
      <c r="O81" s="69"/>
      <c r="P81" s="69"/>
      <c r="Q81" s="68" t="e">
        <f t="shared" si="2"/>
        <v>#N/A</v>
      </c>
      <c r="R81" s="68" t="e">
        <f>IF(Q81&gt;1%,(R80-(R80*Q81)),Q81)</f>
        <v>#N/A</v>
      </c>
      <c r="S81" s="168" t="e">
        <f>IF(R82&gt;1%,R82,R81)</f>
        <v>#N/A</v>
      </c>
      <c r="T81" s="164"/>
      <c r="U81" s="148"/>
      <c r="V81" s="63"/>
      <c r="W81" s="63"/>
    </row>
    <row r="82" spans="2:23" s="62" customFormat="1" ht="15" x14ac:dyDescent="0.2">
      <c r="B82" s="154"/>
      <c r="C82" s="154"/>
      <c r="D82" s="157"/>
      <c r="E82" s="160"/>
      <c r="F82" s="167"/>
      <c r="G82" s="67" t="s">
        <v>140</v>
      </c>
      <c r="H82" s="65"/>
      <c r="I82" s="66" t="e">
        <f>VLOOKUP(H82,Criterios!$B$3:$C$6,2,FALSE)</f>
        <v>#N/A</v>
      </c>
      <c r="J82" s="65"/>
      <c r="K82" s="66" t="e">
        <f>VLOOKUP(J82,Criterios!$B$7:$C$9,2,FALSE)</f>
        <v>#N/A</v>
      </c>
      <c r="L82" s="65"/>
      <c r="M82" s="65"/>
      <c r="N82" s="65"/>
      <c r="O82" s="65"/>
      <c r="P82" s="65"/>
      <c r="Q82" s="64" t="e">
        <f t="shared" si="2"/>
        <v>#N/A</v>
      </c>
      <c r="R82" s="64" t="e">
        <f>IF(Q82&gt;1%,(R81-(R81*Q82)),Q82)</f>
        <v>#N/A</v>
      </c>
      <c r="S82" s="169"/>
      <c r="T82" s="165"/>
      <c r="U82" s="149"/>
      <c r="V82" s="63"/>
      <c r="W82" s="63"/>
    </row>
    <row r="83" spans="2:23" x14ac:dyDescent="0.2">
      <c r="B83" s="61"/>
      <c r="C83" s="61"/>
      <c r="D83" s="61"/>
      <c r="E83" s="61"/>
      <c r="F83" s="61"/>
      <c r="G83" s="61"/>
      <c r="J83" s="58"/>
      <c r="K83" s="58"/>
      <c r="L83" s="58"/>
      <c r="M83" s="58"/>
      <c r="N83" s="58"/>
      <c r="O83" s="58"/>
      <c r="P83" s="58"/>
      <c r="Q83" s="58"/>
      <c r="R83" s="58"/>
      <c r="S83" s="58"/>
      <c r="T83" s="60"/>
      <c r="U83" s="58"/>
    </row>
  </sheetData>
  <mergeCells count="163">
    <mergeCell ref="C50:C52"/>
    <mergeCell ref="C53:C58"/>
    <mergeCell ref="C59:C64"/>
    <mergeCell ref="C65:C70"/>
    <mergeCell ref="E65:E70"/>
    <mergeCell ref="B46:W46"/>
    <mergeCell ref="B48:C48"/>
    <mergeCell ref="D48:E48"/>
    <mergeCell ref="U59:U64"/>
    <mergeCell ref="T65:T70"/>
    <mergeCell ref="U53:U58"/>
    <mergeCell ref="W50:W52"/>
    <mergeCell ref="H49:L49"/>
    <mergeCell ref="B50:B52"/>
    <mergeCell ref="F50:F52"/>
    <mergeCell ref="S75:S76"/>
    <mergeCell ref="C36:C41"/>
    <mergeCell ref="C71:C76"/>
    <mergeCell ref="B71:B76"/>
    <mergeCell ref="D71:D76"/>
    <mergeCell ref="E71:E76"/>
    <mergeCell ref="B65:B70"/>
    <mergeCell ref="D65:D70"/>
    <mergeCell ref="M48:Q48"/>
    <mergeCell ref="I48:L48"/>
    <mergeCell ref="G48:H48"/>
    <mergeCell ref="F71:F72"/>
    <mergeCell ref="S71:S72"/>
    <mergeCell ref="S67:S68"/>
    <mergeCell ref="F73:F74"/>
    <mergeCell ref="N9:R9"/>
    <mergeCell ref="J9:M9"/>
    <mergeCell ref="N31:R31"/>
    <mergeCell ref="I31:M31"/>
    <mergeCell ref="S73:S74"/>
    <mergeCell ref="F63:F64"/>
    <mergeCell ref="S63:S64"/>
    <mergeCell ref="F65:F66"/>
    <mergeCell ref="S65:S66"/>
    <mergeCell ref="F69:F70"/>
    <mergeCell ref="S69:S70"/>
    <mergeCell ref="F67:F68"/>
    <mergeCell ref="H32:L32"/>
    <mergeCell ref="D31:E31"/>
    <mergeCell ref="S24:S25"/>
    <mergeCell ref="G31:H31"/>
    <mergeCell ref="G50:G52"/>
    <mergeCell ref="U50:U52"/>
    <mergeCell ref="B2:C5"/>
    <mergeCell ref="C11:C13"/>
    <mergeCell ref="C14:C19"/>
    <mergeCell ref="C20:C25"/>
    <mergeCell ref="B9:C9"/>
    <mergeCell ref="B14:B19"/>
    <mergeCell ref="B11:B13"/>
    <mergeCell ref="B20:B25"/>
    <mergeCell ref="G9:H9"/>
    <mergeCell ref="H11:P11"/>
    <mergeCell ref="D2:U5"/>
    <mergeCell ref="B7:W7"/>
    <mergeCell ref="D9:E9"/>
    <mergeCell ref="S12:S13"/>
    <mergeCell ref="S14:S15"/>
    <mergeCell ref="S16:S17"/>
    <mergeCell ref="S18:S19"/>
    <mergeCell ref="V33:V35"/>
    <mergeCell ref="T36:T41"/>
    <mergeCell ref="U36:U41"/>
    <mergeCell ref="F40:F41"/>
    <mergeCell ref="S40:S41"/>
    <mergeCell ref="D33:E34"/>
    <mergeCell ref="H33:P33"/>
    <mergeCell ref="S34:S35"/>
    <mergeCell ref="R34:R35"/>
    <mergeCell ref="F33:F35"/>
    <mergeCell ref="G33:G35"/>
    <mergeCell ref="V50:V52"/>
    <mergeCell ref="D11:E12"/>
    <mergeCell ref="T51:T52"/>
    <mergeCell ref="U33:U35"/>
    <mergeCell ref="T34:T35"/>
    <mergeCell ref="Q11:T11"/>
    <mergeCell ref="L12:P12"/>
    <mergeCell ref="H12:K12"/>
    <mergeCell ref="F24:F25"/>
    <mergeCell ref="F38:F39"/>
    <mergeCell ref="Q34:Q35"/>
    <mergeCell ref="D36:D41"/>
    <mergeCell ref="E36:E41"/>
    <mergeCell ref="S38:S39"/>
    <mergeCell ref="F16:F17"/>
    <mergeCell ref="F22:F23"/>
    <mergeCell ref="S22:S23"/>
    <mergeCell ref="U11:U13"/>
    <mergeCell ref="G11:G13"/>
    <mergeCell ref="Q12:Q13"/>
    <mergeCell ref="R12:R13"/>
    <mergeCell ref="B36:B41"/>
    <mergeCell ref="F36:F37"/>
    <mergeCell ref="S36:S37"/>
    <mergeCell ref="F11:F13"/>
    <mergeCell ref="T12:T13"/>
    <mergeCell ref="D14:D19"/>
    <mergeCell ref="E14:E19"/>
    <mergeCell ref="F14:F15"/>
    <mergeCell ref="F18:F19"/>
    <mergeCell ref="B29:W29"/>
    <mergeCell ref="Q33:T33"/>
    <mergeCell ref="H34:K34"/>
    <mergeCell ref="L34:P34"/>
    <mergeCell ref="C33:C35"/>
    <mergeCell ref="B33:B35"/>
    <mergeCell ref="B31:C31"/>
    <mergeCell ref="U14:U19"/>
    <mergeCell ref="T14:T19"/>
    <mergeCell ref="D20:D25"/>
    <mergeCell ref="E20:E25"/>
    <mergeCell ref="F20:F21"/>
    <mergeCell ref="S20:S21"/>
    <mergeCell ref="T20:T25"/>
    <mergeCell ref="U20:U25"/>
    <mergeCell ref="D50:E51"/>
    <mergeCell ref="H50:P50"/>
    <mergeCell ref="Q50:T50"/>
    <mergeCell ref="H51:K51"/>
    <mergeCell ref="L51:P51"/>
    <mergeCell ref="B53:B58"/>
    <mergeCell ref="D53:D58"/>
    <mergeCell ref="E53:E58"/>
    <mergeCell ref="F53:F54"/>
    <mergeCell ref="S53:S54"/>
    <mergeCell ref="T53:T58"/>
    <mergeCell ref="F55:F56"/>
    <mergeCell ref="S55:S56"/>
    <mergeCell ref="Q51:Q52"/>
    <mergeCell ref="R51:R52"/>
    <mergeCell ref="S51:S52"/>
    <mergeCell ref="F57:F58"/>
    <mergeCell ref="S57:S58"/>
    <mergeCell ref="U77:U82"/>
    <mergeCell ref="S61:S62"/>
    <mergeCell ref="S59:S60"/>
    <mergeCell ref="U71:U76"/>
    <mergeCell ref="B77:B82"/>
    <mergeCell ref="D77:D82"/>
    <mergeCell ref="E77:E82"/>
    <mergeCell ref="F77:F78"/>
    <mergeCell ref="S77:S78"/>
    <mergeCell ref="T77:T82"/>
    <mergeCell ref="F81:F82"/>
    <mergeCell ref="S81:S82"/>
    <mergeCell ref="F79:F80"/>
    <mergeCell ref="S79:S80"/>
    <mergeCell ref="T59:T64"/>
    <mergeCell ref="B59:B64"/>
    <mergeCell ref="D59:D64"/>
    <mergeCell ref="E59:E64"/>
    <mergeCell ref="F59:F60"/>
    <mergeCell ref="F61:F62"/>
    <mergeCell ref="C77:C82"/>
    <mergeCell ref="U65:U70"/>
    <mergeCell ref="T71:T76"/>
    <mergeCell ref="F75:F76"/>
  </mergeCells>
  <dataValidations count="26">
    <dataValidation allowBlank="1" showInputMessage="1" showErrorMessage="1" prompt="Registre nombre completo del gestor del proceso." sqref="N9" xr:uid="{00000000-0002-0000-0100-000000000000}"/>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34:P34 L12:P12 L51:P51" xr:uid="{00000000-0002-0000-0100-000001000000}"/>
    <dataValidation allowBlank="1" showInputMessage="1" showErrorMessage="1" prompt="Seleccione la respuesta de la lista desplegable." sqref="L35:P35 L13:P13 L52:P52" xr:uid="{00000000-0002-0000-0100-000002000000}"/>
    <dataValidation allowBlank="1" showInputMessage="1" showErrorMessage="1" prompt="Registre el nombre del proceso." sqref="G9:H9 G48:H48 G31:H31" xr:uid="{00000000-0002-0000-0100-000003000000}"/>
    <dataValidation allowBlank="1" showInputMessage="1" showErrorMessage="1" prompt="En el formato DD/MM/AAAA, registre la fecha de diligenciamiento por parte del gestor del proceso." sqref="D9" xr:uid="{00000000-0002-0000-0100-000004000000}"/>
    <dataValidation type="list" allowBlank="1" showInputMessage="1" showErrorMessage="1" sqref="H42:T42 H26:S26 H83:T83" xr:uid="{00000000-0002-0000-0100-000005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35 J35 H52 J52" xr:uid="{00000000-0002-0000-0100-000006000000}"/>
    <dataValidation allowBlank="1" showInputMessage="1" showErrorMessage="1" prompt="Registre las conclusiones u observaciones respecto al diseño de la actividad de control de acuerdo con cada uno de los atributos evaluados, cuando aplique." sqref="V33:V35 V50:V52" xr:uid="{00000000-0002-0000-0100-000007000000}"/>
    <dataValidation allowBlank="1" showInputMessage="1" showErrorMessage="1" prompt="Respuesta automática. No diligenciar." sqref="K13 K35 I13 K52 I35 I52" xr:uid="{00000000-0002-0000-0100-000008000000}"/>
    <dataValidation allowBlank="1" showInputMessage="1" showErrorMessage="1" prompt="Permiten dar un peso a la eficiencia del control y de esta manera dar movimiento en la matriz de calor, a partir de los cambios en la probabilidad y el impacto." sqref="H12 H34 H51" xr:uid="{00000000-0002-0000-0100-000009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50:W52" xr:uid="{00000000-0002-0000-0100-00000A000000}"/>
    <dataValidation allowBlank="1" showInputMessage="1" showErrorMessage="1" prompt="Son las variables asignadas para evaluar el diseño del control del riesgo." sqref="H33 H11 H50" xr:uid="{00000000-0002-0000-0100-00000B000000}"/>
    <dataValidation allowBlank="1" showInputMessage="1" showErrorMessage="1" promptTitle="Respuesta automática." prompt="El resultado que se genera, corresponde a la probabilidad residual que se debe registrar en la columna &quot;P&quot; de la hoja 1. Mapa y plan de tratamiento." sqref="U11:U13" xr:uid="{00000000-0002-0000-0100-00000C000000}"/>
    <dataValidation allowBlank="1" showInputMessage="1" showErrorMessage="1" promptTitle="Respuesta automática." prompt="No diligenciar. RECUERDE que para las filas vacias en las columnas &quot;H&quot; y &quot;J&quot; se debe seleccionar &quot;No aplica&quot;." sqref="T12:T13 T34:T35 T51:T52" xr:uid="{00000000-0002-0000-0100-00000D000000}"/>
    <dataValidation allowBlank="1" showInputMessage="1" showErrorMessage="1" promptTitle="Respuesta automática." prompt="No diligenciar." sqref="Q12:S13 Q34:S35 Q51:S52 E13 E35 E52" xr:uid="{00000000-0002-0000-0100-00000E000000}"/>
    <dataValidation allowBlank="1" showInputMessage="1" showErrorMessage="1" promptTitle="Respuesta automática." prompt="El resultado que se genera, corresponde a la probabilidad residual en la evaluación de la segunda línea." sqref="U33:U35" xr:uid="{00000000-0002-0000-0100-00000F000000}"/>
    <dataValidation allowBlank="1" showInputMessage="1" showErrorMessage="1" promptTitle="Respuesta automática." prompt="El resultado que se genera, corresponde a la probabilidad residual en la evaluación de la tercera línea." sqref="U50:U52" xr:uid="{00000000-0002-0000-0100-000010000000}"/>
    <dataValidation allowBlank="1" showInputMessage="1" showErrorMessage="1" prompt="Relacione el código del riesgo." sqref="B11:B13 B33:B35 B50:B52" xr:uid="{00000000-0002-0000-0100-000011000000}"/>
    <dataValidation allowBlank="1" showInputMessage="1" showErrorMessage="1" prompt="Relacione el riesgo identificado y registrado en la hoja &quot;1. Mapa y plan de tratamiento&quot;." sqref="C11:C13 C33:C35 C50:C52" xr:uid="{00000000-0002-0000-0100-000012000000}"/>
    <dataValidation allowBlank="1" showInputMessage="1" showErrorMessage="1" prompt="Seleccione de la lista desplegable, la probabilidad inherente registrada en la hoja &quot;1. Mapa y plan de tratamiento&quot;, columna J." sqref="D13 D35 D52" xr:uid="{00000000-0002-0000-0100-000013000000}"/>
    <dataValidation allowBlank="1" showInputMessage="1" showErrorMessage="1" prompt="Relacione la causa del riesgo identificado en la hoja &quot;1. Mapa y plan de tratamiento&quot;. Si cuenta con mas de tres causas, copie e inserte cuantas filas adicionales requiera." sqref="F11:F13 F33:F35 F50:F52" xr:uid="{00000000-0002-0000-0100-000015000000}"/>
    <dataValidation allowBlank="1" showInputMessage="1" showErrorMessage="1" prompt="Relacione la actividad de control registrada en la hoja &quot;1. Mapa y plan de tratamiento&quot;. Si cuenta con mas de dos controles por causa, copie e inserte cuantas filas adicionales requiera." sqref="G11:G13 G33:G35 G50:G52" xr:uid="{00000000-0002-0000-0100-000016000000}"/>
    <dataValidation allowBlank="1" showInputMessage="1" showErrorMessage="1" prompt="En el formato DD/MM/AAAA, registre la fecha de diligenciamiento por parte del responsable de la evaluación en calidad de tercera línea." sqref="D48:E48" xr:uid="{00000000-0002-0000-0100-000017000000}"/>
    <dataValidation allowBlank="1" showInputMessage="1" showErrorMessage="1" prompt="En el formato DD/MM/AAAA, registre la fecha de diligenciamiento por parte del responsable de la revisión en calidad de segunda línea." sqref="D31:E31" xr:uid="{00000000-0002-0000-0100-000018000000}"/>
    <dataValidation allowBlank="1" showInputMessage="1" showErrorMessage="1" prompt="Registre nombre completo de la persona que realiza la evaluación en calidad de segunda línea (Subdirección de Diseño, Evaluación y Sistematización)." sqref="N31:R31" xr:uid="{00000000-0002-0000-0100-000019000000}"/>
    <dataValidation allowBlank="1" showInputMessage="1" showErrorMessage="1" prompt="Registre nombre completo de la persona que realiza la evaluación en calidad de tercera línea (Oficina de Control Interno)." sqref="M48:Q48" xr:uid="{00000000-0002-0000-0100-00001A000000}"/>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26"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1B000000}">
          <x14:formula1>
            <xm:f>Criterios!$E$14:$E$15</xm:f>
          </x14:formula1>
          <xm:sqref>N14:N25 N36:N41 N53:N82</xm:sqref>
        </x14:dataValidation>
        <x14:dataValidation type="list" allowBlank="1" showInputMessage="1" showErrorMessage="1" xr:uid="{00000000-0002-0000-0100-00001C000000}">
          <x14:formula1>
            <xm:f>Criterios!$B$14:$B$15</xm:f>
          </x14:formula1>
          <xm:sqref>O36:O41 O14:O25 O53:O82</xm:sqref>
        </x14:dataValidation>
        <x14:dataValidation type="list" allowBlank="1" showInputMessage="1" showErrorMessage="1" xr:uid="{00000000-0002-0000-0100-00001D000000}">
          <x14:formula1>
            <xm:f>Criterios!$E$12:$E$13</xm:f>
          </x14:formula1>
          <xm:sqref>M14:M25 M36:M41 M53:M82</xm:sqref>
        </x14:dataValidation>
        <x14:dataValidation type="list" allowBlank="1" showInputMessage="1" showErrorMessage="1" xr:uid="{00000000-0002-0000-0100-00001E000000}">
          <x14:formula1>
            <xm:f>Criterios!$B$7:$B$9</xm:f>
          </x14:formula1>
          <xm:sqref>J53:J82 J14:J25 J36:J41</xm:sqref>
        </x14:dataValidation>
        <x14:dataValidation type="list" allowBlank="1" showInputMessage="1" showErrorMessage="1" xr:uid="{00000000-0002-0000-0100-00001F000000}">
          <x14:formula1>
            <xm:f>Criterios!$B$3:$B$6</xm:f>
          </x14:formula1>
          <xm:sqref>H53:H82 H14:H25 H36:H41</xm:sqref>
        </x14:dataValidation>
        <x14:dataValidation type="list" allowBlank="1" showInputMessage="1" showErrorMessage="1" xr:uid="{00000000-0002-0000-0100-000020000000}">
          <x14:formula1>
            <xm:f>Criterios!$A$20:$A$24</xm:f>
          </x14:formula1>
          <xm:sqref>D14:D25 D36:D41 D53:D82</xm:sqref>
        </x14:dataValidation>
        <x14:dataValidation type="list" allowBlank="1" showInputMessage="1" showErrorMessage="1" xr:uid="{00000000-0002-0000-0100-000021000000}">
          <x14:formula1>
            <xm:f>Criterios!$B$16:$B$17</xm:f>
          </x14:formula1>
          <xm:sqref>P14:P25 P36:P41 P53:P82</xm:sqref>
        </x14:dataValidation>
        <x14:dataValidation type="list" allowBlank="1" showInputMessage="1" showErrorMessage="1" xr:uid="{00000000-0002-0000-0100-000022000000}">
          <x14:formula1>
            <xm:f>Criterios!$B$12:$B$13</xm:f>
          </x14:formula1>
          <xm:sqref>L14:L25 L36:L41 L53:L82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4"/>
  <sheetViews>
    <sheetView view="pageBreakPreview" zoomScaleNormal="100" zoomScaleSheetLayoutView="100" workbookViewId="0">
      <selection sqref="A1:B4"/>
    </sheetView>
  </sheetViews>
  <sheetFormatPr baseColWidth="10" defaultRowHeight="12.75" x14ac:dyDescent="0.2"/>
  <cols>
    <col min="1" max="1" width="0.7109375" style="43" customWidth="1"/>
    <col min="2" max="2" width="21.42578125" customWidth="1"/>
    <col min="3" max="7" width="20.5703125" customWidth="1"/>
    <col min="8" max="8" width="2.42578125" customWidth="1"/>
    <col min="9" max="11" width="11.42578125" hidden="1" customWidth="1"/>
  </cols>
  <sheetData>
    <row r="1" spans="1:10" ht="17.25" customHeight="1" x14ac:dyDescent="0.2">
      <c r="A1" s="223"/>
      <c r="B1" s="223"/>
      <c r="C1" s="224" t="s">
        <v>139</v>
      </c>
      <c r="D1" s="225"/>
      <c r="E1" s="226"/>
      <c r="F1" s="51" t="s">
        <v>34</v>
      </c>
      <c r="G1" s="52" t="s">
        <v>132</v>
      </c>
      <c r="I1" s="11"/>
      <c r="J1" s="11"/>
    </row>
    <row r="2" spans="1:10" ht="17.25" customHeight="1" x14ac:dyDescent="0.2">
      <c r="A2" s="223"/>
      <c r="B2" s="223"/>
      <c r="C2" s="227"/>
      <c r="D2" s="228"/>
      <c r="E2" s="229"/>
      <c r="F2" s="51" t="s">
        <v>35</v>
      </c>
      <c r="G2" s="52">
        <v>4</v>
      </c>
      <c r="I2" s="11"/>
      <c r="J2" s="11"/>
    </row>
    <row r="3" spans="1:10" ht="24.75" customHeight="1" x14ac:dyDescent="0.2">
      <c r="A3" s="223"/>
      <c r="B3" s="223"/>
      <c r="C3" s="227"/>
      <c r="D3" s="228"/>
      <c r="E3" s="229"/>
      <c r="F3" s="51" t="s">
        <v>36</v>
      </c>
      <c r="G3" s="53" t="s">
        <v>207</v>
      </c>
      <c r="I3" s="11"/>
      <c r="J3" s="11"/>
    </row>
    <row r="4" spans="1:10" ht="17.25" customHeight="1" x14ac:dyDescent="0.2">
      <c r="A4" s="223"/>
      <c r="B4" s="223"/>
      <c r="C4" s="230"/>
      <c r="D4" s="231"/>
      <c r="E4" s="232"/>
      <c r="F4" s="51" t="s">
        <v>37</v>
      </c>
      <c r="G4" s="52" t="s">
        <v>201</v>
      </c>
      <c r="I4" s="11"/>
      <c r="J4" s="11"/>
    </row>
    <row r="5" spans="1:10" x14ac:dyDescent="0.2">
      <c r="B5" s="28"/>
      <c r="C5" s="28"/>
      <c r="D5" s="28"/>
      <c r="E5" s="28"/>
      <c r="F5" s="28"/>
      <c r="G5" s="102" t="s">
        <v>205</v>
      </c>
      <c r="I5" s="11"/>
      <c r="J5" s="11"/>
    </row>
    <row r="6" spans="1:10" x14ac:dyDescent="0.2">
      <c r="B6" s="47" t="s">
        <v>106</v>
      </c>
      <c r="C6" s="28"/>
      <c r="D6" s="28"/>
      <c r="E6" s="28"/>
      <c r="F6" s="28"/>
      <c r="G6" s="28"/>
      <c r="I6" s="2" t="s">
        <v>63</v>
      </c>
    </row>
    <row r="7" spans="1:10" ht="41.25" customHeight="1" x14ac:dyDescent="0.2">
      <c r="B7" s="32" t="s">
        <v>75</v>
      </c>
      <c r="C7" s="218" t="s">
        <v>81</v>
      </c>
      <c r="D7" s="218"/>
      <c r="E7" s="218"/>
      <c r="F7" s="218"/>
      <c r="G7" s="218"/>
      <c r="I7" s="26" t="s">
        <v>61</v>
      </c>
    </row>
    <row r="8" spans="1:10" ht="21" customHeight="1" x14ac:dyDescent="0.2">
      <c r="B8" s="32" t="s">
        <v>76</v>
      </c>
      <c r="C8" s="218" t="s">
        <v>82</v>
      </c>
      <c r="D8" s="218"/>
      <c r="E8" s="218"/>
      <c r="F8" s="218"/>
      <c r="G8" s="218"/>
      <c r="I8" s="26" t="s">
        <v>62</v>
      </c>
    </row>
    <row r="9" spans="1:10" ht="51.75" customHeight="1" x14ac:dyDescent="0.2">
      <c r="B9" s="32" t="s">
        <v>77</v>
      </c>
      <c r="C9" s="218" t="s">
        <v>83</v>
      </c>
      <c r="D9" s="218"/>
      <c r="E9" s="218"/>
      <c r="F9" s="218"/>
      <c r="G9" s="218"/>
      <c r="I9" s="26" t="s">
        <v>105</v>
      </c>
    </row>
    <row r="10" spans="1:10" ht="25.5" customHeight="1" x14ac:dyDescent="0.2">
      <c r="B10" s="36" t="s">
        <v>1</v>
      </c>
      <c r="C10" s="218" t="s">
        <v>12</v>
      </c>
      <c r="D10" s="218"/>
      <c r="E10" s="218"/>
      <c r="F10" s="218"/>
      <c r="G10" s="218"/>
      <c r="I10" s="2" t="s">
        <v>107</v>
      </c>
    </row>
    <row r="11" spans="1:10" ht="25.5" customHeight="1" x14ac:dyDescent="0.2">
      <c r="B11" s="32" t="s">
        <v>78</v>
      </c>
      <c r="C11" s="218" t="s">
        <v>84</v>
      </c>
      <c r="D11" s="218"/>
      <c r="E11" s="218"/>
      <c r="F11" s="218"/>
      <c r="G11" s="218"/>
      <c r="I11" t="s">
        <v>103</v>
      </c>
    </row>
    <row r="12" spans="1:10" ht="29.25" customHeight="1" x14ac:dyDescent="0.2">
      <c r="B12" s="32" t="s">
        <v>79</v>
      </c>
      <c r="C12" s="218" t="s">
        <v>85</v>
      </c>
      <c r="D12" s="218"/>
      <c r="E12" s="218"/>
      <c r="F12" s="218"/>
      <c r="G12" s="218"/>
      <c r="I12" t="s">
        <v>88</v>
      </c>
    </row>
    <row r="13" spans="1:10" ht="30" customHeight="1" x14ac:dyDescent="0.2">
      <c r="B13" s="32" t="s">
        <v>80</v>
      </c>
      <c r="C13" s="218" t="s">
        <v>86</v>
      </c>
      <c r="D13" s="218"/>
      <c r="E13" s="218"/>
      <c r="F13" s="218"/>
      <c r="G13" s="218"/>
      <c r="I13" t="s">
        <v>104</v>
      </c>
    </row>
    <row r="14" spans="1:10" ht="39.75" customHeight="1" x14ac:dyDescent="0.2">
      <c r="B14" s="32" t="s">
        <v>138</v>
      </c>
      <c r="C14" s="218" t="s">
        <v>87</v>
      </c>
      <c r="D14" s="218"/>
      <c r="E14" s="218"/>
      <c r="F14" s="218"/>
      <c r="G14" s="218"/>
    </row>
    <row r="15" spans="1:10" ht="31.5" customHeight="1" x14ac:dyDescent="0.2">
      <c r="B15" s="36" t="s">
        <v>4</v>
      </c>
      <c r="C15" s="218" t="s">
        <v>13</v>
      </c>
      <c r="D15" s="218"/>
      <c r="E15" s="218"/>
      <c r="F15" s="218"/>
      <c r="G15" s="218"/>
    </row>
    <row r="16" spans="1:10" x14ac:dyDescent="0.2">
      <c r="B16" s="4" t="s">
        <v>11</v>
      </c>
      <c r="C16" s="233" t="s">
        <v>14</v>
      </c>
      <c r="D16" s="233"/>
      <c r="E16" s="233"/>
      <c r="F16" s="233"/>
      <c r="G16" s="233"/>
    </row>
    <row r="17" spans="2:7" ht="28.5" customHeight="1" x14ac:dyDescent="0.2">
      <c r="B17" s="36" t="s">
        <v>134</v>
      </c>
      <c r="C17" s="218" t="s">
        <v>137</v>
      </c>
      <c r="D17" s="233"/>
      <c r="E17" s="233"/>
      <c r="F17" s="233"/>
      <c r="G17" s="233"/>
    </row>
    <row r="18" spans="2:7" ht="30" customHeight="1" x14ac:dyDescent="0.2">
      <c r="B18" s="36" t="s">
        <v>136</v>
      </c>
      <c r="C18" s="218" t="s">
        <v>135</v>
      </c>
      <c r="D18" s="233"/>
      <c r="E18" s="233"/>
      <c r="F18" s="233"/>
      <c r="G18" s="233"/>
    </row>
    <row r="20" spans="2:7" x14ac:dyDescent="0.2">
      <c r="B20" s="5" t="s">
        <v>44</v>
      </c>
    </row>
    <row r="21" spans="2:7" ht="29.25" customHeight="1" x14ac:dyDescent="0.2">
      <c r="B21" s="13" t="s">
        <v>45</v>
      </c>
      <c r="C21" s="14" t="s">
        <v>46</v>
      </c>
      <c r="D21" s="220" t="s">
        <v>133</v>
      </c>
      <c r="E21" s="221"/>
      <c r="F21" s="213" t="s">
        <v>94</v>
      </c>
      <c r="G21" s="214"/>
    </row>
    <row r="22" spans="2:7" ht="39.75" customHeight="1" x14ac:dyDescent="0.2">
      <c r="B22" s="31">
        <v>0.2</v>
      </c>
      <c r="C22" s="15" t="s">
        <v>69</v>
      </c>
      <c r="D22" s="219" t="s">
        <v>74</v>
      </c>
      <c r="E22" s="219"/>
      <c r="F22" s="222" t="s">
        <v>89</v>
      </c>
      <c r="G22" s="219"/>
    </row>
    <row r="23" spans="2:7" ht="39.75" customHeight="1" x14ac:dyDescent="0.2">
      <c r="B23" s="31">
        <v>0.4</v>
      </c>
      <c r="C23" s="15" t="s">
        <v>68</v>
      </c>
      <c r="D23" s="219" t="s">
        <v>73</v>
      </c>
      <c r="E23" s="219"/>
      <c r="F23" s="222" t="s">
        <v>90</v>
      </c>
      <c r="G23" s="219"/>
    </row>
    <row r="24" spans="2:7" ht="39.75" customHeight="1" x14ac:dyDescent="0.2">
      <c r="B24" s="31">
        <v>0.6</v>
      </c>
      <c r="C24" s="38" t="s">
        <v>67</v>
      </c>
      <c r="D24" s="219" t="s">
        <v>72</v>
      </c>
      <c r="E24" s="219"/>
      <c r="F24" s="222" t="s">
        <v>91</v>
      </c>
      <c r="G24" s="219"/>
    </row>
    <row r="25" spans="2:7" ht="39.75" customHeight="1" x14ac:dyDescent="0.2">
      <c r="B25" s="31">
        <v>0.8</v>
      </c>
      <c r="C25" s="15" t="s">
        <v>66</v>
      </c>
      <c r="D25" s="219" t="s">
        <v>71</v>
      </c>
      <c r="E25" s="219"/>
      <c r="F25" s="222" t="s">
        <v>92</v>
      </c>
      <c r="G25" s="219"/>
    </row>
    <row r="26" spans="2:7" ht="39.75" customHeight="1" x14ac:dyDescent="0.2">
      <c r="B26" s="31">
        <v>1</v>
      </c>
      <c r="C26" s="15" t="s">
        <v>65</v>
      </c>
      <c r="D26" s="219" t="s">
        <v>70</v>
      </c>
      <c r="E26" s="219"/>
      <c r="F26" s="222" t="s">
        <v>93</v>
      </c>
      <c r="G26" s="219"/>
    </row>
    <row r="28" spans="2:7" x14ac:dyDescent="0.2">
      <c r="B28" s="5" t="s">
        <v>47</v>
      </c>
    </row>
    <row r="29" spans="2:7" x14ac:dyDescent="0.2">
      <c r="B29" s="14" t="s">
        <v>45</v>
      </c>
      <c r="C29" s="14" t="s">
        <v>46</v>
      </c>
      <c r="D29" s="213" t="s">
        <v>96</v>
      </c>
      <c r="E29" s="214"/>
      <c r="F29" s="215" t="s">
        <v>97</v>
      </c>
      <c r="G29" s="216"/>
    </row>
    <row r="30" spans="2:7" ht="35.25" customHeight="1" x14ac:dyDescent="0.2">
      <c r="B30" s="37">
        <v>0.2</v>
      </c>
      <c r="C30" s="38" t="s">
        <v>95</v>
      </c>
      <c r="D30" s="217" t="s">
        <v>108</v>
      </c>
      <c r="E30" s="217"/>
      <c r="F30" s="212" t="s">
        <v>113</v>
      </c>
      <c r="G30" s="212"/>
    </row>
    <row r="31" spans="2:7" ht="51.75" customHeight="1" x14ac:dyDescent="0.2">
      <c r="B31" s="37">
        <v>0.4</v>
      </c>
      <c r="C31" s="15" t="s">
        <v>48</v>
      </c>
      <c r="D31" s="217" t="s">
        <v>109</v>
      </c>
      <c r="E31" s="217"/>
      <c r="F31" s="212" t="s">
        <v>110</v>
      </c>
      <c r="G31" s="212"/>
    </row>
    <row r="32" spans="2:7" ht="40.5" customHeight="1" x14ac:dyDescent="0.2">
      <c r="B32" s="37">
        <v>0.6</v>
      </c>
      <c r="C32" s="38" t="s">
        <v>0</v>
      </c>
      <c r="D32" s="217" t="s">
        <v>111</v>
      </c>
      <c r="E32" s="217"/>
      <c r="F32" s="212" t="s">
        <v>112</v>
      </c>
      <c r="G32" s="212"/>
    </row>
    <row r="33" spans="1:11" ht="40.5" customHeight="1" x14ac:dyDescent="0.2">
      <c r="B33" s="37">
        <v>0.8</v>
      </c>
      <c r="C33" s="15" t="s">
        <v>49</v>
      </c>
      <c r="D33" s="217" t="s">
        <v>114</v>
      </c>
      <c r="E33" s="217"/>
      <c r="F33" s="212" t="s">
        <v>115</v>
      </c>
      <c r="G33" s="212"/>
    </row>
    <row r="34" spans="1:11" ht="40.5" customHeight="1" x14ac:dyDescent="0.2">
      <c r="B34" s="37">
        <v>1</v>
      </c>
      <c r="C34" s="15" t="s">
        <v>50</v>
      </c>
      <c r="D34" s="217" t="s">
        <v>117</v>
      </c>
      <c r="E34" s="217"/>
      <c r="F34" s="212" t="s">
        <v>116</v>
      </c>
      <c r="G34" s="212"/>
    </row>
    <row r="36" spans="1:11" x14ac:dyDescent="0.2">
      <c r="B36" s="5" t="s">
        <v>51</v>
      </c>
    </row>
    <row r="37" spans="1:11" s="46" customFormat="1" ht="12" hidden="1" customHeight="1" x14ac:dyDescent="0.2">
      <c r="A37" s="43"/>
      <c r="B37" s="48" t="s">
        <v>131</v>
      </c>
      <c r="C37" s="49" t="s">
        <v>123</v>
      </c>
      <c r="D37" s="50" t="s">
        <v>124</v>
      </c>
      <c r="E37" s="50" t="s">
        <v>125</v>
      </c>
      <c r="F37" s="49" t="s">
        <v>126</v>
      </c>
      <c r="G37" s="50" t="s">
        <v>127</v>
      </c>
    </row>
    <row r="38" spans="1:11" s="46" customFormat="1" ht="12" hidden="1" customHeight="1" x14ac:dyDescent="0.2">
      <c r="A38" s="43"/>
      <c r="B38" s="44">
        <v>1</v>
      </c>
      <c r="C38" s="45">
        <v>2</v>
      </c>
      <c r="D38" s="45">
        <v>3</v>
      </c>
      <c r="E38" s="45">
        <v>4</v>
      </c>
      <c r="F38" s="45">
        <v>5</v>
      </c>
      <c r="G38" s="45">
        <v>6</v>
      </c>
    </row>
    <row r="39" spans="1:11" ht="24.75" customHeight="1" x14ac:dyDescent="0.2">
      <c r="A39" s="43">
        <v>1</v>
      </c>
      <c r="B39" s="36" t="s">
        <v>122</v>
      </c>
      <c r="C39" s="8" t="s">
        <v>19</v>
      </c>
      <c r="D39" s="8" t="s">
        <v>19</v>
      </c>
      <c r="E39" s="8" t="s">
        <v>19</v>
      </c>
      <c r="F39" s="8" t="s">
        <v>19</v>
      </c>
      <c r="G39" s="9" t="s">
        <v>20</v>
      </c>
      <c r="I39" s="26" t="s">
        <v>118</v>
      </c>
      <c r="J39" s="3" t="s">
        <v>123</v>
      </c>
    </row>
    <row r="40" spans="1:11" ht="24.75" customHeight="1" x14ac:dyDescent="0.2">
      <c r="A40" s="43">
        <v>2</v>
      </c>
      <c r="B40" s="36" t="s">
        <v>121</v>
      </c>
      <c r="C40" s="10" t="s">
        <v>0</v>
      </c>
      <c r="D40" s="10" t="s">
        <v>0</v>
      </c>
      <c r="E40" s="8" t="s">
        <v>19</v>
      </c>
      <c r="F40" s="8" t="s">
        <v>19</v>
      </c>
      <c r="G40" s="9" t="s">
        <v>20</v>
      </c>
      <c r="I40" s="26" t="s">
        <v>119</v>
      </c>
      <c r="J40" s="3" t="s">
        <v>124</v>
      </c>
    </row>
    <row r="41" spans="1:11" ht="24.75" customHeight="1" x14ac:dyDescent="0.2">
      <c r="A41" s="43">
        <v>3</v>
      </c>
      <c r="B41" s="36" t="s">
        <v>120</v>
      </c>
      <c r="C41" s="10" t="s">
        <v>0</v>
      </c>
      <c r="D41" s="10" t="s">
        <v>0</v>
      </c>
      <c r="E41" s="10" t="s">
        <v>0</v>
      </c>
      <c r="F41" s="8" t="s">
        <v>19</v>
      </c>
      <c r="G41" s="9" t="s">
        <v>20</v>
      </c>
      <c r="I41" s="26" t="s">
        <v>120</v>
      </c>
      <c r="J41" s="3" t="s">
        <v>125</v>
      </c>
    </row>
    <row r="42" spans="1:11" ht="24.75" customHeight="1" x14ac:dyDescent="0.2">
      <c r="A42" s="43">
        <v>4</v>
      </c>
      <c r="B42" s="36" t="s">
        <v>119</v>
      </c>
      <c r="C42" s="39" t="s">
        <v>18</v>
      </c>
      <c r="D42" s="10" t="s">
        <v>0</v>
      </c>
      <c r="E42" s="10" t="s">
        <v>0</v>
      </c>
      <c r="F42" s="8" t="s">
        <v>19</v>
      </c>
      <c r="G42" s="9" t="s">
        <v>20</v>
      </c>
      <c r="I42" s="26" t="s">
        <v>121</v>
      </c>
      <c r="J42" s="3" t="s">
        <v>126</v>
      </c>
    </row>
    <row r="43" spans="1:11" ht="24.75" customHeight="1" x14ac:dyDescent="0.2">
      <c r="A43" s="43">
        <v>5</v>
      </c>
      <c r="B43" s="36" t="s">
        <v>118</v>
      </c>
      <c r="C43" s="39" t="s">
        <v>18</v>
      </c>
      <c r="D43" s="39" t="s">
        <v>18</v>
      </c>
      <c r="E43" s="10" t="s">
        <v>0</v>
      </c>
      <c r="F43" s="8" t="s">
        <v>19</v>
      </c>
      <c r="G43" s="9" t="s">
        <v>20</v>
      </c>
      <c r="I43" s="26" t="s">
        <v>122</v>
      </c>
      <c r="J43" s="3" t="s">
        <v>127</v>
      </c>
    </row>
    <row r="44" spans="1:11" ht="25.5" x14ac:dyDescent="0.2">
      <c r="B44" s="12" t="s">
        <v>21</v>
      </c>
      <c r="C44" s="40" t="s">
        <v>123</v>
      </c>
      <c r="D44" s="36" t="s">
        <v>124</v>
      </c>
      <c r="E44" s="36" t="s">
        <v>125</v>
      </c>
      <c r="F44" s="41" t="s">
        <v>126</v>
      </c>
      <c r="G44" s="36" t="s">
        <v>127</v>
      </c>
    </row>
    <row r="47" spans="1:11" ht="38.25" x14ac:dyDescent="0.2">
      <c r="I47" s="27" t="s">
        <v>26</v>
      </c>
      <c r="J47" s="27" t="s">
        <v>32</v>
      </c>
      <c r="K47" s="27" t="s">
        <v>100</v>
      </c>
    </row>
    <row r="48" spans="1:11" x14ac:dyDescent="0.2">
      <c r="I48" s="3" t="s">
        <v>24</v>
      </c>
      <c r="J48" s="3" t="s">
        <v>2</v>
      </c>
      <c r="K48" t="s">
        <v>101</v>
      </c>
    </row>
    <row r="49" spans="9:11" x14ac:dyDescent="0.2">
      <c r="I49" s="3" t="s">
        <v>25</v>
      </c>
      <c r="J49" s="3" t="s">
        <v>3</v>
      </c>
      <c r="K49" s="26" t="s">
        <v>128</v>
      </c>
    </row>
    <row r="51" spans="9:11" x14ac:dyDescent="0.2">
      <c r="I51" s="2" t="s">
        <v>54</v>
      </c>
      <c r="J51" s="2" t="s">
        <v>55</v>
      </c>
    </row>
    <row r="52" spans="9:11" x14ac:dyDescent="0.2">
      <c r="I52" t="s">
        <v>2</v>
      </c>
      <c r="J52" t="s">
        <v>102</v>
      </c>
    </row>
    <row r="53" spans="9:11" x14ac:dyDescent="0.2">
      <c r="I53" t="s">
        <v>3</v>
      </c>
      <c r="J53" t="s">
        <v>56</v>
      </c>
    </row>
    <row r="54" spans="9:11" x14ac:dyDescent="0.2">
      <c r="J54" t="s">
        <v>57</v>
      </c>
    </row>
  </sheetData>
  <mergeCells count="38">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 ref="D25:E25"/>
    <mergeCell ref="D21:E21"/>
    <mergeCell ref="F24:G24"/>
    <mergeCell ref="F25:G25"/>
    <mergeCell ref="F23:G23"/>
    <mergeCell ref="C13:G13"/>
    <mergeCell ref="C14:G14"/>
    <mergeCell ref="C15:G15"/>
    <mergeCell ref="D22:E22"/>
    <mergeCell ref="D23:E23"/>
    <mergeCell ref="F33:G33"/>
    <mergeCell ref="F34:G34"/>
    <mergeCell ref="D29:E29"/>
    <mergeCell ref="F29:G29"/>
    <mergeCell ref="F30:G30"/>
    <mergeCell ref="D30:E30"/>
    <mergeCell ref="D32:E32"/>
    <mergeCell ref="D33:E33"/>
    <mergeCell ref="D34:E34"/>
    <mergeCell ref="F32:G32"/>
    <mergeCell ref="F31:G31"/>
    <mergeCell ref="D31:E31"/>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00000000-0002-0000-0200-000000000000}">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4"/>
  <sheetViews>
    <sheetView workbookViewId="0"/>
  </sheetViews>
  <sheetFormatPr baseColWidth="10" defaultColWidth="11.42578125" defaultRowHeight="15" x14ac:dyDescent="0.25"/>
  <cols>
    <col min="1" max="1" width="21.28515625" style="96" bestFit="1" customWidth="1"/>
    <col min="2" max="2" width="11.42578125" style="96"/>
    <col min="3" max="3" width="4.5703125" style="96" bestFit="1" customWidth="1"/>
    <col min="4" max="16384" width="11.42578125" style="96"/>
  </cols>
  <sheetData>
    <row r="2" spans="1:5" x14ac:dyDescent="0.25">
      <c r="A2" s="234" t="s">
        <v>198</v>
      </c>
      <c r="B2" s="234"/>
      <c r="C2" s="234"/>
    </row>
    <row r="3" spans="1:5" x14ac:dyDescent="0.25">
      <c r="A3" s="235" t="s">
        <v>197</v>
      </c>
      <c r="B3" s="96" t="s">
        <v>196</v>
      </c>
      <c r="C3" s="99">
        <v>0.25</v>
      </c>
    </row>
    <row r="4" spans="1:5" x14ac:dyDescent="0.25">
      <c r="A4" s="235"/>
      <c r="B4" s="96" t="s">
        <v>195</v>
      </c>
      <c r="C4" s="99">
        <v>0.15</v>
      </c>
    </row>
    <row r="5" spans="1:5" x14ac:dyDescent="0.25">
      <c r="A5" s="235"/>
      <c r="B5" s="96" t="s">
        <v>194</v>
      </c>
      <c r="C5" s="99">
        <v>0.1</v>
      </c>
    </row>
    <row r="6" spans="1:5" x14ac:dyDescent="0.25">
      <c r="A6" s="98"/>
      <c r="B6" s="96" t="s">
        <v>191</v>
      </c>
    </row>
    <row r="7" spans="1:5" x14ac:dyDescent="0.25">
      <c r="A7" s="235" t="s">
        <v>193</v>
      </c>
      <c r="B7" s="96" t="s">
        <v>192</v>
      </c>
      <c r="C7" s="99">
        <v>0.25</v>
      </c>
    </row>
    <row r="8" spans="1:5" x14ac:dyDescent="0.25">
      <c r="A8" s="235"/>
      <c r="B8" s="96" t="s">
        <v>101</v>
      </c>
      <c r="C8" s="99">
        <v>0.15</v>
      </c>
    </row>
    <row r="9" spans="1:5" x14ac:dyDescent="0.25">
      <c r="A9" s="98"/>
      <c r="B9" s="96" t="s">
        <v>191</v>
      </c>
      <c r="C9" s="99"/>
    </row>
    <row r="11" spans="1:5" x14ac:dyDescent="0.25">
      <c r="A11" s="234" t="s">
        <v>190</v>
      </c>
      <c r="B11" s="234"/>
      <c r="C11" s="234"/>
    </row>
    <row r="12" spans="1:5" x14ac:dyDescent="0.25">
      <c r="A12" s="235" t="s">
        <v>148</v>
      </c>
      <c r="B12" s="96" t="s">
        <v>189</v>
      </c>
      <c r="C12" s="99"/>
      <c r="D12" s="235" t="s">
        <v>30</v>
      </c>
      <c r="E12" s="96" t="s">
        <v>188</v>
      </c>
    </row>
    <row r="13" spans="1:5" x14ac:dyDescent="0.25">
      <c r="A13" s="235"/>
      <c r="B13" s="96" t="s">
        <v>187</v>
      </c>
      <c r="C13" s="99"/>
      <c r="D13" s="235"/>
      <c r="E13" s="96" t="s">
        <v>186</v>
      </c>
    </row>
    <row r="14" spans="1:5" x14ac:dyDescent="0.25">
      <c r="A14" s="235" t="s">
        <v>146</v>
      </c>
      <c r="B14" s="96" t="s">
        <v>185</v>
      </c>
      <c r="C14" s="99"/>
      <c r="D14" s="235" t="s">
        <v>184</v>
      </c>
      <c r="E14" s="96" t="s">
        <v>183</v>
      </c>
    </row>
    <row r="15" spans="1:5" x14ac:dyDescent="0.25">
      <c r="A15" s="235"/>
      <c r="B15" s="96" t="s">
        <v>182</v>
      </c>
      <c r="C15" s="99"/>
      <c r="D15" s="235"/>
      <c r="E15" s="96" t="s">
        <v>181</v>
      </c>
    </row>
    <row r="16" spans="1:5" x14ac:dyDescent="0.25">
      <c r="A16" s="235" t="s">
        <v>145</v>
      </c>
      <c r="B16" s="96" t="s">
        <v>180</v>
      </c>
    </row>
    <row r="17" spans="1:2" x14ac:dyDescent="0.25">
      <c r="A17" s="235"/>
      <c r="B17" s="96" t="s">
        <v>179</v>
      </c>
    </row>
    <row r="19" spans="1:2" x14ac:dyDescent="0.25">
      <c r="A19" s="236" t="s">
        <v>178</v>
      </c>
      <c r="B19" s="236"/>
    </row>
    <row r="20" spans="1:2" x14ac:dyDescent="0.25">
      <c r="A20" s="96" t="s">
        <v>69</v>
      </c>
      <c r="B20" s="97">
        <v>0.2</v>
      </c>
    </row>
    <row r="21" spans="1:2" x14ac:dyDescent="0.25">
      <c r="A21" s="96" t="s">
        <v>68</v>
      </c>
      <c r="B21" s="97">
        <v>0.4</v>
      </c>
    </row>
    <row r="22" spans="1:2" x14ac:dyDescent="0.25">
      <c r="A22" s="96" t="s">
        <v>67</v>
      </c>
      <c r="B22" s="97">
        <v>0.6</v>
      </c>
    </row>
    <row r="23" spans="1:2" x14ac:dyDescent="0.25">
      <c r="A23" s="96" t="s">
        <v>66</v>
      </c>
      <c r="B23" s="97">
        <v>0.8</v>
      </c>
    </row>
    <row r="24" spans="1:2" x14ac:dyDescent="0.25">
      <c r="A24" s="96" t="s">
        <v>65</v>
      </c>
      <c r="B24" s="97">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Sofy Lorena Arenas Vera</cp:lastModifiedBy>
  <cp:lastPrinted>2013-02-07T20:45:17Z</cp:lastPrinted>
  <dcterms:created xsi:type="dcterms:W3CDTF">2008-09-05T19:47:59Z</dcterms:created>
  <dcterms:modified xsi:type="dcterms:W3CDTF">2026-04-15T23:45:25Z</dcterms:modified>
</cp:coreProperties>
</file>