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sdisgovco-my.sharepoint.com/personal/sarenasv_sdis_gov_co/Documents/2026 contrato 0787/07. Julio/3. Riesgos/Publicar/"/>
    </mc:Choice>
  </mc:AlternateContent>
  <xr:revisionPtr revIDLastSave="26" documentId="11_48D33474E87EE70378D5EBFCA69CBC199E152CDC" xr6:coauthVersionLast="47" xr6:coauthVersionMax="47" xr10:uidLastSave="{A59831A8-8DF7-4118-8D18-307DC7D9115B}"/>
  <bookViews>
    <workbookView xWindow="-120" yWindow="-120" windowWidth="29040" windowHeight="15720" tabRatio="766" activeTab="1" xr2:uid="{00000000-000D-0000-FFFF-FFFF00000000}"/>
  </bookViews>
  <sheets>
    <sheet name="1. Mapa y plan de tratamiento" sheetId="5" r:id="rId1"/>
    <sheet name="2. Evaluación de controles" sheetId="8" r:id="rId2"/>
    <sheet name="Anexos" sheetId="7" r:id="rId3"/>
    <sheet name="Criterios" sheetId="9" state="hidden" r:id="rId4"/>
  </sheets>
  <externalReferences>
    <externalReference r:id="rId5"/>
  </externalReferences>
  <definedNames>
    <definedName name="_xlnm._FilterDatabase" localSheetId="1" hidden="1">'2. Evaluación de controles'!#REF!</definedName>
    <definedName name="_xlnm.Print_Area" localSheetId="0">'1. Mapa y plan de tratamiento'!$A$1:$AW$12</definedName>
    <definedName name="_xlnm.Print_Area" localSheetId="1">'2. Evaluación de controles'!$A$28:$W$43</definedName>
    <definedName name="_xlnm.Print_Area" localSheetId="2">Anexos!$A$1:$G$45</definedName>
    <definedName name="_xlnm.Print_Titles" localSheetId="1">'2. Evaluación de controles'!$2:$5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8" i="8" l="1"/>
  <c r="I58" i="8"/>
  <c r="K57" i="8"/>
  <c r="I57" i="8"/>
  <c r="K56" i="8"/>
  <c r="I56" i="8"/>
  <c r="K55" i="8"/>
  <c r="I55" i="8"/>
  <c r="K54" i="8"/>
  <c r="I54" i="8"/>
  <c r="K53" i="8"/>
  <c r="I53" i="8"/>
  <c r="G53" i="8"/>
  <c r="F53" i="8"/>
  <c r="C53" i="8"/>
  <c r="B53" i="8"/>
  <c r="G36" i="8" l="1"/>
  <c r="F36" i="8"/>
  <c r="C36" i="8"/>
  <c r="B36" i="8"/>
  <c r="G14" i="8" l="1"/>
  <c r="F14" i="8"/>
  <c r="C14" i="8"/>
  <c r="K15" i="8"/>
  <c r="E14" i="8"/>
  <c r="I14" i="8"/>
  <c r="K14" i="8"/>
  <c r="Q14" i="8" s="1"/>
  <c r="I15" i="8"/>
  <c r="Q15" i="8" s="1"/>
  <c r="I16" i="8"/>
  <c r="K16" i="8"/>
  <c r="I17" i="8"/>
  <c r="K17" i="8"/>
  <c r="I18" i="8"/>
  <c r="K18" i="8"/>
  <c r="I19" i="8"/>
  <c r="K19" i="8"/>
  <c r="E20" i="8"/>
  <c r="I20" i="8"/>
  <c r="K20" i="8"/>
  <c r="I21" i="8"/>
  <c r="K21" i="8"/>
  <c r="I22" i="8"/>
  <c r="K22" i="8"/>
  <c r="Q22" i="8"/>
  <c r="R22" i="8" s="1"/>
  <c r="I23" i="8"/>
  <c r="K23" i="8"/>
  <c r="I24" i="8"/>
  <c r="K24" i="8"/>
  <c r="I25" i="8"/>
  <c r="K25" i="8"/>
  <c r="E36" i="8"/>
  <c r="I36" i="8"/>
  <c r="K36" i="8"/>
  <c r="I37" i="8"/>
  <c r="K37" i="8"/>
  <c r="I38" i="8"/>
  <c r="K38" i="8"/>
  <c r="I39" i="8"/>
  <c r="K39" i="8"/>
  <c r="I40" i="8"/>
  <c r="K40" i="8"/>
  <c r="I41" i="8"/>
  <c r="K41" i="8"/>
  <c r="E53" i="8"/>
  <c r="Q17" i="8" l="1"/>
  <c r="Q20" i="8"/>
  <c r="Q21" i="8"/>
  <c r="R20" i="8"/>
  <c r="Q18" i="8"/>
  <c r="R18" i="8" s="1"/>
  <c r="Q16" i="8"/>
  <c r="R14" i="8"/>
  <c r="R15" i="8" s="1"/>
  <c r="S14" i="8" s="1"/>
  <c r="Q53" i="8"/>
  <c r="R53" i="8" s="1"/>
  <c r="Q56" i="8"/>
  <c r="Q37" i="8"/>
  <c r="Q54" i="8"/>
  <c r="Q38" i="8"/>
  <c r="R38" i="8" s="1"/>
  <c r="Q40" i="8"/>
  <c r="R40" i="8" s="1"/>
  <c r="Q36" i="8"/>
  <c r="R36" i="8" s="1"/>
  <c r="Q58" i="8"/>
  <c r="R58" i="8" s="1"/>
  <c r="S57" i="8" s="1"/>
  <c r="Q24" i="8"/>
  <c r="R24" i="8" s="1"/>
  <c r="Q39" i="8"/>
  <c r="Q55" i="8"/>
  <c r="R55" i="8" s="1"/>
  <c r="R56" i="8" s="1"/>
  <c r="S55" i="8" s="1"/>
  <c r="Q25" i="8"/>
  <c r="R25" i="8" s="1"/>
  <c r="S24" i="8" s="1"/>
  <c r="Q41" i="8"/>
  <c r="R41" i="8" s="1"/>
  <c r="S40" i="8" s="1"/>
  <c r="Q57" i="8"/>
  <c r="R57" i="8" s="1"/>
  <c r="Q23" i="8"/>
  <c r="R23" i="8" s="1"/>
  <c r="S22" i="8" s="1"/>
  <c r="Q19" i="8"/>
  <c r="R19" i="8" s="1"/>
  <c r="R16" i="8"/>
  <c r="L11" i="5"/>
  <c r="R11" i="5"/>
  <c r="S18" i="8" l="1"/>
  <c r="R54" i="8"/>
  <c r="S53" i="8" s="1"/>
  <c r="T53" i="8" s="1"/>
  <c r="U53" i="8" s="1"/>
  <c r="T20" i="8"/>
  <c r="U20" i="8" s="1"/>
  <c r="R37" i="8"/>
  <c r="S36" i="8" s="1"/>
  <c r="R21" i="8"/>
  <c r="S20" i="8" s="1"/>
  <c r="R17" i="8"/>
  <c r="S16" i="8" s="1"/>
  <c r="T14" i="8" s="1"/>
  <c r="U14" i="8" s="1"/>
  <c r="R39" i="8"/>
  <c r="S38" i="8" s="1"/>
  <c r="T36" i="8" l="1"/>
  <c r="U36" i="8" s="1"/>
</calcChain>
</file>

<file path=xl/sharedStrings.xml><?xml version="1.0" encoding="utf-8"?>
<sst xmlns="http://schemas.openxmlformats.org/spreadsheetml/2006/main" count="474" uniqueCount="230">
  <si>
    <t>PROCESO SISTEMA DE GESTIÓN
FORMATO MAPA DE RIESGOS</t>
  </si>
  <si>
    <t>Código:</t>
  </si>
  <si>
    <t>FOR-SG-013</t>
  </si>
  <si>
    <t>Versión:</t>
  </si>
  <si>
    <t>Fecha:</t>
  </si>
  <si>
    <t>Memo I2025005913 – 21/02/2025</t>
  </si>
  <si>
    <t>Página:</t>
  </si>
  <si>
    <t>1 de 3</t>
  </si>
  <si>
    <t>Clasificación: Información Pública</t>
  </si>
  <si>
    <t>Mapa de riesgos de:</t>
  </si>
  <si>
    <t>Gestión</t>
  </si>
  <si>
    <t>SECCIÓN A. Identificación y análisis</t>
  </si>
  <si>
    <t>SECCIÓN B. Valoración y tratamiento</t>
  </si>
  <si>
    <t>SECCIÓN C. Monitoreo y revisión</t>
  </si>
  <si>
    <t>Proceso</t>
  </si>
  <si>
    <t>Objetivo del proceso</t>
  </si>
  <si>
    <t>Actividad del proceso</t>
  </si>
  <si>
    <t>Circular y fecha de oficialización</t>
  </si>
  <si>
    <t>Código</t>
  </si>
  <si>
    <t>Causa raíz</t>
  </si>
  <si>
    <t>Riesgo</t>
  </si>
  <si>
    <t>Área de impacto</t>
  </si>
  <si>
    <t>Clasificación</t>
  </si>
  <si>
    <t>Riesgo Inherente</t>
  </si>
  <si>
    <t>Actividad de control</t>
  </si>
  <si>
    <t>Tipo de actividad de control</t>
  </si>
  <si>
    <t>Forma de ejecución de la actividad de control</t>
  </si>
  <si>
    <t>Riesgo Residual</t>
  </si>
  <si>
    <t>Decisión del líder de proceso</t>
  </si>
  <si>
    <t>Plan de tratamiento</t>
  </si>
  <si>
    <t>Monitoreo primer trimestre</t>
  </si>
  <si>
    <t>Monitoreo segundo trimestre</t>
  </si>
  <si>
    <t>Monitoreo tercer trimestre</t>
  </si>
  <si>
    <t>Monitoreo cuarto trimestre</t>
  </si>
  <si>
    <t>Probabilidad</t>
  </si>
  <si>
    <t>Impacto</t>
  </si>
  <si>
    <t>Nivel</t>
  </si>
  <si>
    <t>Actividades a desarrollar</t>
  </si>
  <si>
    <t>Responsable</t>
  </si>
  <si>
    <t>Indicador o criterio de medición</t>
  </si>
  <si>
    <t>Meta</t>
  </si>
  <si>
    <t>Fecha de inicio</t>
  </si>
  <si>
    <t>Fecha de terminación</t>
  </si>
  <si>
    <t>Fecha</t>
  </si>
  <si>
    <t>Nivel de avance del periodo</t>
  </si>
  <si>
    <t>Descripción de avances y evidencias</t>
  </si>
  <si>
    <t>Riesgo materializado</t>
  </si>
  <si>
    <t>Observaciones por parte de la segunda línea de defensa</t>
  </si>
  <si>
    <t>Nivel de avance acumulado</t>
  </si>
  <si>
    <t>Gestión del Conocimiento</t>
  </si>
  <si>
    <t>Implementar acciones que permitan la identificación, producción, almacenamiento y transferencia del conocimiento y la innovación a través de la construcción de directrices institucionales y el desarrollo de ejercicios de aprendizaje colectivo, tanto al interior de la entidad como con actores externos, con el fin de fortalecer la toma de decisiones, la mejora continua y la protección de la memoria institucional en la Secretaría Distrital de Integración Social.</t>
  </si>
  <si>
    <t xml:space="preserve">Priorizar las necesidades de producción de conocimiento a  través de la definición del mapa de gestión del conocimiento y el diseño de estudios e investigaciones.
</t>
  </si>
  <si>
    <t>Circular No. 014 del 27/03/2026</t>
  </si>
  <si>
    <t>R-GC-002</t>
  </si>
  <si>
    <t xml:space="preserve">Pérdida de conocimientos e información estratégica por rotación de personal.
</t>
  </si>
  <si>
    <t>Posibilidad de afectación institucional por la pérdida de conocimiento estratégico, derivada de la falta de publicación y gestión adecuada de documentos de análisis vinculados a la gestión del conocimiento, como consecuencia del traslado, desvinculación o terminación de contrato del personal de la entidad.</t>
  </si>
  <si>
    <t>Reputacional</t>
  </si>
  <si>
    <t>Usuarios, productos y prácticas</t>
  </si>
  <si>
    <t>40% - Baja</t>
  </si>
  <si>
    <t>20% - Leve</t>
  </si>
  <si>
    <t>El/la profesional designado(a) por el(la) Director(a) de Análisis y Diseño Estratégico verifica semestralmente que los documentos de análisis relacionados con la gestión del conocimiento, producidos según la dinámica de la entidad, se encuentren publicados en la página web o en la herramienta tecnológica que esta defina. Esta verificación tiene como finalidad implementar acciones que permitan la identificación, producción, almacenamiento y transferencia del conocimiento y la innovación, con el propósito de fortalecer la toma de decisiones, promover la mejora continua y proteger la memoria institucional en la Secretaría Distrital de Integración Social, de acuerdo con lo establecido en el Procedimiento Actualización del Mapa de Gestión del Conocimiento (PCD-GC-011).
En caso de que, durante el seguimiento no se evidencie la publicación de algún documento, se enviará un correo electrónico al(los) equipo(s) responsable(s) con el fin de verificar su estado y gestionar la correspondiente publicación.
El cumplimiento de esta actividad se soportará mediante una matriz de seguimiento de los documentos de análisis publicados.</t>
  </si>
  <si>
    <t>Preventiva</t>
  </si>
  <si>
    <t>Manual</t>
  </si>
  <si>
    <t>Reducir</t>
  </si>
  <si>
    <t>El/la profesional designado(a) por el(la) Director(a) de Análisis y Diseño Estratégico verificará semestralmente que los documentos de análisis relacionados con la gestión del conocimiento, producidos según la dinámica de la entidad, se encuentren publicados en la página web o en la herramienta tecnológica que esta defina. Esta verificación tiene como finalidad implementar acciones que permitan la identificación, producción, almacenamiento y transferencia del conocimiento y la innovación, con el propósito de fortalecer la toma de decisiones, promover la mejora continua y proteger la memoria institucional en la Secretaría Distrital de Integración Social, de acuerdo con lo establecido en el Procedimiento Actualización del Mapa de Gestión del Conocimiento (PCD-GC-011).
En caso de que, durante el seguimiento, no se evidencie la publicación de algún documento, se enviará un correo electrónico al(los) equipo(s) responsable(s) con el fin de verificar su estado y gestionar la correspondiente publicación.
El cumplimiento de esta actividad se soportará mediante una matriz de seguimiento de los documentos de análisis publicados.</t>
  </si>
  <si>
    <t>El profesional designado por el(a) Director (a) de Análisis y Diseño Estratégico</t>
  </si>
  <si>
    <t>(Número de seguimiento realizados a las publicaciones de documentos de análisis / 2 seguimientos  programados a las publicaciones de documentos de análisis) * 100</t>
  </si>
  <si>
    <t>Para el corte de primer trimestre no se tiene planeado la ejecución de la actividad de control, sin embargo, el equipo de gestión de conocimiento esta realizando seguimiento a la publicación de un documento de análisis llamado "Informe Anual vigencia 2025 del  sistema de monitoreo de las condiciones de vida de la infancia y adolescencia", el cual se encuentra en revisión por las partes próximo a publicar y evidenciar para el segundo reporte.</t>
  </si>
  <si>
    <t>NO</t>
  </si>
  <si>
    <t xml:space="preserve">
15/04/2026. No se generan observaciones adicionales, respecto al primer monitoreo al riesgo de gestión.
Se recomienda adelantar las acciones pertinentes para asegurar el cumplimiento de la actividad de control y la meta propuesta. </t>
  </si>
  <si>
    <t>2 de 3</t>
  </si>
  <si>
    <r>
      <t>A continuación se presenta la evaluación realizada por la</t>
    </r>
    <r>
      <rPr>
        <b/>
        <sz val="11"/>
        <color theme="1"/>
        <rFont val="Arial"/>
        <family val="2"/>
      </rPr>
      <t xml:space="preserve"> primera línea </t>
    </r>
    <r>
      <rPr>
        <sz val="11"/>
        <color theme="1"/>
        <rFont val="Arial"/>
        <family val="2"/>
      </rPr>
      <t>como responsable del diseño de los controles establecidos para la mitigación de los riesgos.</t>
    </r>
  </si>
  <si>
    <t>Fecha de elaboración:</t>
  </si>
  <si>
    <t>Proceso:</t>
  </si>
  <si>
    <t xml:space="preserve">Gestión del conocimiento y la innovación </t>
  </si>
  <si>
    <t>Nombres y apellidos del gestor de proceso:</t>
  </si>
  <si>
    <t xml:space="preserve">Maria Carolina Fuentes Jerez </t>
  </si>
  <si>
    <t>CÓDIGO</t>
  </si>
  <si>
    <t>RIESGO</t>
  </si>
  <si>
    <t>PROBABILIDAD INHERENTE</t>
  </si>
  <si>
    <t>CAUSA</t>
  </si>
  <si>
    <t>CONTROL</t>
  </si>
  <si>
    <t>CRITERIOS DE EVALUACIÓN DEL DISEÑO DEL CONTROL</t>
  </si>
  <si>
    <t>APLICACIÓN DE CONTROLES PARA ESTABLECER RIESGO RESIDUAL</t>
  </si>
  <si>
    <t>PROBABILIDAD RESIDUAL</t>
  </si>
  <si>
    <t>1. Atributos de eficiencia</t>
  </si>
  <si>
    <t>2. Atributos informativos</t>
  </si>
  <si>
    <t>Total valoración del control</t>
  </si>
  <si>
    <t>Efectividad del control</t>
  </si>
  <si>
    <t>Efectividad del conjunto de controles</t>
  </si>
  <si>
    <t>Nivel de probabilidad residual</t>
  </si>
  <si>
    <t>Rango de califiación de la ejecución</t>
  </si>
  <si>
    <t>Descriptor</t>
  </si>
  <si>
    <t>Tipo de control</t>
  </si>
  <si>
    <t>Peso</t>
  </si>
  <si>
    <t>Implementación del control</t>
  </si>
  <si>
    <t>Documentación</t>
  </si>
  <si>
    <t>¿Se identifica claramente el propósito de la actividad de control?</t>
  </si>
  <si>
    <t>Frecuencia</t>
  </si>
  <si>
    <t>Evidencia</t>
  </si>
  <si>
    <t>Baja</t>
  </si>
  <si>
    <t>Preventivo</t>
  </si>
  <si>
    <t>Documentado</t>
  </si>
  <si>
    <t>Identificado</t>
  </si>
  <si>
    <t>Si</t>
  </si>
  <si>
    <t>Continua</t>
  </si>
  <si>
    <t>Con registro</t>
  </si>
  <si>
    <t xml:space="preserve">2. </t>
  </si>
  <si>
    <t>No aplica</t>
  </si>
  <si>
    <t>2.</t>
  </si>
  <si>
    <t xml:space="preserve">1. </t>
  </si>
  <si>
    <t>3.</t>
  </si>
  <si>
    <t>1.</t>
  </si>
  <si>
    <r>
      <t xml:space="preserve">A continuación se presenta el análisis realizado por la </t>
    </r>
    <r>
      <rPr>
        <b/>
        <sz val="11"/>
        <color theme="1"/>
        <rFont val="Arial"/>
        <family val="2"/>
      </rPr>
      <t xml:space="preserve">segunda línea </t>
    </r>
    <r>
      <rPr>
        <sz val="11"/>
        <color theme="1"/>
        <rFont val="Arial"/>
        <family val="2"/>
      </rPr>
      <t>como responsable de revisar el adecuado diseño y ejecución de los controles que se han establecido por parte de la primera línea de defensa, con el fin de determinar las recomendaciones para el fortalecimiento de los mismos.</t>
    </r>
  </si>
  <si>
    <t>Nombres y apellidos del responsable de la revisión:</t>
  </si>
  <si>
    <t>Sofy Lorena Arenas Vera</t>
  </si>
  <si>
    <t>OBSERVACIONES AL DISEÑO DEL CONTROL</t>
  </si>
  <si>
    <r>
      <t xml:space="preserve">A continuación se presenta la evaluación realizada por la </t>
    </r>
    <r>
      <rPr>
        <b/>
        <sz val="11"/>
        <color theme="1"/>
        <rFont val="Arial"/>
        <family val="2"/>
      </rPr>
      <t xml:space="preserve">tercera línea </t>
    </r>
    <r>
      <rPr>
        <sz val="11"/>
        <color theme="1"/>
        <rFont val="Arial"/>
        <family val="2"/>
      </rPr>
      <t>como responsable de evaluar el  diseño y ejecución de los controles que se han establecido por parte de la primera línea de defensa y que se han revisado por la segunda línea de defensa, con el fin de presentar un informe de evaluación a la gestión de riesgos institucional.</t>
    </r>
  </si>
  <si>
    <t>Nombres y apellidos responsable de la evaluación:</t>
  </si>
  <si>
    <t>OBSERVACIONES A LA EJECUCIÓN DEL CONTROL</t>
  </si>
  <si>
    <t>3 de 3</t>
  </si>
  <si>
    <t>Tabla 1. Clasificación de riesgos</t>
  </si>
  <si>
    <t>Categoría</t>
  </si>
  <si>
    <t>Ejecución y administración de procesos</t>
  </si>
  <si>
    <t>Pérdidas derivadas de errores en la ejecución y administración de procesos.</t>
  </si>
  <si>
    <t>Fraude externo</t>
  </si>
  <si>
    <t>Pérdida derivada de actos de fraude por personas ajenas a la organización (no participa personal de la entidad).</t>
  </si>
  <si>
    <t>Corrupción</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</si>
  <si>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</si>
  <si>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</si>
  <si>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Seguridad de la información</t>
  </si>
  <si>
    <t>Financiero</t>
  </si>
  <si>
    <t>Eventos que afecten los estados financieros y todas aquellas áreas involucradas con el proceso financiero como presupuesto, tesorería, contabilidad, cartera, central de cuentas, costos, etc.</t>
  </si>
  <si>
    <t>Fallas tecnológicas</t>
  </si>
  <si>
    <t>Errores en hardware, software, telecomunicaciones, interrupción de servicios básicos.</t>
  </si>
  <si>
    <t>Económica</t>
  </si>
  <si>
    <t>Relaciones laborales</t>
  </si>
  <si>
    <t>Pérdidas que surgen de acciones contrarias a las leyes o acuerdos de empleo, salud o seguridad, del pago de demandas por daños personales o de discriminación.</t>
  </si>
  <si>
    <t>Fallas negligentes o involuntarias de las obligaciones frente a los usuarios y que impiden satisfacer una obligación profesional frente a éstos.</t>
  </si>
  <si>
    <t>Económica y reputacional</t>
  </si>
  <si>
    <t>Interrupción / Eventos externos / Daños a activos fijos.</t>
  </si>
  <si>
    <t>Pérdida por daños o extravíos de los activos fijos por desastres naturales u otros riesgos/eventos externos como atentados, vandalismo, orden público.</t>
  </si>
  <si>
    <t>De cumplimiento</t>
  </si>
  <si>
    <t>Eventos que afecten la situación jurídica o contractual de la organización debido a su incumplimiento o desacato a la normatividad legal y las obligaciones contractuales.</t>
  </si>
  <si>
    <t>Ambiental</t>
  </si>
  <si>
    <t>Posibilidad de que por forma natural o por acción humana se produzca daño en el medio ambiente.</t>
  </si>
  <si>
    <t>Fiscal</t>
  </si>
  <si>
    <t>Es el efecto dañoso sobre los recursos públicos y/o los bienes y/o intereses patrimoniales de naturaleza pública, a causa de un evento potencial.</t>
  </si>
  <si>
    <t>LA/FT- FPADM</t>
  </si>
  <si>
    <t>Posibilidad de pérdida o daño económico o reputacional que puede sufrir una persona natural o jurídica, al ser utilizada para el lavado de activos, financiación del terrorismo o de la proliferación de armas de destrucción masiva.</t>
  </si>
  <si>
    <t>Tabla 2. Niveles de probabilidad</t>
  </si>
  <si>
    <t>NIVEL</t>
  </si>
  <si>
    <t>DESCRIPTOR</t>
  </si>
  <si>
    <r>
      <t xml:space="preserve">DESCRIPCIÓN RIESGOS DE </t>
    </r>
    <r>
      <rPr>
        <b/>
        <sz val="10"/>
        <rFont val="Arial"/>
        <family val="2"/>
      </rPr>
      <t xml:space="preserve">GESTIÓN </t>
    </r>
    <r>
      <rPr>
        <sz val="10"/>
        <rFont val="Arial"/>
        <family val="2"/>
      </rPr>
      <t>Y</t>
    </r>
    <r>
      <rPr>
        <b/>
        <sz val="10"/>
        <rFont val="Arial"/>
        <family val="2"/>
      </rPr>
      <t xml:space="preserve"> SEGURIDAD DE LA INFORMACIÓN</t>
    </r>
  </si>
  <si>
    <r>
      <t xml:space="preserve">DESCRIPCIÓN RIESGOS DE </t>
    </r>
    <r>
      <rPr>
        <b/>
        <sz val="10"/>
        <rFont val="Arial"/>
        <family val="2"/>
      </rPr>
      <t>CORRUPCIÓN</t>
    </r>
  </si>
  <si>
    <t>Muy baja</t>
  </si>
  <si>
    <t>La actividad que conlleva el riesgo se ejecuta como máximos 2 veces por año</t>
  </si>
  <si>
    <t>El evento puede ocurrir solo en circunstancias excepcionales o no se ha presentado en los últimos 5 años.</t>
  </si>
  <si>
    <t>La actividad que conlleva el riesgo se ejecuta de 3 a 24 veces por año</t>
  </si>
  <si>
    <t>El evento puede ocurrir en algún momento o se ha presentado al menos 1 vez en los últimos 5 años.</t>
  </si>
  <si>
    <t>Media</t>
  </si>
  <si>
    <t>La actividad que conlleva el riesgo se ejecuta de 25 a 500 veces por año</t>
  </si>
  <si>
    <t>El evento podrá ocurrir en algún momento o se ha presentado al menos 1 vez en los últimos 2 años.</t>
  </si>
  <si>
    <t>Alta</t>
  </si>
  <si>
    <t>La actividad que conlleva el riesgo se ejecuta mínimo 500 veces al año y máximo 5000 veces por año</t>
  </si>
  <si>
    <t>Es viable que el evento ocurra en la mayoría de las circunstancias o se ha presentado al menos 1 vez en el último año.</t>
  </si>
  <si>
    <t>Muy alta</t>
  </si>
  <si>
    <t>La actividad que conlleva el riesgo se ejecuta más de 5000 veces por año</t>
  </si>
  <si>
    <t>Se espera que el evento ocurra en la mayoría de las circunstancias o se ha presentado más de 1 vez al año.</t>
  </si>
  <si>
    <t>Tabla 3. Niveles de impacto</t>
  </si>
  <si>
    <t>AFECTACIÓN ECONÓMICA</t>
  </si>
  <si>
    <t>AFECTACIÓN REPUTACIONAL</t>
  </si>
  <si>
    <t>Leve</t>
  </si>
  <si>
    <t>Afectación menor a 100 SMLMV.</t>
  </si>
  <si>
    <t>El riesgo afecta la imagen de algún área de la entidad.</t>
  </si>
  <si>
    <t>Menor</t>
  </si>
  <si>
    <t>Entre 100 y 500 SMLMV.</t>
  </si>
  <si>
    <t>El riesgo afecta la imagen de la entidad
internamente, de conocimiento general a nivel
interno, de alta o media dirección y/o de
proveedores.</t>
  </si>
  <si>
    <t>Moderado</t>
  </si>
  <si>
    <t>Entre 500 y 1000 SMLMV.</t>
  </si>
  <si>
    <t>El riesgo afecta la imagen de la entidad con
algunos usuarios de relevancia frente al logro
de los objetivos.</t>
  </si>
  <si>
    <t>Mayor</t>
  </si>
  <si>
    <t>Entre 1000 y 5000 SMLMV.</t>
  </si>
  <si>
    <t>El riesgo afecta la imagen de la entidad con
efecto publicitario sostenido a nivel de sector
administrativo, nivel departamental o municipal.</t>
  </si>
  <si>
    <t>Catastrófico</t>
  </si>
  <si>
    <t>Mayor a 5000 SMLMV.</t>
  </si>
  <si>
    <t>El riesgo afecta la imagen de la entidad a nivel
nacional, con efecto publicitario sostenido a
nivel país.</t>
  </si>
  <si>
    <t>Tabla 4. Mapa de calor</t>
  </si>
  <si>
    <t xml:space="preserve">                   \Impacto
                     \
Probabilidad\               </t>
  </si>
  <si>
    <t>40% - Menor</t>
  </si>
  <si>
    <t>60% - Moderado</t>
  </si>
  <si>
    <t>80% - Mayor</t>
  </si>
  <si>
    <t>100% - Catastrófico</t>
  </si>
  <si>
    <t>100% - Muy alta</t>
  </si>
  <si>
    <t>Alto</t>
  </si>
  <si>
    <t>Extremo</t>
  </si>
  <si>
    <t>20% - Muy baja</t>
  </si>
  <si>
    <t>80% - Alta</t>
  </si>
  <si>
    <t>60% - Media</t>
  </si>
  <si>
    <t>Bajo</t>
  </si>
  <si>
    <t>Probabilidad / 
                     Impacto</t>
  </si>
  <si>
    <t xml:space="preserve">Riesgo materializado </t>
  </si>
  <si>
    <t>Forma de ejecución</t>
  </si>
  <si>
    <t>SI</t>
  </si>
  <si>
    <t>Detectiva</t>
  </si>
  <si>
    <t>Automática</t>
  </si>
  <si>
    <t>Establecer acciones</t>
  </si>
  <si>
    <t>Decisión del lider</t>
  </si>
  <si>
    <t>Aceptar</t>
  </si>
  <si>
    <t>Evitar</t>
  </si>
  <si>
    <t>Atributos de eficiencia</t>
  </si>
  <si>
    <t>Tipo</t>
  </si>
  <si>
    <t>Detectivo</t>
  </si>
  <si>
    <t>Correctivo</t>
  </si>
  <si>
    <t>Implementación</t>
  </si>
  <si>
    <t>Automático</t>
  </si>
  <si>
    <t>Atributos informativos</t>
  </si>
  <si>
    <t>Sin documentar</t>
  </si>
  <si>
    <t>No identificado</t>
  </si>
  <si>
    <t>Propósito</t>
  </si>
  <si>
    <t>Aleatoria</t>
  </si>
  <si>
    <t>No</t>
  </si>
  <si>
    <t>Sin registro</t>
  </si>
  <si>
    <t>Probabilidad Inherente</t>
  </si>
  <si>
    <t>Con corte al primer semestre 2026 el equipo de Gestión de Conocimiento de la Dirección de  Análisis y Diseño Estratégico participó en la elaboración  del documento de análisis: 
* "Informe Anual vigencia 2025 del  sistema de monitoreo de las condiciones de vida de la infancia y adolescencia" el cual fue  publicado en SMIA.
En el seguimiento se evidencio la publicación del documento y a su vez evidencio la producción de un nuevo documento de análisis el cual se publicará para el próximo semestre "Encuesta de precepción y satisfacción de servicios priorizado". 
El cumplimiento de la actividad se evidenciará a través de una matriz de seguimiento a las publicaciones adjunta.</t>
  </si>
  <si>
    <t xml:space="preserve">Karinfer Yelitza Olivera Donato </t>
  </si>
  <si>
    <t>Atributos de Eficiencia: sin observaciones.
Atributos Informativos: sin observaciones.</t>
  </si>
  <si>
    <t>De acuerdo con la SECCIÓN B. Valoración y tratamiento, la actividad de control no tiene programado reporte de monitoreo para el 1er periodo.</t>
  </si>
  <si>
    <t>El diseño del control cumple con la estructura y variables definidas en el lineamiento Administración de riesgos vigente. 
Los atributos de eficiencia e informativos se califican de acuerdo con lo observado en el diseño y en coherencia con los soportes presentados en el primer monitoreo del riesgo.
Se identifica que la actividad se esta ejecutando de acuerdo con el diseño del control.</t>
  </si>
  <si>
    <t xml:space="preserve">
06/07/2026. Se recomienda indicar si el riesgo se materializó. 
No se generan observaciones adicionales, respecto al monitoreo al riesgo de gestión, sin embargo, se recomienda adelantar las acciones pertinentes para asegurar el cumplimiento de la actividad de control y la meta propuesta.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</si>
</sst>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1"/>
      <color theme="1"/>
      <name val="Calibri"/>
      <family val="2"/>
      <scheme val="minor"/>
    </font>
    <font>
      <sz val="10"/>
      <name val="Arial"/>
      <family val="2"/>
    </font>
    <font>
      <b/>
      <sz val="10"/>
      <name val="Arial"/>
      <family val="2"/>
    </font>
    <font>
      <sz val="8"/>
      <name val="Arial"/>
      <family val="2"/>
    </font>
    <font>
      <sz val="10"/>
      <name val="Arial"/>
      <family val="2"/>
    </font>
    <font>
      <i/>
      <sz val="10"/>
      <color theme="4"/>
      <name val="Arial"/>
      <family val="2"/>
    </font>
    <font>
      <sz val="10"/>
      <color theme="0"/>
      <name val="Arial"/>
      <family val="2"/>
    </font>
    <font>
      <b/>
      <sz val="10"/>
      <color theme="0"/>
      <name val="Arial"/>
      <family val="2"/>
    </font>
    <font>
      <sz val="9"/>
      <name val="Arial"/>
      <family val="2"/>
    </font>
    <font>
      <b/>
      <sz val="11"/>
      <color theme="1"/>
      <name val="Calibri"/>
      <family val="2"/>
      <scheme val="minor"/>
    </font>
    <font>
      <sz val="10"/>
      <color theme="1"/>
      <name val="Arial"/>
      <family val="2"/>
    </font>
    <font>
      <b/>
      <sz val="11"/>
      <color theme="4" tint="-0.249977111117893"/>
      <name val="Arial"/>
      <family val="2"/>
    </font>
    <font>
      <i/>
      <sz val="11"/>
      <color theme="4" tint="-0.249977111117893"/>
      <name val="Arial"/>
      <family val="2"/>
    </font>
    <font>
      <b/>
      <sz val="11"/>
      <color theme="1"/>
      <name val="Arial"/>
      <family val="2"/>
    </font>
    <font>
      <b/>
      <sz val="10"/>
      <color theme="1"/>
      <name val="Arial"/>
      <family val="2"/>
    </font>
    <font>
      <i/>
      <sz val="10"/>
      <color theme="4" tint="-0.249977111117893"/>
      <name val="Arial"/>
      <family val="2"/>
    </font>
    <font>
      <sz val="11"/>
      <color theme="1"/>
      <name val="Arial"/>
      <family val="2"/>
    </font>
    <font>
      <sz val="10"/>
      <color theme="4" tint="-0.249977111117893"/>
      <name val="Arial"/>
      <family val="2"/>
    </font>
    <font>
      <sz val="12"/>
      <name val="Arial"/>
      <family val="2"/>
    </font>
    <font>
      <sz val="10"/>
      <color theme="0" tint="-0.499984740745262"/>
      <name val="Arial"/>
      <family val="2"/>
    </font>
    <font>
      <sz val="8"/>
      <color theme="0" tint="-0.499984740745262"/>
      <name val="Arial"/>
      <family val="2"/>
    </font>
    <font>
      <sz val="11"/>
      <name val="Arial"/>
      <family val="2"/>
    </font>
  </fonts>
  <fills count="13">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92D050"/>
        <bgColor indexed="64"/>
      </patternFill>
    </fill>
  </fills>
  <borders count="2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bottom/>
      <diagonal/>
    </border>
    <border>
      <left style="dashed">
        <color indexed="64"/>
      </left>
      <right style="thin">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s>
  <cellStyleXfs count="5">
    <xf numFmtId="0" fontId="0"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2" fillId="0" borderId="0"/>
  </cellStyleXfs>
  <cellXfs count="239">
    <xf numFmtId="0" fontId="0" fillId="0" borderId="0" xfId="0"/>
    <xf numFmtId="0" fontId="3" fillId="2" borderId="2" xfId="0" applyFont="1" applyFill="1" applyBorder="1" applyAlignment="1" applyProtection="1">
      <alignment horizontal="center" vertical="center" wrapText="1"/>
      <protection locked="0"/>
    </xf>
    <xf numFmtId="0" fontId="3" fillId="0" borderId="0" xfId="0" applyFont="1"/>
    <xf numFmtId="0" fontId="3" fillId="0" borderId="0" xfId="0" applyFont="1" applyAlignment="1">
      <alignment vertical="center"/>
    </xf>
    <xf numFmtId="0" fontId="3" fillId="2" borderId="0" xfId="0" applyFont="1" applyFill="1" applyAlignment="1">
      <alignment vertical="center"/>
    </xf>
    <xf numFmtId="0" fontId="3" fillId="3" borderId="2" xfId="0" applyFont="1" applyFill="1" applyBorder="1" applyAlignment="1">
      <alignment vertical="center" wrapText="1"/>
    </xf>
    <xf numFmtId="0" fontId="0" fillId="3" borderId="2" xfId="0" applyFill="1" applyBorder="1" applyAlignment="1">
      <alignment horizontal="center" vertical="center"/>
    </xf>
    <xf numFmtId="0" fontId="0" fillId="0" borderId="2" xfId="0" applyBorder="1" applyAlignment="1">
      <alignment vertical="center"/>
    </xf>
    <xf numFmtId="0" fontId="3" fillId="8" borderId="2" xfId="0" applyFont="1" applyFill="1" applyBorder="1" applyAlignment="1" applyProtection="1">
      <alignment horizontal="center" vertical="center" wrapText="1"/>
      <protection locked="0"/>
    </xf>
    <xf numFmtId="0" fontId="5" fillId="2" borderId="0" xfId="0" applyFont="1" applyFill="1" applyProtection="1">
      <protection locked="0"/>
    </xf>
    <xf numFmtId="0" fontId="0" fillId="0" borderId="0" xfId="0" applyProtection="1">
      <protection locked="0"/>
    </xf>
    <xf numFmtId="0" fontId="5" fillId="2" borderId="0" xfId="0" applyFont="1" applyFill="1" applyAlignment="1" applyProtection="1">
      <alignment vertical="center"/>
      <protection locked="0"/>
    </xf>
    <xf numFmtId="0" fontId="3" fillId="2" borderId="0" xfId="0" applyFont="1" applyFill="1" applyProtection="1">
      <protection locked="0"/>
    </xf>
    <xf numFmtId="0" fontId="3" fillId="11" borderId="2"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top"/>
      <protection locked="0"/>
    </xf>
    <xf numFmtId="0" fontId="2" fillId="0" borderId="0" xfId="0" applyFont="1"/>
    <xf numFmtId="0" fontId="3" fillId="3" borderId="0" xfId="0" applyFont="1" applyFill="1" applyAlignment="1">
      <alignment horizontal="center" vertical="center" wrapText="1"/>
    </xf>
    <xf numFmtId="0" fontId="0" fillId="8" borderId="0" xfId="0" applyFill="1"/>
    <xf numFmtId="0" fontId="3" fillId="8" borderId="3" xfId="0" applyFont="1" applyFill="1" applyBorder="1"/>
    <xf numFmtId="0" fontId="3" fillId="0" borderId="2" xfId="0" applyFont="1" applyBorder="1" applyAlignment="1" applyProtection="1">
      <alignment horizontal="center" vertical="center" wrapText="1"/>
      <protection locked="0"/>
    </xf>
    <xf numFmtId="0" fontId="2" fillId="3" borderId="2" xfId="0" applyFont="1" applyFill="1" applyBorder="1" applyAlignment="1">
      <alignment vertical="center" wrapText="1"/>
    </xf>
    <xf numFmtId="0" fontId="0" fillId="8" borderId="0" xfId="0" applyFill="1" applyProtection="1">
      <protection locked="0"/>
    </xf>
    <xf numFmtId="0" fontId="2" fillId="3" borderId="2" xfId="0" applyFont="1" applyFill="1" applyBorder="1" applyAlignment="1">
      <alignment vertical="center"/>
    </xf>
    <xf numFmtId="9" fontId="0" fillId="3" borderId="2" xfId="0" applyNumberFormat="1" applyFill="1" applyBorder="1" applyAlignment="1">
      <alignment horizontal="center" vertical="center"/>
    </xf>
    <xf numFmtId="0" fontId="2" fillId="0" borderId="2" xfId="0" applyFont="1" applyBorder="1" applyAlignment="1">
      <alignment vertical="center"/>
    </xf>
    <xf numFmtId="0" fontId="2" fillId="7" borderId="2" xfId="0" applyFont="1" applyFill="1" applyBorder="1" applyAlignment="1">
      <alignment horizontal="center" vertical="center"/>
    </xf>
    <xf numFmtId="0" fontId="2" fillId="3" borderId="1" xfId="0" applyFont="1" applyFill="1" applyBorder="1" applyAlignment="1" applyProtection="1">
      <alignment vertical="center" wrapText="1"/>
      <protection locked="0"/>
    </xf>
    <xf numFmtId="0" fontId="7" fillId="8" borderId="0" xfId="0" applyFont="1" applyFill="1" applyAlignment="1">
      <alignment horizontal="center" vertical="center"/>
    </xf>
    <xf numFmtId="0" fontId="8" fillId="8" borderId="0" xfId="0" applyFont="1" applyFill="1" applyAlignment="1">
      <alignment horizontal="center" vertical="center"/>
    </xf>
    <xf numFmtId="0" fontId="7" fillId="8" borderId="0" xfId="0" applyFont="1" applyFill="1" applyAlignment="1">
      <alignment horizontal="center"/>
    </xf>
    <xf numFmtId="0" fontId="7" fillId="8" borderId="0" xfId="0" applyFont="1" applyFill="1"/>
    <xf numFmtId="0" fontId="3" fillId="8" borderId="0" xfId="0" applyFont="1" applyFill="1"/>
    <xf numFmtId="0" fontId="8" fillId="8" borderId="0" xfId="0" applyFont="1" applyFill="1" applyAlignment="1">
      <alignment vertical="center" wrapText="1"/>
    </xf>
    <xf numFmtId="0" fontId="7" fillId="8" borderId="0" xfId="0" applyFont="1" applyFill="1" applyAlignment="1" applyProtection="1">
      <alignment vertical="center" wrapText="1"/>
      <protection locked="0"/>
    </xf>
    <xf numFmtId="0" fontId="7" fillId="8" borderId="0" xfId="0" applyFont="1" applyFill="1" applyAlignment="1">
      <alignment vertical="center"/>
    </xf>
    <xf numFmtId="0" fontId="9" fillId="2" borderId="2" xfId="0" applyFont="1" applyFill="1" applyBorder="1" applyAlignment="1">
      <alignment vertical="center"/>
    </xf>
    <xf numFmtId="0" fontId="9" fillId="2" borderId="2" xfId="0" applyFont="1" applyFill="1" applyBorder="1" applyAlignment="1" applyProtection="1">
      <alignment horizontal="left" vertical="center"/>
      <protection locked="0"/>
    </xf>
    <xf numFmtId="0" fontId="9" fillId="2" borderId="2" xfId="0" applyFont="1" applyFill="1" applyBorder="1" applyAlignment="1" applyProtection="1">
      <alignment horizontal="left" vertical="center" wrapText="1"/>
      <protection locked="0"/>
    </xf>
    <xf numFmtId="0" fontId="9" fillId="2" borderId="2" xfId="0" applyFont="1" applyFill="1" applyBorder="1" applyAlignment="1" applyProtection="1">
      <alignment vertical="center"/>
      <protection locked="0"/>
    </xf>
    <xf numFmtId="0" fontId="11" fillId="8" borderId="0" xfId="2" applyFont="1" applyFill="1" applyAlignment="1" applyProtection="1">
      <alignment wrapText="1"/>
      <protection locked="0"/>
    </xf>
    <xf numFmtId="0" fontId="2" fillId="8" borderId="0" xfId="2" applyFont="1" applyFill="1" applyAlignment="1" applyProtection="1">
      <alignment horizontal="left" wrapText="1"/>
      <protection locked="0"/>
    </xf>
    <xf numFmtId="0" fontId="2" fillId="8" borderId="0" xfId="2" applyFont="1" applyFill="1" applyAlignment="1" applyProtection="1">
      <alignment horizontal="center" wrapText="1"/>
      <protection locked="0"/>
    </xf>
    <xf numFmtId="0" fontId="2" fillId="8" borderId="0" xfId="2" applyFont="1" applyFill="1" applyAlignment="1" applyProtection="1">
      <alignment horizontal="center" vertical="center" wrapText="1"/>
      <protection locked="0"/>
    </xf>
    <xf numFmtId="0" fontId="11" fillId="8" borderId="0" xfId="2" applyFont="1" applyFill="1" applyAlignment="1" applyProtection="1">
      <alignment horizontal="center" wrapText="1"/>
      <protection locked="0"/>
    </xf>
    <xf numFmtId="0" fontId="2" fillId="0" borderId="0" xfId="2" applyFont="1" applyAlignment="1" applyProtection="1">
      <alignment horizontal="center" vertical="center" wrapText="1"/>
      <protection locked="0"/>
    </xf>
    <xf numFmtId="0" fontId="3" fillId="8" borderId="0" xfId="2" applyFont="1" applyFill="1" applyAlignment="1" applyProtection="1">
      <alignment horizontal="center" vertical="center" wrapText="1"/>
      <protection locked="0"/>
    </xf>
    <xf numFmtId="0" fontId="12" fillId="8" borderId="0" xfId="2" applyFont="1" applyFill="1" applyAlignment="1" applyProtection="1">
      <alignment horizontal="center" vertical="center" wrapText="1"/>
      <protection locked="0"/>
    </xf>
    <xf numFmtId="9" fontId="2" fillId="8" borderId="16" xfId="2" applyNumberFormat="1" applyFont="1" applyFill="1" applyBorder="1" applyAlignment="1" applyProtection="1">
      <alignment horizontal="center" vertical="center" wrapText="1"/>
      <protection hidden="1"/>
    </xf>
    <xf numFmtId="0" fontId="2" fillId="8" borderId="16" xfId="2" applyFont="1" applyFill="1" applyBorder="1" applyAlignment="1" applyProtection="1">
      <alignment horizontal="center" vertical="center" wrapText="1"/>
      <protection locked="0"/>
    </xf>
    <xf numFmtId="9" fontId="2" fillId="8" borderId="16" xfId="3" applyFont="1" applyFill="1" applyBorder="1" applyAlignment="1" applyProtection="1">
      <alignment horizontal="center" vertical="center" wrapText="1"/>
      <protection hidden="1"/>
    </xf>
    <xf numFmtId="0" fontId="2" fillId="8" borderId="16" xfId="2" applyFont="1" applyFill="1" applyBorder="1" applyAlignment="1" applyProtection="1">
      <alignment vertical="center" wrapText="1"/>
      <protection locked="0"/>
    </xf>
    <xf numFmtId="9" fontId="2" fillId="8" borderId="20" xfId="2" applyNumberFormat="1" applyFont="1" applyFill="1" applyBorder="1" applyAlignment="1" applyProtection="1">
      <alignment horizontal="center" vertical="center" wrapText="1"/>
      <protection hidden="1"/>
    </xf>
    <xf numFmtId="0" fontId="2" fillId="8" borderId="20" xfId="2" applyFont="1" applyFill="1" applyBorder="1" applyAlignment="1" applyProtection="1">
      <alignment horizontal="center" vertical="center" wrapText="1"/>
      <protection locked="0"/>
    </xf>
    <xf numFmtId="9" fontId="2" fillId="8" borderId="20" xfId="3" applyFont="1" applyFill="1" applyBorder="1" applyAlignment="1" applyProtection="1">
      <alignment horizontal="center" vertical="center" wrapText="1"/>
      <protection hidden="1"/>
    </xf>
    <xf numFmtId="0" fontId="2" fillId="8" borderId="20" xfId="2" applyFont="1" applyFill="1" applyBorder="1" applyAlignment="1" applyProtection="1">
      <alignment vertical="center" wrapText="1"/>
      <protection locked="0"/>
    </xf>
    <xf numFmtId="9" fontId="2" fillId="8" borderId="23" xfId="2" applyNumberFormat="1" applyFont="1" applyFill="1" applyBorder="1" applyAlignment="1" applyProtection="1">
      <alignment horizontal="center" vertical="center" wrapText="1"/>
      <protection hidden="1"/>
    </xf>
    <xf numFmtId="0" fontId="2" fillId="8" borderId="23" xfId="2" applyFont="1" applyFill="1" applyBorder="1" applyAlignment="1" applyProtection="1">
      <alignment horizontal="center" vertical="center" wrapText="1"/>
      <protection locked="0"/>
    </xf>
    <xf numFmtId="9" fontId="2" fillId="8" borderId="23" xfId="3" applyFont="1" applyFill="1" applyBorder="1" applyAlignment="1" applyProtection="1">
      <alignment horizontal="center" vertical="center" wrapText="1"/>
      <protection hidden="1"/>
    </xf>
    <xf numFmtId="0" fontId="2" fillId="8" borderId="23" xfId="2" applyFont="1" applyFill="1" applyBorder="1" applyAlignment="1" applyProtection="1">
      <alignment vertical="center" wrapText="1"/>
      <protection locked="0"/>
    </xf>
    <xf numFmtId="0" fontId="13" fillId="8" borderId="0" xfId="2" applyFont="1" applyFill="1" applyAlignment="1" applyProtection="1">
      <alignment horizontal="center" vertical="center" wrapText="1"/>
      <protection locked="0"/>
    </xf>
    <xf numFmtId="0" fontId="13" fillId="8" borderId="2" xfId="2" applyFont="1" applyFill="1" applyBorder="1" applyAlignment="1" applyProtection="1">
      <alignment horizontal="center" vertical="center" wrapText="1"/>
      <protection locked="0"/>
    </xf>
    <xf numFmtId="9" fontId="2" fillId="8" borderId="26" xfId="2" applyNumberFormat="1" applyFont="1" applyFill="1" applyBorder="1" applyAlignment="1" applyProtection="1">
      <alignment horizontal="center" vertical="center" wrapText="1"/>
      <protection hidden="1"/>
    </xf>
    <xf numFmtId="0" fontId="2" fillId="8" borderId="26" xfId="2" applyFont="1" applyFill="1" applyBorder="1" applyAlignment="1" applyProtection="1">
      <alignment horizontal="center" vertical="center" wrapText="1"/>
      <protection locked="0"/>
    </xf>
    <xf numFmtId="9" fontId="2" fillId="8" borderId="26" xfId="3" applyFont="1" applyFill="1" applyBorder="1" applyAlignment="1" applyProtection="1">
      <alignment horizontal="center" vertical="center" wrapText="1"/>
      <protection hidden="1"/>
    </xf>
    <xf numFmtId="0" fontId="2" fillId="8" borderId="26" xfId="2" applyFont="1" applyFill="1" applyBorder="1" applyAlignment="1" applyProtection="1">
      <alignment vertical="center" wrapText="1"/>
      <protection locked="0"/>
    </xf>
    <xf numFmtId="0" fontId="14" fillId="8" borderId="0" xfId="2" applyFont="1" applyFill="1" applyAlignment="1" applyProtection="1">
      <alignment horizontal="center" vertical="center" wrapText="1"/>
      <protection locked="0"/>
    </xf>
    <xf numFmtId="0" fontId="2" fillId="11" borderId="2" xfId="2" applyFont="1" applyFill="1" applyBorder="1" applyAlignment="1" applyProtection="1">
      <alignment horizontal="center" vertical="center" wrapText="1"/>
      <protection locked="0"/>
    </xf>
    <xf numFmtId="0" fontId="2" fillId="11" borderId="2" xfId="4" applyFill="1" applyBorder="1" applyAlignment="1" applyProtection="1">
      <alignment horizontal="center" vertical="center" wrapText="1"/>
      <protection locked="0"/>
    </xf>
    <xf numFmtId="0" fontId="16" fillId="8" borderId="0" xfId="2" applyFont="1" applyFill="1" applyAlignment="1" applyProtection="1">
      <alignment horizontal="left" vertical="center"/>
      <protection locked="0"/>
    </xf>
    <xf numFmtId="0" fontId="15" fillId="8" borderId="0" xfId="2" applyFont="1" applyFill="1" applyAlignment="1" applyProtection="1">
      <alignment horizontal="left" wrapText="1"/>
      <protection locked="0"/>
    </xf>
    <xf numFmtId="0" fontId="2" fillId="8" borderId="0" xfId="2" applyFont="1" applyFill="1" applyAlignment="1" applyProtection="1">
      <alignment horizontal="right" vertical="center" wrapText="1"/>
      <protection locked="0"/>
    </xf>
    <xf numFmtId="0" fontId="1" fillId="8" borderId="0" xfId="2" applyFill="1" applyProtection="1">
      <protection locked="0"/>
    </xf>
    <xf numFmtId="0" fontId="18" fillId="8" borderId="0" xfId="2" applyFont="1" applyFill="1" applyAlignment="1" applyProtection="1">
      <alignment horizontal="center" wrapText="1"/>
      <protection locked="0"/>
    </xf>
    <xf numFmtId="0" fontId="2" fillId="8" borderId="0" xfId="2" applyFont="1" applyFill="1" applyAlignment="1" applyProtection="1">
      <alignment vertical="center" wrapText="1"/>
      <protection locked="0"/>
    </xf>
    <xf numFmtId="0" fontId="18" fillId="8" borderId="0" xfId="2" applyFont="1" applyFill="1" applyAlignment="1" applyProtection="1">
      <alignment horizontal="left" vertical="center"/>
      <protection locked="0"/>
    </xf>
    <xf numFmtId="0" fontId="3" fillId="8" borderId="0" xfId="2" applyFont="1" applyFill="1" applyAlignment="1" applyProtection="1">
      <alignment vertical="center" wrapText="1"/>
      <protection locked="0"/>
    </xf>
    <xf numFmtId="0" fontId="9" fillId="8" borderId="2" xfId="2" applyFont="1" applyFill="1" applyBorder="1" applyAlignment="1" applyProtection="1">
      <alignment horizontal="left" vertical="center" wrapText="1"/>
      <protection locked="0"/>
    </xf>
    <xf numFmtId="0" fontId="1" fillId="0" borderId="0" xfId="2"/>
    <xf numFmtId="9" fontId="0" fillId="0" borderId="0" xfId="3" applyFont="1"/>
    <xf numFmtId="0" fontId="1" fillId="0" borderId="0" xfId="2" applyAlignment="1">
      <alignment horizontal="center" vertical="center"/>
    </xf>
    <xf numFmtId="9" fontId="1" fillId="0" borderId="0" xfId="2" applyNumberFormat="1"/>
    <xf numFmtId="0" fontId="20" fillId="2" borderId="0" xfId="0" applyFont="1" applyFill="1" applyAlignment="1" applyProtection="1">
      <alignment horizontal="center" vertical="top"/>
      <protection locked="0"/>
    </xf>
    <xf numFmtId="0" fontId="6" fillId="2" borderId="0" xfId="0" applyFont="1" applyFill="1" applyAlignment="1" applyProtection="1">
      <alignment horizontal="left" vertical="top"/>
      <protection locked="0"/>
    </xf>
    <xf numFmtId="0" fontId="21" fillId="2" borderId="0" xfId="0" applyFont="1" applyFill="1" applyAlignment="1" applyProtection="1">
      <alignment horizontal="right" vertical="top"/>
      <protection locked="0"/>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protection locked="0"/>
    </xf>
    <xf numFmtId="9" fontId="2" fillId="2" borderId="1" xfId="0" applyNumberFormat="1" applyFont="1" applyFill="1" applyBorder="1" applyAlignment="1" applyProtection="1">
      <alignment horizontal="center" vertical="center" wrapText="1"/>
      <protection locked="0"/>
    </xf>
    <xf numFmtId="14" fontId="2" fillId="0" borderId="1" xfId="0" applyNumberFormat="1" applyFont="1" applyBorder="1" applyAlignment="1" applyProtection="1">
      <alignment horizontal="center" vertical="center" wrapText="1"/>
      <protection locked="0"/>
    </xf>
    <xf numFmtId="14" fontId="2"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horizontal="justify" vertical="center" wrapText="1"/>
      <protection locked="0"/>
    </xf>
    <xf numFmtId="0" fontId="2" fillId="0" borderId="26" xfId="2" applyFont="1" applyBorder="1" applyAlignment="1" applyProtection="1">
      <alignment horizontal="center" vertical="center" wrapText="1"/>
      <protection locked="0"/>
    </xf>
    <xf numFmtId="0" fontId="2" fillId="0" borderId="1" xfId="0" applyFont="1" applyBorder="1" applyAlignment="1" applyProtection="1">
      <alignment horizontal="justify" vertical="center" wrapText="1"/>
      <protection locked="0"/>
    </xf>
    <xf numFmtId="0" fontId="2" fillId="8" borderId="26" xfId="2" applyFont="1" applyFill="1" applyBorder="1" applyAlignment="1" applyProtection="1">
      <alignment horizontal="justify" vertical="center" wrapText="1"/>
      <protection locked="0"/>
    </xf>
    <xf numFmtId="0" fontId="2" fillId="3" borderId="2" xfId="0" applyFont="1" applyFill="1" applyBorder="1" applyAlignment="1">
      <alignment horizontal="center" vertical="center"/>
    </xf>
    <xf numFmtId="0" fontId="2" fillId="2" borderId="2" xfId="0" applyFont="1" applyFill="1" applyBorder="1" applyAlignment="1" applyProtection="1">
      <alignment horizontal="center" vertical="center" wrapText="1"/>
      <protection locked="0"/>
    </xf>
    <xf numFmtId="0" fontId="2" fillId="8" borderId="23" xfId="2" applyFont="1" applyFill="1" applyBorder="1" applyAlignment="1" applyProtection="1">
      <alignment horizontal="justify" vertical="center" wrapText="1"/>
      <protection locked="0"/>
    </xf>
    <xf numFmtId="0" fontId="22" fillId="8" borderId="2" xfId="2" applyFont="1" applyFill="1" applyBorder="1" applyAlignment="1" applyProtection="1">
      <alignment horizontal="justify" vertical="center" wrapText="1"/>
      <protection locked="0"/>
    </xf>
    <xf numFmtId="0" fontId="2" fillId="8" borderId="0" xfId="0" applyFont="1" applyFill="1" applyProtection="1">
      <protection locked="0"/>
    </xf>
    <xf numFmtId="0" fontId="2" fillId="2" borderId="0" xfId="0" applyFont="1" applyFill="1" applyProtection="1">
      <protection locked="0"/>
    </xf>
    <xf numFmtId="0" fontId="2" fillId="8" borderId="0" xfId="0" applyFont="1" applyFill="1" applyAlignment="1" applyProtection="1">
      <alignment vertical="center"/>
      <protection locked="0"/>
    </xf>
    <xf numFmtId="0" fontId="2" fillId="2" borderId="0" xfId="0" applyFont="1" applyFill="1" applyAlignment="1" applyProtection="1">
      <alignment vertical="center"/>
      <protection locked="0"/>
    </xf>
    <xf numFmtId="0" fontId="2" fillId="2" borderId="1" xfId="0" applyFont="1" applyFill="1" applyBorder="1" applyAlignment="1">
      <alignment horizontal="center" vertical="center" wrapText="1"/>
    </xf>
    <xf numFmtId="0" fontId="2" fillId="12" borderId="2"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14" fontId="2" fillId="2" borderId="1" xfId="1" applyNumberFormat="1" applyFont="1" applyFill="1" applyBorder="1" applyAlignment="1" applyProtection="1">
      <alignment horizontal="center" vertical="center" wrapText="1"/>
      <protection locked="0"/>
    </xf>
    <xf numFmtId="9" fontId="2" fillId="2" borderId="1" xfId="1" applyFont="1" applyFill="1" applyBorder="1" applyAlignment="1" applyProtection="1">
      <alignment vertical="center" wrapText="1"/>
      <protection locked="0"/>
    </xf>
    <xf numFmtId="14" fontId="2" fillId="2" borderId="1" xfId="1" applyNumberFormat="1"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9" fontId="2" fillId="3" borderId="2"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0" fontId="2" fillId="6" borderId="2" xfId="0" applyFont="1" applyFill="1" applyBorder="1" applyAlignment="1">
      <alignment horizontal="center" vertical="center"/>
    </xf>
    <xf numFmtId="9" fontId="2" fillId="2" borderId="1" xfId="1"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8" borderId="2" xfId="2" applyFont="1" applyFill="1" applyBorder="1" applyAlignment="1" applyProtection="1">
      <alignment horizontal="justify" vertical="center" wrapText="1"/>
      <protection locked="0"/>
    </xf>
    <xf numFmtId="0" fontId="2" fillId="8" borderId="4" xfId="2" applyFont="1" applyFill="1" applyBorder="1" applyAlignment="1" applyProtection="1">
      <alignment horizontal="left" vertical="center" wrapText="1"/>
      <protection locked="0"/>
    </xf>
    <xf numFmtId="0" fontId="2" fillId="8" borderId="18" xfId="2" applyFont="1" applyFill="1" applyBorder="1" applyAlignment="1" applyProtection="1">
      <alignment horizontal="left" vertical="center" wrapText="1"/>
      <protection locked="0"/>
    </xf>
    <xf numFmtId="0" fontId="2" fillId="8" borderId="1" xfId="2" applyFont="1" applyFill="1" applyBorder="1" applyAlignment="1" applyProtection="1">
      <alignment horizontal="left" vertical="center" wrapText="1"/>
      <protection locked="0"/>
    </xf>
    <xf numFmtId="0" fontId="2" fillId="11" borderId="2" xfId="2" applyFont="1" applyFill="1" applyBorder="1" applyAlignment="1" applyProtection="1">
      <alignment horizontal="center" vertical="center" wrapText="1"/>
      <protection locked="0"/>
    </xf>
    <xf numFmtId="0" fontId="2" fillId="8" borderId="4" xfId="2" applyFont="1" applyFill="1" applyBorder="1" applyAlignment="1" applyProtection="1">
      <alignment horizontal="justify" vertical="center" wrapText="1"/>
      <protection locked="0"/>
    </xf>
    <xf numFmtId="0" fontId="2" fillId="8" borderId="18" xfId="2" applyFont="1" applyFill="1" applyBorder="1" applyAlignment="1" applyProtection="1">
      <alignment horizontal="justify" vertical="center" wrapText="1"/>
      <protection locked="0"/>
    </xf>
    <xf numFmtId="0" fontId="2" fillId="8" borderId="1" xfId="2" applyFont="1" applyFill="1" applyBorder="1" applyAlignment="1" applyProtection="1">
      <alignment horizontal="justify" vertical="center" wrapText="1"/>
      <protection locked="0"/>
    </xf>
    <xf numFmtId="0" fontId="2" fillId="11" borderId="5" xfId="2" applyFont="1" applyFill="1" applyBorder="1" applyAlignment="1" applyProtection="1">
      <alignment horizontal="center" vertical="center" wrapText="1"/>
      <protection locked="0"/>
    </xf>
    <xf numFmtId="0" fontId="2" fillId="11" borderId="6" xfId="2" applyFont="1" applyFill="1" applyBorder="1" applyAlignment="1" applyProtection="1">
      <alignment horizontal="center" vertical="center" wrapText="1"/>
      <protection locked="0"/>
    </xf>
    <xf numFmtId="0" fontId="2" fillId="11" borderId="7" xfId="2" applyFont="1" applyFill="1" applyBorder="1" applyAlignment="1" applyProtection="1">
      <alignment horizontal="center" vertical="center" wrapText="1"/>
      <protection locked="0"/>
    </xf>
    <xf numFmtId="0" fontId="2" fillId="3" borderId="2" xfId="2" applyFont="1" applyFill="1" applyBorder="1" applyAlignment="1" applyProtection="1">
      <alignment horizontal="center" vertical="center" wrapText="1"/>
      <protection locked="0"/>
    </xf>
    <xf numFmtId="0" fontId="2" fillId="8" borderId="4" xfId="2" applyFont="1" applyFill="1" applyBorder="1" applyAlignment="1" applyProtection="1">
      <alignment horizontal="center" vertical="center" wrapText="1"/>
      <protection hidden="1"/>
    </xf>
    <xf numFmtId="0" fontId="2" fillId="8" borderId="18" xfId="2" applyFont="1" applyFill="1" applyBorder="1" applyAlignment="1" applyProtection="1">
      <alignment horizontal="center" vertical="center" wrapText="1"/>
      <protection hidden="1"/>
    </xf>
    <xf numFmtId="0" fontId="2" fillId="8" borderId="1" xfId="2" applyFont="1" applyFill="1" applyBorder="1" applyAlignment="1" applyProtection="1">
      <alignment horizontal="center" vertical="center" wrapText="1"/>
      <protection hidden="1"/>
    </xf>
    <xf numFmtId="9" fontId="2" fillId="8" borderId="19" xfId="2" applyNumberFormat="1" applyFont="1" applyFill="1" applyBorder="1" applyAlignment="1" applyProtection="1">
      <alignment horizontal="center" vertical="center" wrapText="1"/>
      <protection hidden="1"/>
    </xf>
    <xf numFmtId="9" fontId="2" fillId="8" borderId="15" xfId="2" applyNumberFormat="1" applyFont="1" applyFill="1" applyBorder="1" applyAlignment="1" applyProtection="1">
      <alignment horizontal="center" vertical="center" wrapText="1"/>
      <protection hidden="1"/>
    </xf>
    <xf numFmtId="0" fontId="2" fillId="8" borderId="5" xfId="2" applyFont="1" applyFill="1" applyBorder="1" applyAlignment="1" applyProtection="1">
      <alignment horizontal="center" vertical="center" wrapText="1"/>
      <protection locked="0"/>
    </xf>
    <xf numFmtId="0" fontId="2" fillId="8" borderId="7" xfId="2" applyFont="1" applyFill="1" applyBorder="1" applyAlignment="1" applyProtection="1">
      <alignment horizontal="center" vertical="center" wrapText="1"/>
      <protection locked="0"/>
    </xf>
    <xf numFmtId="0" fontId="2" fillId="8" borderId="8" xfId="2" applyFont="1" applyFill="1" applyBorder="1" applyAlignment="1" applyProtection="1">
      <alignment horizontal="right" vertical="center" wrapText="1"/>
      <protection locked="0"/>
    </xf>
    <xf numFmtId="0" fontId="2" fillId="8" borderId="0" xfId="2" applyFont="1" applyFill="1" applyAlignment="1" applyProtection="1">
      <alignment horizontal="right" vertical="center" wrapText="1"/>
      <protection locked="0"/>
    </xf>
    <xf numFmtId="0" fontId="2" fillId="8" borderId="9" xfId="2" applyFont="1" applyFill="1" applyBorder="1" applyAlignment="1" applyProtection="1">
      <alignment horizontal="right" vertical="center" wrapText="1"/>
      <protection locked="0"/>
    </xf>
    <xf numFmtId="0" fontId="2" fillId="8" borderId="21" xfId="2" applyFont="1" applyFill="1" applyBorder="1" applyAlignment="1" applyProtection="1">
      <alignment vertical="center" wrapText="1"/>
      <protection locked="0"/>
    </xf>
    <xf numFmtId="0" fontId="2" fillId="8" borderId="17" xfId="2" applyFont="1" applyFill="1" applyBorder="1" applyAlignment="1" applyProtection="1">
      <alignment vertical="center" wrapText="1"/>
      <protection locked="0"/>
    </xf>
    <xf numFmtId="0" fontId="17" fillId="0" borderId="2" xfId="2" applyFont="1" applyBorder="1" applyAlignment="1" applyProtection="1">
      <alignment horizontal="left" vertical="center" wrapText="1"/>
      <protection locked="0"/>
    </xf>
    <xf numFmtId="0" fontId="15" fillId="0" borderId="2" xfId="2" applyFont="1" applyBorder="1" applyAlignment="1" applyProtection="1">
      <alignment horizontal="center" vertical="center" wrapText="1"/>
      <protection locked="0"/>
    </xf>
    <xf numFmtId="0" fontId="2" fillId="8" borderId="24" xfId="2" applyFont="1" applyFill="1" applyBorder="1" applyAlignment="1" applyProtection="1">
      <alignment vertical="center" wrapText="1"/>
      <protection locked="0"/>
    </xf>
    <xf numFmtId="0" fontId="2" fillId="8" borderId="4" xfId="2" applyFont="1" applyFill="1" applyBorder="1" applyAlignment="1" applyProtection="1">
      <alignment horizontal="center" vertical="center" wrapText="1"/>
      <protection locked="0"/>
    </xf>
    <xf numFmtId="0" fontId="2" fillId="8" borderId="18" xfId="2" applyFont="1" applyFill="1" applyBorder="1" applyAlignment="1" applyProtection="1">
      <alignment horizontal="center" vertical="center" wrapText="1"/>
      <protection locked="0"/>
    </xf>
    <xf numFmtId="0" fontId="2" fillId="8" borderId="1" xfId="2" applyFont="1" applyFill="1" applyBorder="1" applyAlignment="1" applyProtection="1">
      <alignment horizontal="center" vertical="center" wrapText="1"/>
      <protection locked="0"/>
    </xf>
    <xf numFmtId="9" fontId="2" fillId="8" borderId="4" xfId="3" applyFont="1" applyFill="1" applyBorder="1" applyAlignment="1" applyProtection="1">
      <alignment horizontal="center" vertical="center" wrapText="1"/>
      <protection hidden="1"/>
    </xf>
    <xf numFmtId="9" fontId="2" fillId="8" borderId="18" xfId="3" applyFont="1" applyFill="1" applyBorder="1" applyAlignment="1" applyProtection="1">
      <alignment horizontal="center" vertical="center" wrapText="1"/>
      <protection hidden="1"/>
    </xf>
    <xf numFmtId="9" fontId="2" fillId="8" borderId="1" xfId="3" applyFont="1" applyFill="1" applyBorder="1" applyAlignment="1" applyProtection="1">
      <alignment horizontal="center" vertical="center" wrapText="1"/>
      <protection hidden="1"/>
    </xf>
    <xf numFmtId="0" fontId="2" fillId="8" borderId="27" xfId="2" applyFont="1" applyFill="1" applyBorder="1" applyAlignment="1" applyProtection="1">
      <alignment vertical="center" wrapText="1"/>
      <protection locked="0"/>
    </xf>
    <xf numFmtId="9" fontId="2" fillId="8" borderId="22" xfId="2" applyNumberFormat="1" applyFont="1" applyFill="1" applyBorder="1" applyAlignment="1" applyProtection="1">
      <alignment horizontal="center" vertical="center" wrapText="1"/>
      <protection hidden="1"/>
    </xf>
    <xf numFmtId="14" fontId="2" fillId="8" borderId="2" xfId="2" applyNumberFormat="1" applyFont="1" applyFill="1" applyBorder="1" applyAlignment="1" applyProtection="1">
      <alignment horizontal="center" vertical="center" wrapText="1"/>
      <protection locked="0"/>
    </xf>
    <xf numFmtId="0" fontId="2" fillId="8" borderId="2" xfId="2" applyFont="1" applyFill="1" applyBorder="1" applyAlignment="1" applyProtection="1">
      <alignment horizontal="center" vertical="center" wrapText="1"/>
      <protection locked="0"/>
    </xf>
    <xf numFmtId="0" fontId="2" fillId="8" borderId="3" xfId="2" applyFont="1" applyFill="1" applyBorder="1" applyAlignment="1" applyProtection="1">
      <alignment horizontal="right" vertical="center" wrapText="1"/>
      <protection locked="0"/>
    </xf>
    <xf numFmtId="0" fontId="2" fillId="3" borderId="4" xfId="2" applyFont="1" applyFill="1" applyBorder="1" applyAlignment="1" applyProtection="1">
      <alignment horizontal="center" vertical="center" wrapText="1"/>
      <protection locked="0"/>
    </xf>
    <xf numFmtId="0" fontId="2" fillId="3" borderId="1" xfId="2" applyFont="1" applyFill="1" applyBorder="1" applyAlignment="1" applyProtection="1">
      <alignment horizontal="center" vertical="center" wrapText="1"/>
      <protection locked="0"/>
    </xf>
    <xf numFmtId="0" fontId="2" fillId="11" borderId="4" xfId="2" applyFont="1" applyFill="1" applyBorder="1" applyAlignment="1" applyProtection="1">
      <alignment horizontal="center" vertical="center" wrapText="1"/>
      <protection locked="0"/>
    </xf>
    <xf numFmtId="0" fontId="2" fillId="11" borderId="18" xfId="2" applyFont="1" applyFill="1" applyBorder="1" applyAlignment="1" applyProtection="1">
      <alignment horizontal="center" vertical="center" wrapText="1"/>
      <protection locked="0"/>
    </xf>
    <xf numFmtId="0" fontId="2" fillId="11" borderId="1" xfId="2" applyFont="1" applyFill="1" applyBorder="1" applyAlignment="1" applyProtection="1">
      <alignment horizontal="center" vertical="center" wrapText="1"/>
      <protection locked="0"/>
    </xf>
    <xf numFmtId="0" fontId="11" fillId="9" borderId="2" xfId="2" applyFont="1" applyFill="1" applyBorder="1" applyAlignment="1" applyProtection="1">
      <alignment horizontal="center" vertical="center" wrapText="1"/>
      <protection locked="0"/>
    </xf>
    <xf numFmtId="0" fontId="11" fillId="3" borderId="4" xfId="2" applyFont="1" applyFill="1" applyBorder="1" applyAlignment="1" applyProtection="1">
      <alignment horizontal="center" vertical="center" wrapText="1"/>
      <protection locked="0"/>
    </xf>
    <xf numFmtId="0" fontId="11" fillId="3" borderId="1" xfId="2" applyFont="1" applyFill="1" applyBorder="1" applyAlignment="1" applyProtection="1">
      <alignment horizontal="center" vertical="center" wrapText="1"/>
      <protection locked="0"/>
    </xf>
    <xf numFmtId="0" fontId="2" fillId="8" borderId="27" xfId="2" applyFont="1" applyFill="1" applyBorder="1" applyAlignment="1" applyProtection="1">
      <alignment horizontal="justify" vertical="center" wrapText="1"/>
      <protection locked="0"/>
    </xf>
    <xf numFmtId="0" fontId="2" fillId="8" borderId="24" xfId="2" applyFont="1" applyFill="1" applyBorder="1" applyAlignment="1" applyProtection="1">
      <alignment horizontal="justify" vertical="center" wrapText="1"/>
      <protection locked="0"/>
    </xf>
    <xf numFmtId="9" fontId="2" fillId="8" borderId="25" xfId="2" applyNumberFormat="1" applyFont="1" applyFill="1" applyBorder="1" applyAlignment="1" applyProtection="1">
      <alignment horizontal="center" vertical="center" wrapText="1"/>
      <protection hidden="1"/>
    </xf>
    <xf numFmtId="9" fontId="2" fillId="8" borderId="4" xfId="2" applyNumberFormat="1" applyFont="1" applyFill="1" applyBorder="1" applyAlignment="1" applyProtection="1">
      <alignment horizontal="center" vertical="center" wrapText="1"/>
      <protection hidden="1"/>
    </xf>
    <xf numFmtId="9" fontId="2" fillId="8" borderId="18" xfId="2" applyNumberFormat="1" applyFont="1" applyFill="1" applyBorder="1" applyAlignment="1" applyProtection="1">
      <alignment horizontal="center" vertical="center" wrapText="1"/>
      <protection hidden="1"/>
    </xf>
    <xf numFmtId="9" fontId="2" fillId="8" borderId="1" xfId="2" applyNumberFormat="1" applyFont="1" applyFill="1" applyBorder="1" applyAlignment="1" applyProtection="1">
      <alignment horizontal="center" vertical="center" wrapText="1"/>
      <protection hidden="1"/>
    </xf>
    <xf numFmtId="0" fontId="9" fillId="8" borderId="12" xfId="2" applyFont="1" applyFill="1" applyBorder="1" applyAlignment="1" applyProtection="1">
      <alignment horizontal="center" vertical="center" wrapText="1"/>
      <protection locked="0"/>
    </xf>
    <xf numFmtId="0" fontId="9" fillId="8" borderId="14" xfId="2" applyFont="1" applyFill="1" applyBorder="1" applyAlignment="1" applyProtection="1">
      <alignment horizontal="center" vertical="center" wrapText="1"/>
      <protection locked="0"/>
    </xf>
    <xf numFmtId="0" fontId="9" fillId="8" borderId="13" xfId="2" applyFont="1" applyFill="1" applyBorder="1" applyAlignment="1" applyProtection="1">
      <alignment horizontal="center" vertical="center" wrapText="1"/>
      <protection locked="0"/>
    </xf>
    <xf numFmtId="0" fontId="9" fillId="8" borderId="8" xfId="2" applyFont="1" applyFill="1" applyBorder="1" applyAlignment="1" applyProtection="1">
      <alignment horizontal="center" vertical="center" wrapText="1"/>
      <protection locked="0"/>
    </xf>
    <xf numFmtId="0" fontId="9" fillId="8" borderId="0" xfId="2" applyFont="1" applyFill="1" applyAlignment="1" applyProtection="1">
      <alignment horizontal="center" vertical="center" wrapText="1"/>
      <protection locked="0"/>
    </xf>
    <xf numFmtId="0" fontId="9" fillId="8" borderId="9" xfId="2" applyFont="1" applyFill="1" applyBorder="1" applyAlignment="1" applyProtection="1">
      <alignment horizontal="center" vertical="center" wrapText="1"/>
      <protection locked="0"/>
    </xf>
    <xf numFmtId="0" fontId="9" fillId="8" borderId="10" xfId="2" applyFont="1" applyFill="1" applyBorder="1" applyAlignment="1" applyProtection="1">
      <alignment horizontal="center" vertical="center" wrapText="1"/>
      <protection locked="0"/>
    </xf>
    <xf numFmtId="0" fontId="9" fillId="8" borderId="3" xfId="2" applyFont="1" applyFill="1" applyBorder="1" applyAlignment="1" applyProtection="1">
      <alignment horizontal="center" vertical="center" wrapText="1"/>
      <protection locked="0"/>
    </xf>
    <xf numFmtId="0" fontId="9" fillId="8" borderId="11" xfId="2" applyFont="1" applyFill="1" applyBorder="1" applyAlignment="1" applyProtection="1">
      <alignment horizontal="center" vertical="center" wrapText="1"/>
      <protection locked="0"/>
    </xf>
    <xf numFmtId="0" fontId="19" fillId="8" borderId="12" xfId="2" applyFont="1" applyFill="1" applyBorder="1" applyAlignment="1" applyProtection="1">
      <alignment horizontal="center"/>
      <protection locked="0"/>
    </xf>
    <xf numFmtId="0" fontId="19" fillId="8" borderId="13" xfId="2" applyFont="1" applyFill="1" applyBorder="1" applyAlignment="1" applyProtection="1">
      <alignment horizontal="center"/>
      <protection locked="0"/>
    </xf>
    <xf numFmtId="0" fontId="19" fillId="8" borderId="8" xfId="2" applyFont="1" applyFill="1" applyBorder="1" applyAlignment="1" applyProtection="1">
      <alignment horizontal="center"/>
      <protection locked="0"/>
    </xf>
    <xf numFmtId="0" fontId="19" fillId="8" borderId="9" xfId="2" applyFont="1" applyFill="1" applyBorder="1" applyAlignment="1" applyProtection="1">
      <alignment horizontal="center"/>
      <protection locked="0"/>
    </xf>
    <xf numFmtId="0" fontId="19" fillId="8" borderId="10" xfId="2" applyFont="1" applyFill="1" applyBorder="1" applyAlignment="1" applyProtection="1">
      <alignment horizontal="center"/>
      <protection locked="0"/>
    </xf>
    <xf numFmtId="0" fontId="19" fillId="8" borderId="11" xfId="2" applyFont="1" applyFill="1" applyBorder="1" applyAlignment="1" applyProtection="1">
      <alignment horizontal="center"/>
      <protection locked="0"/>
    </xf>
    <xf numFmtId="0" fontId="2" fillId="8" borderId="6" xfId="2"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2" borderId="10"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9" borderId="5" xfId="0" applyFont="1" applyFill="1" applyBorder="1" applyAlignment="1" applyProtection="1">
      <alignment horizontal="center" vertical="center"/>
      <protection locked="0"/>
    </xf>
    <xf numFmtId="0" fontId="3" fillId="9" borderId="6" xfId="0" applyFont="1" applyFill="1" applyBorder="1" applyAlignment="1" applyProtection="1">
      <alignment horizontal="center" vertical="center"/>
      <protection locked="0"/>
    </xf>
    <xf numFmtId="0" fontId="3" fillId="9" borderId="7"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8" borderId="2"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protection locked="0"/>
    </xf>
    <xf numFmtId="0" fontId="3" fillId="0" borderId="4" xfId="0" applyFont="1" applyBorder="1" applyAlignment="1" applyProtection="1">
      <alignment horizontal="center" vertical="center" wrapText="1"/>
      <protection locked="0"/>
    </xf>
    <xf numFmtId="0" fontId="2" fillId="2" borderId="2" xfId="0" applyFont="1" applyFill="1" applyBorder="1" applyAlignment="1" applyProtection="1">
      <alignment horizontal="center"/>
      <protection locked="0"/>
    </xf>
    <xf numFmtId="0" fontId="9" fillId="2" borderId="1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3" fillId="2" borderId="0" xfId="0" applyFont="1" applyFill="1" applyAlignment="1" applyProtection="1">
      <alignment horizontal="center" vertical="top"/>
      <protection locked="0"/>
    </xf>
    <xf numFmtId="0" fontId="3" fillId="10" borderId="5" xfId="0" applyFont="1" applyFill="1" applyBorder="1" applyAlignment="1" applyProtection="1">
      <alignment horizontal="center" vertical="center"/>
      <protection locked="0"/>
    </xf>
    <xf numFmtId="0" fontId="3" fillId="10" borderId="6" xfId="0" applyFont="1" applyFill="1" applyBorder="1" applyAlignment="1" applyProtection="1">
      <alignment horizontal="center" vertical="center"/>
      <protection locked="0"/>
    </xf>
    <xf numFmtId="0" fontId="3" fillId="10" borderId="7" xfId="0" applyFont="1" applyFill="1" applyBorder="1" applyAlignment="1" applyProtection="1">
      <alignment horizontal="center" vertical="center"/>
      <protection locked="0"/>
    </xf>
    <xf numFmtId="0" fontId="3" fillId="2" borderId="0" xfId="0" applyFont="1" applyFill="1" applyAlignment="1" applyProtection="1">
      <alignment horizontal="right" vertical="top"/>
      <protection locked="0"/>
    </xf>
    <xf numFmtId="0" fontId="2" fillId="8" borderId="2" xfId="0" applyFont="1" applyFill="1" applyBorder="1" applyAlignment="1">
      <alignment horizontal="left" vertical="center" wrapText="1"/>
    </xf>
    <xf numFmtId="0" fontId="2" fillId="3" borderId="2" xfId="0" applyFont="1" applyFill="1" applyBorder="1" applyAlignment="1">
      <alignment horizontal="center" vertical="center"/>
    </xf>
    <xf numFmtId="0" fontId="0" fillId="3" borderId="2" xfId="0" applyFill="1" applyBorder="1" applyAlignment="1">
      <alignment horizontal="center" vertical="center"/>
    </xf>
    <xf numFmtId="0" fontId="2" fillId="3" borderId="4" xfId="0" applyFont="1" applyFill="1" applyBorder="1" applyAlignment="1">
      <alignment horizontal="center" vertical="center"/>
    </xf>
    <xf numFmtId="0" fontId="0" fillId="3" borderId="4" xfId="0" applyFill="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justify" vertical="center" wrapText="1"/>
    </xf>
    <xf numFmtId="0" fontId="2" fillId="0" borderId="2" xfId="0" applyFont="1" applyBorder="1" applyAlignment="1">
      <alignment vertical="center" wrapText="1"/>
    </xf>
    <xf numFmtId="0" fontId="2"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2" fillId="2" borderId="2" xfId="0" applyFont="1" applyFill="1" applyBorder="1" applyAlignment="1">
      <alignment horizontal="center"/>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0" fillId="0" borderId="0" xfId="2" applyFont="1" applyAlignment="1">
      <alignment horizontal="center" vertical="center"/>
    </xf>
    <xf numFmtId="0" fontId="1" fillId="0" borderId="0" xfId="2" applyAlignment="1">
      <alignment horizontal="center" vertical="center"/>
    </xf>
    <xf numFmtId="0" fontId="10" fillId="0" borderId="0" xfId="2" applyFont="1" applyAlignment="1">
      <alignment horizontal="center"/>
    </xf>
  </cellXfs>
  <cellStyles count="5">
    <cellStyle name="Normal" xfId="0" builtinId="0"/>
    <cellStyle name="Normal 2" xfId="2" xr:uid="{00000000-0005-0000-0000-000001000000}"/>
    <cellStyle name="Normal 2 2" xfId="4" xr:uid="{00000000-0005-0000-0000-000002000000}"/>
    <cellStyle name="Porcentaje" xfId="1" builtinId="5"/>
    <cellStyle name="Porcentaje 2" xfId="3" xr:uid="{00000000-0005-0000-0000-000004000000}"/>
  </cellStyles>
  <dxfs count="9">
    <dxf>
      <font>
        <color rgb="FFFF0000"/>
      </font>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545404</xdr:colOff>
      <xdr:row>0</xdr:row>
      <xdr:rowOff>108884</xdr:rowOff>
    </xdr:from>
    <xdr:to>
      <xdr:col>1</xdr:col>
      <xdr:colOff>1076189</xdr:colOff>
      <xdr:row>3</xdr:row>
      <xdr:rowOff>166034</xdr:rowOff>
    </xdr:to>
    <xdr:pic>
      <xdr:nvPicPr>
        <xdr:cNvPr id="13856" name="Picture 1" descr="escudo-alc">
          <a:extLst>
            <a:ext uri="{FF2B5EF4-FFF2-40B4-BE49-F238E27FC236}">
              <a16:creationId xmlns:a16="http://schemas.microsoft.com/office/drawing/2014/main" id="{4A41FD61-A07A-4A7D-B190-45FB48B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4" y="108884"/>
          <a:ext cx="145471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3838</xdr:colOff>
      <xdr:row>1</xdr:row>
      <xdr:rowOff>81040</xdr:rowOff>
    </xdr:from>
    <xdr:ext cx="1452927" cy="864375"/>
    <xdr:pic>
      <xdr:nvPicPr>
        <xdr:cNvPr id="2" name="Imagen 1" descr="escudo-alc">
          <a:extLst>
            <a:ext uri="{FF2B5EF4-FFF2-40B4-BE49-F238E27FC236}">
              <a16:creationId xmlns:a16="http://schemas.microsoft.com/office/drawing/2014/main" id="{2A9637B6-96E5-4BCB-9F77-1FE44F785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838" y="271540"/>
          <a:ext cx="1452927" cy="86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23379</xdr:colOff>
      <xdr:row>0</xdr:row>
      <xdr:rowOff>123825</xdr:rowOff>
    </xdr:from>
    <xdr:to>
      <xdr:col>1</xdr:col>
      <xdr:colOff>1372466</xdr:colOff>
      <xdr:row>3</xdr:row>
      <xdr:rowOff>142009</xdr:rowOff>
    </xdr:to>
    <xdr:pic>
      <xdr:nvPicPr>
        <xdr:cNvPr id="18478" name="Picture 1" descr="escudo-alc">
          <a:extLst>
            <a:ext uri="{FF2B5EF4-FFF2-40B4-BE49-F238E27FC236}">
              <a16:creationId xmlns:a16="http://schemas.microsoft.com/office/drawing/2014/main" id="{0E36094A-8443-44E1-969F-4906319936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04" y="123825"/>
          <a:ext cx="1349087"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ofia1\Downloads\4.%2020260331_riesgos_gc_v0_1monitoreo_k.xlsx" TargetMode="External"/><Relationship Id="rId1" Type="http://schemas.openxmlformats.org/officeDocument/2006/relationships/externalLinkPath" Target="file:///C:\Users\Sofia1\Downloads\4.%2020260331_riesgos_gc_v0_1monitoreo_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Mapa y plan de tratamiento"/>
      <sheetName val="2. Evaluación de controles"/>
      <sheetName val="Anexos"/>
      <sheetName val="Criterios"/>
    </sheetNames>
    <sheetDataSet>
      <sheetData sheetId="0"/>
      <sheetData sheetId="1"/>
      <sheetData sheetId="2"/>
      <sheetData sheetId="3">
        <row r="3">
          <cell r="B3" t="str">
            <v>Preventivo</v>
          </cell>
          <cell r="C3">
            <v>0.25</v>
          </cell>
        </row>
        <row r="4">
          <cell r="B4" t="str">
            <v>Detectivo</v>
          </cell>
          <cell r="C4">
            <v>0.15</v>
          </cell>
        </row>
        <row r="5">
          <cell r="B5" t="str">
            <v>Correctivo</v>
          </cell>
          <cell r="C5">
            <v>0.1</v>
          </cell>
        </row>
        <row r="6">
          <cell r="B6" t="str">
            <v>No aplica</v>
          </cell>
        </row>
        <row r="7">
          <cell r="B7" t="str">
            <v>Automático</v>
          </cell>
          <cell r="C7">
            <v>0.25</v>
          </cell>
        </row>
        <row r="8">
          <cell r="B8" t="str">
            <v>Manual</v>
          </cell>
          <cell r="C8">
            <v>0.15</v>
          </cell>
        </row>
        <row r="9">
          <cell r="B9" t="str">
            <v>No aplica</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2"/>
  <sheetViews>
    <sheetView topLeftCell="Z4" zoomScaleNormal="100" zoomScaleSheetLayoutView="90" zoomScalePageLayoutView="51" workbookViewId="0">
      <selection activeCell="AH11" sqref="AH11"/>
    </sheetView>
  </sheetViews>
  <sheetFormatPr baseColWidth="10" defaultColWidth="11.42578125" defaultRowHeight="12.75" x14ac:dyDescent="0.2"/>
  <cols>
    <col min="1" max="1" width="13.85546875" style="9" customWidth="1"/>
    <col min="2" max="2" width="28.85546875" style="9" customWidth="1"/>
    <col min="3" max="3" width="27.140625" style="9" customWidth="1"/>
    <col min="4" max="4" width="15.28515625" style="9" customWidth="1"/>
    <col min="5" max="5" width="11.42578125" style="9" customWidth="1"/>
    <col min="6" max="6" width="30.7109375" style="9" customWidth="1"/>
    <col min="7" max="7" width="33" style="9" customWidth="1"/>
    <col min="8" max="8" width="19.140625" style="9" customWidth="1"/>
    <col min="9" max="9" width="18.85546875" style="9" customWidth="1"/>
    <col min="10" max="10" width="16.28515625" style="9" customWidth="1"/>
    <col min="11" max="11" width="10" style="9" customWidth="1"/>
    <col min="12" max="12" width="10.85546875" style="9" bestFit="1" customWidth="1"/>
    <col min="13" max="13" width="60.85546875" style="9" customWidth="1"/>
    <col min="14" max="15" width="10.85546875" style="9" customWidth="1"/>
    <col min="16" max="16" width="14.42578125" style="9" customWidth="1"/>
    <col min="17" max="17" width="12.5703125" style="9" customWidth="1"/>
    <col min="18" max="18" width="7.5703125" style="9" bestFit="1" customWidth="1"/>
    <col min="19" max="19" width="11.7109375" style="9" customWidth="1"/>
    <col min="20" max="20" width="63.140625" style="9" customWidth="1"/>
    <col min="21" max="21" width="14.85546875" style="9" customWidth="1"/>
    <col min="22" max="22" width="17.85546875" style="9" customWidth="1"/>
    <col min="23" max="23" width="9.42578125" style="9" customWidth="1"/>
    <col min="24" max="24" width="10.140625" style="9" bestFit="1" customWidth="1"/>
    <col min="25" max="25" width="14.85546875" style="9" customWidth="1"/>
    <col min="26" max="26" width="12.28515625" style="9" customWidth="1"/>
    <col min="27" max="27" width="12.42578125" style="9" customWidth="1"/>
    <col min="28" max="28" width="36.140625" style="9" customWidth="1"/>
    <col min="29" max="29" width="15.5703125" style="9" customWidth="1"/>
    <col min="30" max="30" width="34.7109375" style="9" customWidth="1"/>
    <col min="31" max="31" width="12.42578125" style="9" customWidth="1"/>
    <col min="32" max="32" width="14.5703125" style="9" customWidth="1"/>
    <col min="33" max="33" width="12.5703125" style="9" customWidth="1"/>
    <col min="34" max="34" width="38.85546875" style="9" customWidth="1"/>
    <col min="35" max="35" width="15" style="9" customWidth="1"/>
    <col min="36" max="36" width="34.7109375" style="9" customWidth="1"/>
    <col min="37" max="37" width="9.85546875" style="9" customWidth="1"/>
    <col min="38" max="38" width="12.85546875" style="9" customWidth="1"/>
    <col min="39" max="39" width="13.140625" style="9" customWidth="1"/>
    <col min="40" max="40" width="34.140625" style="9" customWidth="1"/>
    <col min="41" max="41" width="15.140625" style="9" customWidth="1"/>
    <col min="42" max="42" width="34.7109375" style="9" customWidth="1"/>
    <col min="43" max="43" width="9.85546875" style="9" customWidth="1"/>
    <col min="44" max="44" width="13.140625" style="9" customWidth="1"/>
    <col min="45" max="45" width="12.5703125" style="9" customWidth="1"/>
    <col min="46" max="46" width="34.140625" style="9" customWidth="1"/>
    <col min="47" max="47" width="16.42578125" style="9" customWidth="1"/>
    <col min="48" max="48" width="34.7109375" style="9" customWidth="1"/>
    <col min="49" max="49" width="2.42578125" style="9" customWidth="1"/>
    <col min="50" max="52" width="11.42578125" style="9" customWidth="1"/>
    <col min="53" max="16384" width="11.42578125" style="9"/>
  </cols>
  <sheetData>
    <row r="1" spans="1:53" ht="21" customHeight="1" x14ac:dyDescent="0.2">
      <c r="A1" s="200"/>
      <c r="B1" s="200"/>
      <c r="C1" s="201" t="s">
        <v>0</v>
      </c>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3"/>
      <c r="AU1" s="38" t="s">
        <v>1</v>
      </c>
      <c r="AV1" s="36" t="s">
        <v>2</v>
      </c>
      <c r="AW1" s="21"/>
      <c r="AX1" s="10"/>
      <c r="AY1" s="10"/>
      <c r="AZ1" s="10"/>
      <c r="BA1" s="10"/>
    </row>
    <row r="2" spans="1:53" ht="21" customHeight="1" x14ac:dyDescent="0.2">
      <c r="A2" s="200"/>
      <c r="B2" s="200"/>
      <c r="C2" s="204"/>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6"/>
      <c r="AU2" s="38" t="s">
        <v>3</v>
      </c>
      <c r="AV2" s="36">
        <v>4</v>
      </c>
      <c r="AW2" s="21"/>
      <c r="AX2" s="10"/>
      <c r="AY2" s="10"/>
      <c r="AZ2" s="10"/>
      <c r="BA2" s="10"/>
    </row>
    <row r="3" spans="1:53" ht="21" customHeight="1" x14ac:dyDescent="0.2">
      <c r="A3" s="200"/>
      <c r="B3" s="200"/>
      <c r="C3" s="204"/>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6"/>
      <c r="AU3" s="38" t="s">
        <v>4</v>
      </c>
      <c r="AV3" s="36" t="s">
        <v>5</v>
      </c>
      <c r="AW3" s="21"/>
      <c r="AX3" s="10"/>
      <c r="AY3" s="10"/>
      <c r="AZ3" s="10"/>
      <c r="BA3" s="10"/>
    </row>
    <row r="4" spans="1:53" ht="21" customHeight="1" x14ac:dyDescent="0.2">
      <c r="A4" s="200"/>
      <c r="B4" s="200"/>
      <c r="C4" s="207"/>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9"/>
      <c r="AU4" s="38" t="s">
        <v>6</v>
      </c>
      <c r="AV4" s="36" t="s">
        <v>7</v>
      </c>
      <c r="AW4" s="21"/>
      <c r="AX4" s="10"/>
      <c r="AY4" s="10"/>
      <c r="AZ4" s="10"/>
      <c r="BA4" s="10"/>
    </row>
    <row r="5" spans="1:53" x14ac:dyDescent="0.2">
      <c r="A5" s="211"/>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81" t="s">
        <v>8</v>
      </c>
      <c r="AW5" s="21"/>
      <c r="AX5" s="10"/>
      <c r="AY5" s="10"/>
      <c r="AZ5" s="10"/>
      <c r="BA5" s="10"/>
    </row>
    <row r="6" spans="1:53" x14ac:dyDescent="0.2">
      <c r="A6" s="215" t="s">
        <v>9</v>
      </c>
      <c r="B6" s="215"/>
      <c r="C6" s="18" t="s">
        <v>10</v>
      </c>
      <c r="D6" s="17"/>
      <c r="E6" s="17"/>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21"/>
      <c r="AX6" s="10"/>
      <c r="AY6" s="10"/>
      <c r="AZ6" s="10"/>
      <c r="BA6" s="10"/>
    </row>
    <row r="7" spans="1:53" x14ac:dyDescent="0.2">
      <c r="A7" s="82"/>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21"/>
      <c r="AX7" s="10"/>
      <c r="AY7" s="10"/>
      <c r="AZ7" s="10"/>
      <c r="BA7" s="10"/>
    </row>
    <row r="8" spans="1:53" ht="26.25" customHeight="1" x14ac:dyDescent="0.2">
      <c r="A8" s="212" t="s">
        <v>11</v>
      </c>
      <c r="B8" s="213"/>
      <c r="C8" s="213"/>
      <c r="D8" s="213"/>
      <c r="E8" s="213"/>
      <c r="F8" s="213"/>
      <c r="G8" s="213"/>
      <c r="H8" s="213"/>
      <c r="I8" s="213"/>
      <c r="J8" s="213"/>
      <c r="K8" s="213"/>
      <c r="L8" s="214"/>
      <c r="M8" s="189" t="s">
        <v>12</v>
      </c>
      <c r="N8" s="190"/>
      <c r="O8" s="190"/>
      <c r="P8" s="190"/>
      <c r="Q8" s="190"/>
      <c r="R8" s="190"/>
      <c r="S8" s="190"/>
      <c r="T8" s="190"/>
      <c r="U8" s="190"/>
      <c r="V8" s="190"/>
      <c r="W8" s="190"/>
      <c r="X8" s="190"/>
      <c r="Y8" s="191"/>
      <c r="Z8" s="198" t="s">
        <v>13</v>
      </c>
      <c r="AA8" s="198"/>
      <c r="AB8" s="198"/>
      <c r="AC8" s="198"/>
      <c r="AD8" s="198"/>
      <c r="AE8" s="198"/>
      <c r="AF8" s="198"/>
      <c r="AG8" s="198"/>
      <c r="AH8" s="198"/>
      <c r="AI8" s="198"/>
      <c r="AJ8" s="198"/>
      <c r="AK8" s="198"/>
      <c r="AL8" s="198"/>
      <c r="AM8" s="198"/>
      <c r="AN8" s="198"/>
      <c r="AO8" s="198"/>
      <c r="AP8" s="198"/>
      <c r="AQ8" s="198"/>
      <c r="AR8" s="198"/>
      <c r="AS8" s="198"/>
      <c r="AT8" s="198"/>
      <c r="AU8" s="198"/>
      <c r="AV8" s="198"/>
      <c r="AW8" s="97"/>
      <c r="AX8" s="98"/>
      <c r="AY8" s="98"/>
      <c r="AZ8" s="98"/>
      <c r="BA8" s="98"/>
    </row>
    <row r="9" spans="1:53" s="11" customFormat="1" ht="46.5" customHeight="1" x14ac:dyDescent="0.2">
      <c r="A9" s="199" t="s">
        <v>14</v>
      </c>
      <c r="B9" s="199" t="s">
        <v>15</v>
      </c>
      <c r="C9" s="199" t="s">
        <v>16</v>
      </c>
      <c r="D9" s="199" t="s">
        <v>17</v>
      </c>
      <c r="E9" s="199" t="s">
        <v>18</v>
      </c>
      <c r="F9" s="199" t="s">
        <v>19</v>
      </c>
      <c r="G9" s="182" t="s">
        <v>20</v>
      </c>
      <c r="H9" s="182" t="s">
        <v>21</v>
      </c>
      <c r="I9" s="197" t="s">
        <v>22</v>
      </c>
      <c r="J9" s="187" t="s">
        <v>23</v>
      </c>
      <c r="K9" s="188"/>
      <c r="L9" s="188"/>
      <c r="M9" s="195" t="s">
        <v>24</v>
      </c>
      <c r="N9" s="195" t="s">
        <v>25</v>
      </c>
      <c r="O9" s="195" t="s">
        <v>26</v>
      </c>
      <c r="P9" s="210" t="s">
        <v>27</v>
      </c>
      <c r="Q9" s="210"/>
      <c r="R9" s="210"/>
      <c r="S9" s="196" t="s">
        <v>28</v>
      </c>
      <c r="T9" s="192" t="s">
        <v>29</v>
      </c>
      <c r="U9" s="193"/>
      <c r="V9" s="193"/>
      <c r="W9" s="193"/>
      <c r="X9" s="193"/>
      <c r="Y9" s="194"/>
      <c r="Z9" s="184" t="s">
        <v>30</v>
      </c>
      <c r="AA9" s="185"/>
      <c r="AB9" s="185"/>
      <c r="AC9" s="185"/>
      <c r="AD9" s="186"/>
      <c r="AE9" s="184" t="s">
        <v>31</v>
      </c>
      <c r="AF9" s="185"/>
      <c r="AG9" s="185"/>
      <c r="AH9" s="185"/>
      <c r="AI9" s="185"/>
      <c r="AJ9" s="186"/>
      <c r="AK9" s="184" t="s">
        <v>32</v>
      </c>
      <c r="AL9" s="185"/>
      <c r="AM9" s="185"/>
      <c r="AN9" s="185"/>
      <c r="AO9" s="185"/>
      <c r="AP9" s="186"/>
      <c r="AQ9" s="184" t="s">
        <v>33</v>
      </c>
      <c r="AR9" s="185"/>
      <c r="AS9" s="185"/>
      <c r="AT9" s="185"/>
      <c r="AU9" s="185"/>
      <c r="AV9" s="186"/>
      <c r="AW9" s="99"/>
      <c r="AX9" s="100"/>
      <c r="AY9" s="100"/>
      <c r="AZ9" s="100"/>
      <c r="BA9" s="100"/>
    </row>
    <row r="10" spans="1:53" ht="46.5" customHeight="1" x14ac:dyDescent="0.2">
      <c r="A10" s="182"/>
      <c r="B10" s="182"/>
      <c r="C10" s="182"/>
      <c r="D10" s="182"/>
      <c r="E10" s="182"/>
      <c r="F10" s="182"/>
      <c r="G10" s="183"/>
      <c r="H10" s="183"/>
      <c r="I10" s="195"/>
      <c r="J10" s="19" t="s">
        <v>34</v>
      </c>
      <c r="K10" s="19" t="s">
        <v>35</v>
      </c>
      <c r="L10" s="19" t="s">
        <v>36</v>
      </c>
      <c r="M10" s="195"/>
      <c r="N10" s="195"/>
      <c r="O10" s="195"/>
      <c r="P10" s="19" t="s">
        <v>34</v>
      </c>
      <c r="Q10" s="19" t="s">
        <v>35</v>
      </c>
      <c r="R10" s="19" t="s">
        <v>36</v>
      </c>
      <c r="S10" s="197"/>
      <c r="T10" s="19" t="s">
        <v>37</v>
      </c>
      <c r="U10" s="19" t="s">
        <v>38</v>
      </c>
      <c r="V10" s="19" t="s">
        <v>39</v>
      </c>
      <c r="W10" s="8" t="s">
        <v>40</v>
      </c>
      <c r="X10" s="19" t="s">
        <v>41</v>
      </c>
      <c r="Y10" s="19" t="s">
        <v>42</v>
      </c>
      <c r="Z10" s="1" t="s">
        <v>43</v>
      </c>
      <c r="AA10" s="1" t="s">
        <v>44</v>
      </c>
      <c r="AB10" s="1" t="s">
        <v>45</v>
      </c>
      <c r="AC10" s="1" t="s">
        <v>46</v>
      </c>
      <c r="AD10" s="13" t="s">
        <v>47</v>
      </c>
      <c r="AE10" s="1" t="s">
        <v>43</v>
      </c>
      <c r="AF10" s="1" t="s">
        <v>44</v>
      </c>
      <c r="AG10" s="1" t="s">
        <v>48</v>
      </c>
      <c r="AH10" s="1" t="s">
        <v>45</v>
      </c>
      <c r="AI10" s="1" t="s">
        <v>46</v>
      </c>
      <c r="AJ10" s="13" t="s">
        <v>47</v>
      </c>
      <c r="AK10" s="1" t="s">
        <v>43</v>
      </c>
      <c r="AL10" s="1" t="s">
        <v>44</v>
      </c>
      <c r="AM10" s="1" t="s">
        <v>48</v>
      </c>
      <c r="AN10" s="1" t="s">
        <v>45</v>
      </c>
      <c r="AO10" s="1" t="s">
        <v>46</v>
      </c>
      <c r="AP10" s="13" t="s">
        <v>47</v>
      </c>
      <c r="AQ10" s="1" t="s">
        <v>43</v>
      </c>
      <c r="AR10" s="1" t="s">
        <v>44</v>
      </c>
      <c r="AS10" s="1" t="s">
        <v>48</v>
      </c>
      <c r="AT10" s="1" t="s">
        <v>45</v>
      </c>
      <c r="AU10" s="1" t="s">
        <v>46</v>
      </c>
      <c r="AV10" s="13" t="s">
        <v>47</v>
      </c>
      <c r="AW10" s="98"/>
      <c r="AX10" s="98"/>
      <c r="AY10" s="98"/>
      <c r="AZ10" s="98"/>
      <c r="BA10" s="98"/>
    </row>
    <row r="11" spans="1:53" s="12" customFormat="1" ht="268.5" customHeight="1" x14ac:dyDescent="0.2">
      <c r="A11" s="84" t="s">
        <v>49</v>
      </c>
      <c r="B11" s="89" t="s">
        <v>50</v>
      </c>
      <c r="C11" s="89" t="s">
        <v>51</v>
      </c>
      <c r="D11" s="94" t="s">
        <v>52</v>
      </c>
      <c r="E11" s="85" t="s">
        <v>53</v>
      </c>
      <c r="F11" s="89" t="s">
        <v>54</v>
      </c>
      <c r="G11" s="89" t="s">
        <v>55</v>
      </c>
      <c r="H11" s="84" t="s">
        <v>56</v>
      </c>
      <c r="I11" s="101" t="s">
        <v>57</v>
      </c>
      <c r="J11" s="84" t="s">
        <v>58</v>
      </c>
      <c r="K11" s="84" t="s">
        <v>59</v>
      </c>
      <c r="L11" s="102" t="str">
        <f>VLOOKUP(J11,Anexos!$B$37:$G$43,(HLOOKUP(K11,Anexos!$C$37:$G$38,2,0)),0)</f>
        <v>Bajo</v>
      </c>
      <c r="M11" s="91" t="s">
        <v>60</v>
      </c>
      <c r="N11" s="84" t="s">
        <v>61</v>
      </c>
      <c r="O11" s="84" t="s">
        <v>62</v>
      </c>
      <c r="P11" s="84" t="s">
        <v>58</v>
      </c>
      <c r="Q11" s="84" t="s">
        <v>59</v>
      </c>
      <c r="R11" s="102" t="str">
        <f>VLOOKUP(P11,Anexos!$B$37:$G$43,(HLOOKUP(Q11,Anexos!$C$37:$G$38,2,0)),0)</f>
        <v>Bajo</v>
      </c>
      <c r="S11" s="103" t="s">
        <v>63</v>
      </c>
      <c r="T11" s="91" t="s">
        <v>64</v>
      </c>
      <c r="U11" s="84" t="s">
        <v>65</v>
      </c>
      <c r="V11" s="84" t="s">
        <v>66</v>
      </c>
      <c r="W11" s="86">
        <v>1</v>
      </c>
      <c r="X11" s="87">
        <v>46082</v>
      </c>
      <c r="Y11" s="88">
        <v>46387</v>
      </c>
      <c r="Z11" s="104">
        <v>46127</v>
      </c>
      <c r="AA11" s="105"/>
      <c r="AB11" s="91" t="s">
        <v>67</v>
      </c>
      <c r="AC11" s="84" t="s">
        <v>68</v>
      </c>
      <c r="AD11" s="91" t="s">
        <v>69</v>
      </c>
      <c r="AE11" s="106">
        <v>46203</v>
      </c>
      <c r="AF11" s="112">
        <v>0.5</v>
      </c>
      <c r="AG11" s="112">
        <v>0.5</v>
      </c>
      <c r="AH11" s="91" t="s">
        <v>224</v>
      </c>
      <c r="AI11" s="113" t="s">
        <v>68</v>
      </c>
      <c r="AJ11" s="91" t="s">
        <v>229</v>
      </c>
      <c r="AK11" s="106"/>
      <c r="AL11" s="105"/>
      <c r="AM11" s="105"/>
      <c r="AN11" s="107"/>
      <c r="AO11" s="84"/>
      <c r="AP11" s="107"/>
      <c r="AQ11" s="106"/>
      <c r="AR11" s="105"/>
      <c r="AS11" s="105"/>
      <c r="AT11" s="107"/>
      <c r="AU11" s="84"/>
      <c r="AV11" s="107"/>
    </row>
    <row r="12" spans="1:53" x14ac:dyDescent="0.2">
      <c r="A12" s="98"/>
      <c r="B12" s="98"/>
      <c r="C12" s="98"/>
      <c r="D12" s="98"/>
      <c r="E12" s="98"/>
      <c r="F12" s="12"/>
      <c r="G12" s="12"/>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row>
  </sheetData>
  <sheetProtection formatCells="0" formatColumns="0" formatRows="0" insertColumns="0" insertRows="0" insertHyperlinks="0" deleteColumns="0" deleteRows="0" sort="0" autoFilter="0" pivotTables="0"/>
  <mergeCells count="27">
    <mergeCell ref="A9:A10"/>
    <mergeCell ref="A1:B4"/>
    <mergeCell ref="G9:G10"/>
    <mergeCell ref="I9:I10"/>
    <mergeCell ref="C1:AT4"/>
    <mergeCell ref="P9:R9"/>
    <mergeCell ref="A5:AU5"/>
    <mergeCell ref="B9:B10"/>
    <mergeCell ref="C9:C10"/>
    <mergeCell ref="E9:E10"/>
    <mergeCell ref="F9:F10"/>
    <mergeCell ref="N9:N10"/>
    <mergeCell ref="A8:L8"/>
    <mergeCell ref="A6:B6"/>
    <mergeCell ref="AE9:AJ9"/>
    <mergeCell ref="D9:D10"/>
    <mergeCell ref="AK9:AP9"/>
    <mergeCell ref="AQ9:AV9"/>
    <mergeCell ref="S9:S10"/>
    <mergeCell ref="O9:O10"/>
    <mergeCell ref="Z8:AV8"/>
    <mergeCell ref="H9:H10"/>
    <mergeCell ref="Z9:AD9"/>
    <mergeCell ref="J9:L9"/>
    <mergeCell ref="M8:Y8"/>
    <mergeCell ref="T9:Y9"/>
    <mergeCell ref="M9:M10"/>
  </mergeCells>
  <phoneticPr fontId="4" type="noConversion"/>
  <conditionalFormatting sqref="L11">
    <cfRule type="containsText" dxfId="8" priority="11" operator="containsText" text="Bajo">
      <formula>NOT(ISERROR(SEARCH("Bajo",L11)))</formula>
    </cfRule>
    <cfRule type="containsText" dxfId="7" priority="12" operator="containsText" text="Moderado">
      <formula>NOT(ISERROR(SEARCH("Moderado",L11)))</formula>
    </cfRule>
    <cfRule type="containsText" dxfId="6" priority="13" operator="containsText" text="Alto">
      <formula>NOT(ISERROR(SEARCH("Alto",L11)))</formula>
    </cfRule>
    <cfRule type="containsText" dxfId="5" priority="14" operator="containsText" text="Extremo">
      <formula>NOT(ISERROR(SEARCH("Extremo",L11)))</formula>
    </cfRule>
  </conditionalFormatting>
  <conditionalFormatting sqref="R11">
    <cfRule type="containsText" dxfId="4" priority="1" operator="containsText" text="Bajo">
      <formula>NOT(ISERROR(SEARCH("Bajo",R11)))</formula>
    </cfRule>
    <cfRule type="containsText" dxfId="3" priority="2" operator="containsText" text="Moderado">
      <formula>NOT(ISERROR(SEARCH("Moderado",R11)))</formula>
    </cfRule>
    <cfRule type="containsText" dxfId="2" priority="3" operator="containsText" text="Alto">
      <formula>NOT(ISERROR(SEARCH("Alto",R11)))</formula>
    </cfRule>
    <cfRule type="containsText" dxfId="1" priority="4" operator="containsText" text="Extremo">
      <formula>NOT(ISERROR(SEARCH("Extremo",R11)))</formula>
    </cfRule>
  </conditionalFormatting>
  <dataValidations xWindow="51" yWindow="420" count="32">
    <dataValidation allowBlank="1" showInputMessage="1" showErrorMessage="1" promptTitle="Posibilidad de..." prompt="Describa el posible evento identificado, incluyendo en la redacción: ¿qué? (impacto económico o reputacional), ¿cómo? (causa inmediata-situación evidente sobre la cual se presenta el riesgo) y ¿por qué? (breve referencia a las causas raiz)." sqref="G9:G10" xr:uid="{00000000-0002-0000-0000-000000000000}"/>
    <dataValidation allowBlank="1" showInputMessage="1" showErrorMessage="1" prompt="Seleccione de la lista desplegable, el(los) aspectos institucionales que se ven impactados con la materialización del riesgo. Afectación en lo económico (presupuestal) y/o reputacional." sqref="H9:H10" xr:uid="{00000000-0002-0000-0000-000001000000}"/>
    <dataValidation allowBlank="1" showInputMessage="1" showErrorMessage="1" prompt="Registre el nombre del proceso al cual está asociado el riesgo." sqref="A9:A10" xr:uid="{00000000-0002-0000-0000-000002000000}"/>
    <dataValidation allowBlank="1" showInputMessage="1" showErrorMessage="1" prompt="Registre la circular y fecha de creación o actualización del riesgo. Se incluye por parte de la Subdirección de Diseño, Evaluación y Sistematización al momento de contar con circular de oficialización del riesgo." sqref="D9:D10" xr:uid="{00000000-0002-0000-0000-000003000000}"/>
    <dataValidation allowBlank="1" showInputMessage="1" showErrorMessage="1" prompt="Registre el código asignado al riesgo. Se incluye por parte de la Subdirección de Diseño, Evaluación y Sistematización al momento de avalar la versión final del riesgo." sqref="E9:E10" xr:uid="{00000000-0002-0000-0000-000004000000}"/>
    <dataValidation allowBlank="1" showInputMessage="1" showErrorMessage="1" prompt="Registre el objetivo del proceso conforme a lo definido en su caracterización." sqref="B9:B10" xr:uid="{00000000-0002-0000-0000-000005000000}"/>
    <dataValidation allowBlank="1" showInputMessage="1" showErrorMessage="1" prompt="Registre los motivos o aspectos que puedan dar origen al riesgo y sobre los cuales se establecerán controles. Use las celdas que sean necesarias, una por cada causa." sqref="F9:F10" xr:uid="{00000000-0002-0000-0000-000006000000}"/>
    <dataValidation allowBlank="1" showInputMessage="1" showErrorMessage="1" prompt="Seleccione de la lista desplegable la categoria a la que corresponda el riesgo, teniendo en cuenta los conceptos de la Tabla 1 (ver hoja anexos)." sqref="I9:I10" xr:uid="{00000000-0002-0000-0000-000007000000}"/>
    <dataValidation allowBlank="1" showInputMessage="1" showErrorMessage="1" prompt="Seleccione de la lista desplegable la probabilidad estimada teniendo en cuenta que se está considerando el número de veces que el riesgo se ha presentado en un determinado tiempo o puede presentarse. Ver hoja anexos tabla 2." sqref="J10" xr:uid="{00000000-0002-0000-0000-000008000000}"/>
    <dataValidation allowBlank="1" showInputMessage="1" showErrorMessage="1" prompt="Seleccione de la lista desplegable el impacto estimado teniendo en cuenta que se refiere a la magnitud de los efectos en caso de materializarse el riesgo. Ver hoja anexos tabla 3." sqref="K10" xr:uid="{00000000-0002-0000-0000-000009000000}"/>
    <dataValidation allowBlank="1" showInputMessage="1" showErrorMessage="1" prompt="Este resultado se genera automáticamente y es obtenido de la intersección entre la probabilidad y el impacto seleccionados." sqref="L10 R10" xr:uid="{00000000-0002-0000-0000-00000A000000}"/>
    <dataValidation allowBlank="1" showInputMessage="1" showErrorMessage="1" prompt="Seleccione de la lista desplegable la naturaleza de la actividad de control." sqref="N9" xr:uid="{00000000-0002-0000-0000-00000B000000}"/>
    <dataValidation allowBlank="1" showInputMessage="1" showErrorMessage="1" promptTitle="Despues de evaluar el control," prompt="seleccione de la lista desplegable la probabilidad residual, resultante en la columna &quot;U&quot; de la hoja 2. Evaluación de controles." sqref="P10" xr:uid="{00000000-0002-0000-0000-00000C000000}"/>
    <dataValidation allowBlank="1" showInputMessage="1" showErrorMessage="1" prompt="Registre las Actividades de Control sobre las cuales se realizará el monitoreo y revisión del riesgo. _x000a_Nota: En caso de definir acciones adicionales, se deberán registrar en una fila independiente." sqref="T10" xr:uid="{00000000-0002-0000-0000-00000D000000}"/>
    <dataValidation allowBlank="1" showInputMessage="1" showErrorMessage="1" prompt="Registre el cargo o rol del responsable de ejecutar la actividad, en coherencia con la descripción en el diseño de la actividad de control._x000a_Nota: en cualquier caso, el responsable de coordinar y asegurar el cumplimiento es el líder del proceso." sqref="U10" xr:uid="{00000000-0002-0000-0000-00000E000000}"/>
    <dataValidation allowBlank="1" showInputMessage="1" showErrorMessage="1" prompt="Registre el resultado que se pretende alcanzar, considerando el indicador o criterio de medición definido." sqref="W10" xr:uid="{00000000-0002-0000-0000-00000F000000}"/>
    <dataValidation allowBlank="1" showInputMessage="1" showErrorMessage="1" prompt="En el formato DD/MM/AAAA, registre la fecha de terminación de la actividad a desarrollar. Esta fecha no podrá superar el 31 de diciembre de cada vigencia." sqref="Y10" xr:uid="{00000000-0002-0000-0000-000010000000}"/>
    <dataValidation allowBlank="1" showInputMessage="1" showErrorMessage="1" prompt="Registre la fecha de realización del monitoreo, DD/MM/AAA." sqref="AQ10 AE10 AK10 Z10" xr:uid="{00000000-0002-0000-0000-000011000000}"/>
    <dataValidation allowBlank="1" showInputMessage="1" showErrorMessage="1" prompt="En el formato DD/MM/AAAA, registre la fecha de inicio de la actividad a desarrollar, dentro de la vigencia." sqref="X10" xr:uid="{00000000-0002-0000-0000-000012000000}"/>
    <dataValidation allowBlank="1" showInputMessage="1" showErrorMessage="1" prompt="Registre la formula o criterio con el cual se calculará el avance porcentual en el cumplimiento de la actividad en cada periodo de monitoreo. El resultado de esta formula será el que se registre en las columnas de avance en cada periodo de monitoreo." sqref="V10" xr:uid="{00000000-0002-0000-0000-000013000000}"/>
    <dataValidation allowBlank="1" showInputMessage="1" showErrorMessage="1" prompt="Seleccione de la lista desplegable, la decisión tomada respecto al riesgo, teniendo en cuenta lo establecido en el Lineamiento Administración de Riesgos (LIN-SG-001)." sqref="S9:S10" xr:uid="{00000000-0002-0000-0000-000014000000}"/>
    <dataValidation allowBlank="1" showInputMessage="1" showErrorMessage="1" prompt="Describa los avances en el cumplimiento de la actividad definida y relacione las evidencias que los soportan." sqref="AB10 AH10 AN10 AT10" xr:uid="{00000000-0002-0000-0000-000015000000}"/>
    <dataValidation allowBlank="1" showInputMessage="1" showErrorMessage="1" prompt="Seleccione de la lista desplegable la categoria que corresponda." sqref="A6:B6" xr:uid="{00000000-0002-0000-0000-000016000000}"/>
    <dataValidation allowBlank="1" showInputMessage="1" showErrorMessage="1" promptTitle="Para cada causa identificada" prompt="registre la actividad de control de acuerdo con la estructura y variables definidas en el Lineamiento Administración de riesgos. Un control puede ser tan eficiente que mitigue varias causas, pero se debe registrar o asociar a cada causa por separado." sqref="M9:M10" xr:uid="{00000000-0002-0000-0000-000017000000}"/>
    <dataValidation allowBlank="1" showInputMessage="1" showErrorMessage="1" prompt="Describa, tal como se encuentra en la caracterización del proceso, la actividad donde existe evidencia o se tienen indicios de que pueden ocurrir eventos de riesgo." sqref="C9:C10" xr:uid="{00000000-0002-0000-0000-000018000000}"/>
    <dataValidation allowBlank="1" showInputMessage="1" showErrorMessage="1" prompt="Seleccione de la lista desplegable la forma como se ejecuta el control, dependiendo de que sea ejecutado por una persona (manual) o por un sistema (automático)." sqref="O9:O10" xr:uid="{00000000-0002-0000-0000-000019000000}"/>
    <dataValidation allowBlank="1" showInputMessage="1" showErrorMessage="1" prompt="Registre el nivel de avance acumulado desde el inicio de la actividad en la vigencia, hasta la fecha de monitoreo. En caso de ser una meta constante, corresponde al mismo avance del periodo." sqref="AG10 AM10 AS10" xr:uid="{00000000-0002-0000-0000-00001A000000}"/>
    <dataValidation allowBlank="1" showInputMessage="1" showErrorMessage="1" prompt="Seleccione de la lista desplegable el impacto estimado teniendo en cuenta que se refiere a la magnitud de los efectos en caso de materializarse el riesgo. Ver hoja anexos tabla 3. Recuerde que este impacto solamente se disminuye con controles correctivos." sqref="Q10" xr:uid="{00000000-0002-0000-0000-00001B000000}"/>
    <dataValidation allowBlank="1" showInputMessage="1" showErrorMessage="1" prompt="Para diligenciar este campo, dirijase primero a la hoja &quot;2. Evaluación de controles&quot;, y realice la evaluación de cada actividad de control." sqref="P9:R9" xr:uid="{00000000-0002-0000-0000-00001C000000}"/>
    <dataValidation allowBlank="1" showInputMessage="1" showErrorMessage="1" prompt="Registre el nivel de avance en el cumplimiento de la actividad. Corresponde al resultado en términos porcentuales del indicador o criterio de avance definido." sqref="AA10 AF10 AL10 AR10" xr:uid="{00000000-0002-0000-0000-00001D000000}"/>
    <dataValidation allowBlank="1" showInputMessage="1" showErrorMessage="1" prompt="Seleccione de la lista desplegable si durante el periodo se ha materializado el riesgo. En caso de materialización se debe diligenciar y remitir el Formato Plan de restablecimiento (FOR-SG-015)." sqref="AC10 AI10 AO10 AU10" xr:uid="{00000000-0002-0000-0000-00001E000000}"/>
    <dataValidation allowBlank="1" showInputMessage="1" showErrorMessage="1" prompt="Registre la fecha y las observaciones o resultados de la revisión al monitoreo reportado por la primera línea de defensa. Se diligencia por parte de la segunda línea de defensa al recibir el reporte del monitoreo." sqref="AD10 AJ10 AP10 AV10" xr:uid="{00000000-0002-0000-0000-00001F000000}"/>
  </dataValidations>
  <pageMargins left="0.35433070866141736" right="0.35433070866141736" top="0.98425196850393704" bottom="0.98425196850393704" header="0" footer="0"/>
  <pageSetup scale="28" orientation="landscape" r:id="rId1"/>
  <headerFooter alignWithMargins="0"/>
  <colBreaks count="1" manualBreakCount="1">
    <brk id="25" max="35" man="1"/>
  </colBreaks>
  <drawing r:id="rId2"/>
  <extLst>
    <ext xmlns:x14="http://schemas.microsoft.com/office/spreadsheetml/2009/9/main" uri="{CCE6A557-97BC-4b89-ADB6-D9C93CAAB3DF}">
      <x14:dataValidations xmlns:xm="http://schemas.microsoft.com/office/excel/2006/main" xWindow="51" yWindow="420" count="9">
        <x14:dataValidation type="list" allowBlank="1" showInputMessage="1" showErrorMessage="1" xr:uid="{00000000-0002-0000-0000-000020000000}">
          <x14:formula1>
            <xm:f>Anexos!$I$39:$I$43</xm:f>
          </x14:formula1>
          <xm:sqref>P11 J11</xm:sqref>
        </x14:dataValidation>
        <x14:dataValidation type="list" allowBlank="1" showInputMessage="1" showErrorMessage="1" xr:uid="{00000000-0002-0000-0000-000021000000}">
          <x14:formula1>
            <xm:f>Anexos!$J$39:$J$43</xm:f>
          </x14:formula1>
          <xm:sqref>K11 Q11</xm:sqref>
        </x14:dataValidation>
        <x14:dataValidation type="list" allowBlank="1" showInputMessage="1" showErrorMessage="1" xr:uid="{00000000-0002-0000-0000-000022000000}">
          <x14:formula1>
            <xm:f>Anexos!$I$48:$I$49</xm:f>
          </x14:formula1>
          <xm:sqref>N11</xm:sqref>
        </x14:dataValidation>
        <x14:dataValidation type="list" allowBlank="1" showInputMessage="1" showErrorMessage="1" xr:uid="{00000000-0002-0000-0000-000023000000}">
          <x14:formula1>
            <xm:f>Anexos!$J$48:$J$49</xm:f>
          </x14:formula1>
          <xm:sqref>AO11 AU11 AI11 AC11</xm:sqref>
        </x14:dataValidation>
        <x14:dataValidation type="list" allowBlank="1" showInputMessage="1" showErrorMessage="1" xr:uid="{00000000-0002-0000-0000-000024000000}">
          <x14:formula1>
            <xm:f>Anexos!$I$7:$I$9</xm:f>
          </x14:formula1>
          <xm:sqref>C6</xm:sqref>
        </x14:dataValidation>
        <x14:dataValidation type="list" allowBlank="1" showInputMessage="1" showErrorMessage="1" xr:uid="{00000000-0002-0000-0000-000025000000}">
          <x14:formula1>
            <xm:f>Anexos!$I$11:$I$13</xm:f>
          </x14:formula1>
          <xm:sqref>H11</xm:sqref>
        </x14:dataValidation>
        <x14:dataValidation type="list" allowBlank="1" showInputMessage="1" showErrorMessage="1" xr:uid="{00000000-0002-0000-0000-000026000000}">
          <x14:formula1>
            <xm:f>Anexos!$K$48:$K$49</xm:f>
          </x14:formula1>
          <xm:sqref>O11</xm:sqref>
        </x14:dataValidation>
        <x14:dataValidation type="list" allowBlank="1" showInputMessage="1" showErrorMessage="1" xr:uid="{00000000-0002-0000-0000-000027000000}">
          <x14:formula1>
            <xm:f>Anexos!$J$52:$J$54</xm:f>
          </x14:formula1>
          <xm:sqref>S11</xm:sqref>
        </x14:dataValidation>
        <x14:dataValidation type="list" allowBlank="1" showInputMessage="1" showErrorMessage="1" xr:uid="{00000000-0002-0000-0000-000028000000}">
          <x14:formula1>
            <xm:f>Anexos!$B$7:$B$18</xm:f>
          </x14:formula1>
          <xm:sqref>I11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59"/>
  <sheetViews>
    <sheetView tabSelected="1" topLeftCell="A21" zoomScale="80" zoomScaleNormal="80" zoomScaleSheetLayoutView="70" zoomScalePageLayoutView="25" workbookViewId="0">
      <selection activeCell="D32" sqref="D32"/>
    </sheetView>
  </sheetViews>
  <sheetFormatPr baseColWidth="10" defaultColWidth="2.85546875" defaultRowHeight="12.75" x14ac:dyDescent="0.2"/>
  <cols>
    <col min="1" max="1" width="1.140625" style="39" customWidth="1"/>
    <col min="2" max="2" width="11.7109375" style="43" customWidth="1"/>
    <col min="3" max="3" width="35.28515625" style="43" customWidth="1"/>
    <col min="4" max="4" width="10.85546875" style="40" bestFit="1" customWidth="1"/>
    <col min="5" max="5" width="8.140625" style="40" customWidth="1"/>
    <col min="6" max="6" width="41.140625" style="40" customWidth="1"/>
    <col min="7" max="7" width="73.7109375" style="41" customWidth="1"/>
    <col min="8" max="8" width="14" style="42" customWidth="1"/>
    <col min="9" max="9" width="5.85546875" style="42" bestFit="1" customWidth="1"/>
    <col min="10" max="10" width="14.140625" style="41" customWidth="1"/>
    <col min="11" max="11" width="5.85546875" style="41" bestFit="1" customWidth="1"/>
    <col min="12" max="12" width="15.28515625" style="41" customWidth="1"/>
    <col min="13" max="13" width="13.28515625" style="40" bestFit="1" customWidth="1"/>
    <col min="14" max="14" width="18.85546875" style="40" customWidth="1"/>
    <col min="15" max="15" width="11.7109375" style="40" customWidth="1"/>
    <col min="16" max="16" width="11.140625" style="39" customWidth="1"/>
    <col min="17" max="17" width="15.28515625" style="39" customWidth="1"/>
    <col min="18" max="18" width="12.5703125" style="39" customWidth="1"/>
    <col min="19" max="19" width="16.7109375" style="39" customWidth="1"/>
    <col min="20" max="20" width="14.42578125" style="39" customWidth="1"/>
    <col min="21" max="21" width="14.7109375" style="39" customWidth="1"/>
    <col min="22" max="22" width="42.7109375" style="39" customWidth="1"/>
    <col min="23" max="23" width="33.28515625" style="39" customWidth="1"/>
    <col min="24" max="16384" width="2.85546875" style="39"/>
  </cols>
  <sheetData>
    <row r="1" spans="1:23" ht="5.25" customHeight="1" x14ac:dyDescent="0.2"/>
    <row r="2" spans="1:23" ht="19.5" customHeight="1" x14ac:dyDescent="0.2">
      <c r="B2" s="175"/>
      <c r="C2" s="176"/>
      <c r="D2" s="166" t="s">
        <v>0</v>
      </c>
      <c r="E2" s="167"/>
      <c r="F2" s="167"/>
      <c r="G2" s="167"/>
      <c r="H2" s="167"/>
      <c r="I2" s="167"/>
      <c r="J2" s="167"/>
      <c r="K2" s="167"/>
      <c r="L2" s="167"/>
      <c r="M2" s="167"/>
      <c r="N2" s="167"/>
      <c r="O2" s="167"/>
      <c r="P2" s="167"/>
      <c r="Q2" s="167"/>
      <c r="R2" s="167"/>
      <c r="S2" s="167"/>
      <c r="T2" s="167"/>
      <c r="U2" s="168"/>
      <c r="V2" s="76" t="s">
        <v>1</v>
      </c>
      <c r="W2" s="76" t="s">
        <v>2</v>
      </c>
    </row>
    <row r="3" spans="1:23" ht="19.5" customHeight="1" x14ac:dyDescent="0.2">
      <c r="B3" s="177"/>
      <c r="C3" s="178"/>
      <c r="D3" s="169"/>
      <c r="E3" s="170"/>
      <c r="F3" s="170"/>
      <c r="G3" s="170"/>
      <c r="H3" s="170"/>
      <c r="I3" s="170"/>
      <c r="J3" s="170"/>
      <c r="K3" s="170"/>
      <c r="L3" s="170"/>
      <c r="M3" s="170"/>
      <c r="N3" s="170"/>
      <c r="O3" s="170"/>
      <c r="P3" s="170"/>
      <c r="Q3" s="170"/>
      <c r="R3" s="170"/>
      <c r="S3" s="170"/>
      <c r="T3" s="170"/>
      <c r="U3" s="171"/>
      <c r="V3" s="76" t="s">
        <v>3</v>
      </c>
      <c r="W3" s="76">
        <v>4</v>
      </c>
    </row>
    <row r="4" spans="1:23" ht="19.5" customHeight="1" x14ac:dyDescent="0.2">
      <c r="B4" s="177"/>
      <c r="C4" s="178"/>
      <c r="D4" s="169"/>
      <c r="E4" s="170"/>
      <c r="F4" s="170"/>
      <c r="G4" s="170"/>
      <c r="H4" s="170"/>
      <c r="I4" s="170"/>
      <c r="J4" s="170"/>
      <c r="K4" s="170"/>
      <c r="L4" s="170"/>
      <c r="M4" s="170"/>
      <c r="N4" s="170"/>
      <c r="O4" s="170"/>
      <c r="P4" s="170"/>
      <c r="Q4" s="170"/>
      <c r="R4" s="170"/>
      <c r="S4" s="170"/>
      <c r="T4" s="170"/>
      <c r="U4" s="171"/>
      <c r="V4" s="76" t="s">
        <v>4</v>
      </c>
      <c r="W4" s="76" t="s">
        <v>5</v>
      </c>
    </row>
    <row r="5" spans="1:23" ht="19.5" customHeight="1" x14ac:dyDescent="0.2">
      <c r="B5" s="179"/>
      <c r="C5" s="180"/>
      <c r="D5" s="172"/>
      <c r="E5" s="173"/>
      <c r="F5" s="173"/>
      <c r="G5" s="173"/>
      <c r="H5" s="173"/>
      <c r="I5" s="173"/>
      <c r="J5" s="173"/>
      <c r="K5" s="173"/>
      <c r="L5" s="173"/>
      <c r="M5" s="173"/>
      <c r="N5" s="173"/>
      <c r="O5" s="173"/>
      <c r="P5" s="173"/>
      <c r="Q5" s="173"/>
      <c r="R5" s="173"/>
      <c r="S5" s="173"/>
      <c r="T5" s="173"/>
      <c r="U5" s="174"/>
      <c r="V5" s="76" t="s">
        <v>6</v>
      </c>
      <c r="W5" s="76" t="s">
        <v>70</v>
      </c>
    </row>
    <row r="6" spans="1:23" ht="12" customHeight="1" x14ac:dyDescent="0.2">
      <c r="B6" s="39"/>
      <c r="C6" s="39"/>
      <c r="D6" s="75"/>
      <c r="E6" s="75"/>
      <c r="F6" s="75"/>
      <c r="G6" s="75"/>
      <c r="H6" s="75"/>
      <c r="I6" s="75"/>
      <c r="J6" s="75"/>
      <c r="K6" s="75"/>
      <c r="L6" s="75"/>
      <c r="W6" s="81" t="s">
        <v>8</v>
      </c>
    </row>
    <row r="7" spans="1:23" ht="20.25" customHeight="1" x14ac:dyDescent="0.2">
      <c r="B7" s="138" t="s">
        <v>71</v>
      </c>
      <c r="C7" s="138"/>
      <c r="D7" s="138"/>
      <c r="E7" s="138"/>
      <c r="F7" s="138"/>
      <c r="G7" s="138"/>
      <c r="H7" s="138"/>
      <c r="I7" s="138"/>
      <c r="J7" s="138"/>
      <c r="K7" s="138"/>
      <c r="L7" s="138"/>
      <c r="M7" s="138"/>
      <c r="N7" s="138"/>
      <c r="O7" s="138"/>
      <c r="P7" s="138"/>
      <c r="Q7" s="138"/>
      <c r="R7" s="138"/>
      <c r="S7" s="138"/>
      <c r="T7" s="138"/>
      <c r="U7" s="138"/>
      <c r="V7" s="138"/>
      <c r="W7" s="138"/>
    </row>
    <row r="8" spans="1:23" x14ac:dyDescent="0.2">
      <c r="B8" s="69"/>
      <c r="C8" s="69"/>
      <c r="D8" s="74"/>
      <c r="E8" s="68"/>
      <c r="F8" s="68"/>
      <c r="L8" s="72"/>
    </row>
    <row r="9" spans="1:23" ht="15" customHeight="1" x14ac:dyDescent="0.2">
      <c r="A9" s="46"/>
      <c r="B9" s="134" t="s">
        <v>72</v>
      </c>
      <c r="C9" s="135"/>
      <c r="D9" s="149">
        <v>46072</v>
      </c>
      <c r="E9" s="150"/>
      <c r="F9" s="70" t="s">
        <v>73</v>
      </c>
      <c r="G9" s="131" t="s">
        <v>74</v>
      </c>
      <c r="H9" s="132"/>
      <c r="I9" s="73"/>
      <c r="J9" s="134" t="s">
        <v>75</v>
      </c>
      <c r="K9" s="134"/>
      <c r="L9" s="134"/>
      <c r="M9" s="135"/>
      <c r="N9" s="150" t="s">
        <v>76</v>
      </c>
      <c r="O9" s="150"/>
      <c r="P9" s="150"/>
      <c r="Q9" s="150"/>
      <c r="R9" s="150"/>
      <c r="T9" s="42"/>
      <c r="U9" s="42"/>
    </row>
    <row r="10" spans="1:23" x14ac:dyDescent="0.2">
      <c r="B10" s="69"/>
      <c r="C10" s="69"/>
      <c r="D10" s="68"/>
      <c r="E10" s="68"/>
      <c r="F10" s="68"/>
      <c r="L10" s="72"/>
    </row>
    <row r="11" spans="1:23" s="65" customFormat="1" ht="28.5" customHeight="1" x14ac:dyDescent="0.2">
      <c r="B11" s="118" t="s">
        <v>77</v>
      </c>
      <c r="C11" s="118" t="s">
        <v>78</v>
      </c>
      <c r="D11" s="118" t="s">
        <v>79</v>
      </c>
      <c r="E11" s="118"/>
      <c r="F11" s="154" t="s">
        <v>80</v>
      </c>
      <c r="G11" s="118" t="s">
        <v>81</v>
      </c>
      <c r="H11" s="122" t="s">
        <v>82</v>
      </c>
      <c r="I11" s="123"/>
      <c r="J11" s="123"/>
      <c r="K11" s="123"/>
      <c r="L11" s="123"/>
      <c r="M11" s="123"/>
      <c r="N11" s="123"/>
      <c r="O11" s="123"/>
      <c r="P11" s="124"/>
      <c r="Q11" s="125" t="s">
        <v>83</v>
      </c>
      <c r="R11" s="125"/>
      <c r="S11" s="125"/>
      <c r="T11" s="125"/>
      <c r="U11" s="157" t="s">
        <v>84</v>
      </c>
    </row>
    <row r="12" spans="1:23" s="65" customFormat="1" ht="21.75" customHeight="1" x14ac:dyDescent="0.2">
      <c r="B12" s="118"/>
      <c r="C12" s="118"/>
      <c r="D12" s="118"/>
      <c r="E12" s="118"/>
      <c r="F12" s="155"/>
      <c r="G12" s="118"/>
      <c r="H12" s="122" t="s">
        <v>85</v>
      </c>
      <c r="I12" s="123"/>
      <c r="J12" s="123"/>
      <c r="K12" s="124"/>
      <c r="L12" s="122" t="s">
        <v>86</v>
      </c>
      <c r="M12" s="123"/>
      <c r="N12" s="123"/>
      <c r="O12" s="123"/>
      <c r="P12" s="124"/>
      <c r="Q12" s="152" t="s">
        <v>87</v>
      </c>
      <c r="R12" s="152" t="s">
        <v>88</v>
      </c>
      <c r="S12" s="152" t="s">
        <v>89</v>
      </c>
      <c r="T12" s="158" t="s">
        <v>90</v>
      </c>
      <c r="U12" s="157" t="s">
        <v>91</v>
      </c>
    </row>
    <row r="13" spans="1:23" s="65" customFormat="1" ht="58.5" customHeight="1" x14ac:dyDescent="0.2">
      <c r="B13" s="118"/>
      <c r="C13" s="118"/>
      <c r="D13" s="66" t="s">
        <v>92</v>
      </c>
      <c r="E13" s="66" t="s">
        <v>36</v>
      </c>
      <c r="F13" s="156"/>
      <c r="G13" s="118"/>
      <c r="H13" s="66" t="s">
        <v>93</v>
      </c>
      <c r="I13" s="66" t="s">
        <v>94</v>
      </c>
      <c r="J13" s="66" t="s">
        <v>95</v>
      </c>
      <c r="K13" s="66" t="s">
        <v>94</v>
      </c>
      <c r="L13" s="66" t="s">
        <v>96</v>
      </c>
      <c r="M13" s="67" t="s">
        <v>38</v>
      </c>
      <c r="N13" s="67" t="s">
        <v>97</v>
      </c>
      <c r="O13" s="67" t="s">
        <v>98</v>
      </c>
      <c r="P13" s="66" t="s">
        <v>99</v>
      </c>
      <c r="Q13" s="153"/>
      <c r="R13" s="153"/>
      <c r="S13" s="153"/>
      <c r="T13" s="159"/>
      <c r="U13" s="157"/>
    </row>
    <row r="14" spans="1:23" s="59" customFormat="1" ht="232.5" customHeight="1" x14ac:dyDescent="0.2">
      <c r="B14" s="115" t="s">
        <v>53</v>
      </c>
      <c r="C14" s="119" t="str">
        <f>+'1. Mapa y plan de tratamiento'!G11</f>
        <v>Posibilidad de afectación institucional por la pérdida de conocimiento estratégico, derivada de la falta de publicación y gestión adecuada de documentos de análisis vinculados a la gestión del conocimiento, como consecuencia del traslado, desvinculación o terminación de contrato del personal de la entidad.</v>
      </c>
      <c r="D14" s="141" t="s">
        <v>100</v>
      </c>
      <c r="E14" s="144">
        <f>VLOOKUP(D14,Criterios!$A$20:$B$24,2,FALSE)</f>
        <v>0.4</v>
      </c>
      <c r="F14" s="147" t="str">
        <f>+'1. Mapa y plan de tratamiento'!F11</f>
        <v xml:space="preserve">Pérdida de conocimientos e información estratégica por rotación de personal.
</v>
      </c>
      <c r="G14" s="92" t="str">
        <f>+'1. Mapa y plan de tratamiento'!T11</f>
        <v>El/la profesional designado(a) por el(la) Director(a) de Análisis y Diseño Estratégico verificará semestralmente que los documentos de análisis relacionados con la gestión del conocimiento, producidos según la dinámica de la entidad, se encuentren publicados en la página web o en la herramienta tecnológica que esta defina. Esta verificación tiene como finalidad implementar acciones que permitan la identificación, producción, almacenamiento y transferencia del conocimiento y la innovación, con el propósito de fortalecer la toma de decisiones, promover la mejora continua y proteger la memoria institucional en la Secretaría Distrital de Integración Social, de acuerdo con lo establecido en el Procedimiento Actualización del Mapa de Gestión del Conocimiento (PCD-GC-011).
En caso de que, durante el seguimiento, no se evidencie la publicación de algún documento, se enviará un correo electrónico al(los) equipo(s) responsable(s) con el fin de verificar su estado y gestionar la correspondiente publicación.
El cumplimiento de esta actividad se soportará mediante una matriz de seguimiento de los documentos de análisis publicados.</v>
      </c>
      <c r="H14" s="62" t="s">
        <v>101</v>
      </c>
      <c r="I14" s="63">
        <f>VLOOKUP(H14,Criterios!$B$3:$C$6,2,FALSE)</f>
        <v>0.25</v>
      </c>
      <c r="J14" s="62" t="s">
        <v>62</v>
      </c>
      <c r="K14" s="63">
        <f>VLOOKUP(J14,Criterios!$B$7:$C$9,2,FALSE)</f>
        <v>0.15</v>
      </c>
      <c r="L14" s="90" t="s">
        <v>102</v>
      </c>
      <c r="M14" s="62" t="s">
        <v>103</v>
      </c>
      <c r="N14" s="90" t="s">
        <v>104</v>
      </c>
      <c r="O14" s="62" t="s">
        <v>105</v>
      </c>
      <c r="P14" s="62" t="s">
        <v>106</v>
      </c>
      <c r="Q14" s="55">
        <f>+I14+K14</f>
        <v>0.4</v>
      </c>
      <c r="R14" s="55">
        <f>(E14-(E14*Q14))</f>
        <v>0.24</v>
      </c>
      <c r="S14" s="162">
        <f>IF(R15&gt;1%,R15,R14)</f>
        <v>0.24</v>
      </c>
      <c r="T14" s="163">
        <f>IF(S18&gt;1%,S18,(IF(S16&gt;1%,S16,S14)))</f>
        <v>0.24</v>
      </c>
      <c r="U14" s="126" t="str">
        <f>IF(T14&lt;=20%,Criterios!$A$20,IF(T14&lt;=40%,Criterios!$A$21,IF(T14&lt;=60%,Criterios!$A$22,IF(T14&lt;=80,Criterios!$A$23,Criterios!$A$24))))</f>
        <v>Baja</v>
      </c>
    </row>
    <row r="15" spans="1:23" s="59" customFormat="1" ht="14.25" x14ac:dyDescent="0.2">
      <c r="B15" s="116"/>
      <c r="C15" s="120"/>
      <c r="D15" s="142"/>
      <c r="E15" s="145"/>
      <c r="F15" s="140"/>
      <c r="G15" s="58" t="s">
        <v>107</v>
      </c>
      <c r="H15" s="56" t="s">
        <v>108</v>
      </c>
      <c r="I15" s="57">
        <f>VLOOKUP(H15,Criterios!$B$3:$C$6,2,FALSE)</f>
        <v>0</v>
      </c>
      <c r="J15" s="56" t="s">
        <v>108</v>
      </c>
      <c r="K15" s="57">
        <f>VLOOKUP(J15,Criterios!$B$7:$C$9,2,FALSE)</f>
        <v>0</v>
      </c>
      <c r="L15" s="56"/>
      <c r="M15" s="56"/>
      <c r="N15" s="56"/>
      <c r="O15" s="56"/>
      <c r="P15" s="56"/>
      <c r="Q15" s="55">
        <f>+I15+K15</f>
        <v>0</v>
      </c>
      <c r="R15" s="55">
        <f>(R14-(R14*Q15))</f>
        <v>0.24</v>
      </c>
      <c r="S15" s="148"/>
      <c r="T15" s="164"/>
      <c r="U15" s="127"/>
    </row>
    <row r="16" spans="1:23" s="59" customFormat="1" ht="14.25" x14ac:dyDescent="0.2">
      <c r="B16" s="116"/>
      <c r="C16" s="120"/>
      <c r="D16" s="142"/>
      <c r="E16" s="145"/>
      <c r="F16" s="140" t="s">
        <v>109</v>
      </c>
      <c r="G16" s="58" t="s">
        <v>110</v>
      </c>
      <c r="H16" s="56" t="s">
        <v>108</v>
      </c>
      <c r="I16" s="57">
        <f>VLOOKUP(H16,Criterios!$B$3:$C$6,2,FALSE)</f>
        <v>0</v>
      </c>
      <c r="J16" s="56" t="s">
        <v>108</v>
      </c>
      <c r="K16" s="57">
        <f>VLOOKUP(J16,Criterios!$B$7:$C$9,2,FALSE)</f>
        <v>0</v>
      </c>
      <c r="L16" s="56"/>
      <c r="M16" s="56"/>
      <c r="N16" s="56"/>
      <c r="O16" s="56"/>
      <c r="P16" s="56"/>
      <c r="Q16" s="55">
        <f>+I16+K16</f>
        <v>0</v>
      </c>
      <c r="R16" s="55">
        <f>IF(Q16&gt;1%,(R15-(R15*Q16)),Q16)</f>
        <v>0</v>
      </c>
      <c r="S16" s="148">
        <f>IF(R17&gt;1%,R17,R16)</f>
        <v>0</v>
      </c>
      <c r="T16" s="164"/>
      <c r="U16" s="127"/>
    </row>
    <row r="17" spans="1:23" s="59" customFormat="1" ht="14.25" x14ac:dyDescent="0.2">
      <c r="B17" s="116"/>
      <c r="C17" s="120"/>
      <c r="D17" s="142"/>
      <c r="E17" s="145"/>
      <c r="F17" s="140"/>
      <c r="G17" s="58" t="s">
        <v>107</v>
      </c>
      <c r="H17" s="56" t="s">
        <v>108</v>
      </c>
      <c r="I17" s="57">
        <f>VLOOKUP(H17,Criterios!$B$3:$C$6,2,FALSE)</f>
        <v>0</v>
      </c>
      <c r="J17" s="56" t="s">
        <v>108</v>
      </c>
      <c r="K17" s="57">
        <f>VLOOKUP(J17,Criterios!$B$7:$C$9,2,FALSE)</f>
        <v>0</v>
      </c>
      <c r="L17" s="56"/>
      <c r="M17" s="56"/>
      <c r="N17" s="56"/>
      <c r="O17" s="56"/>
      <c r="P17" s="56"/>
      <c r="Q17" s="55">
        <f>+I17+K17</f>
        <v>0</v>
      </c>
      <c r="R17" s="55">
        <f>(R16-(R16*Q17))</f>
        <v>0</v>
      </c>
      <c r="S17" s="148"/>
      <c r="T17" s="164"/>
      <c r="U17" s="127"/>
    </row>
    <row r="18" spans="1:23" s="59" customFormat="1" ht="14.25" x14ac:dyDescent="0.2">
      <c r="B18" s="116"/>
      <c r="C18" s="120"/>
      <c r="D18" s="142"/>
      <c r="E18" s="145"/>
      <c r="F18" s="136" t="s">
        <v>111</v>
      </c>
      <c r="G18" s="54" t="s">
        <v>110</v>
      </c>
      <c r="H18" s="56" t="s">
        <v>108</v>
      </c>
      <c r="I18" s="53">
        <f>VLOOKUP(H18,Criterios!$B$3:$C$6,2,FALSE)</f>
        <v>0</v>
      </c>
      <c r="J18" s="56" t="s">
        <v>108</v>
      </c>
      <c r="K18" s="53">
        <f>VLOOKUP(J18,Criterios!$B$7:$C$9,2,FALSE)</f>
        <v>0</v>
      </c>
      <c r="L18" s="52"/>
      <c r="M18" s="52"/>
      <c r="N18" s="52"/>
      <c r="O18" s="52"/>
      <c r="P18" s="52"/>
      <c r="Q18" s="51">
        <f>+I18+K18</f>
        <v>0</v>
      </c>
      <c r="R18" s="51">
        <f>IF(Q18&gt;1%,(R17-(R17*Q18)),Q18)</f>
        <v>0</v>
      </c>
      <c r="S18" s="129">
        <f>IF(R19&gt;1%,R19,R18)</f>
        <v>0</v>
      </c>
      <c r="T18" s="164"/>
      <c r="U18" s="127"/>
    </row>
    <row r="19" spans="1:23" s="59" customFormat="1" ht="14.25" x14ac:dyDescent="0.2">
      <c r="B19" s="117"/>
      <c r="C19" s="121"/>
      <c r="D19" s="143"/>
      <c r="E19" s="146"/>
      <c r="F19" s="137"/>
      <c r="G19" s="50" t="s">
        <v>107</v>
      </c>
      <c r="H19" s="48" t="s">
        <v>108</v>
      </c>
      <c r="I19" s="49">
        <f>VLOOKUP(H19,Criterios!$B$3:$C$6,2,FALSE)</f>
        <v>0</v>
      </c>
      <c r="J19" s="48" t="s">
        <v>108</v>
      </c>
      <c r="K19" s="49">
        <f>VLOOKUP(J19,Criterios!$B$7:$C$9,2,FALSE)</f>
        <v>0</v>
      </c>
      <c r="L19" s="48"/>
      <c r="M19" s="48"/>
      <c r="N19" s="48"/>
      <c r="O19" s="48"/>
      <c r="P19" s="48"/>
      <c r="Q19" s="47">
        <f t="shared" ref="Q19:Q25" si="0">+I19+K19</f>
        <v>0</v>
      </c>
      <c r="R19" s="47">
        <f>IF(Q19&gt;1%,(R18-(R18*Q19)),Q19)</f>
        <v>0</v>
      </c>
      <c r="S19" s="130"/>
      <c r="T19" s="165"/>
      <c r="U19" s="128"/>
    </row>
    <row r="20" spans="1:23" s="59" customFormat="1" ht="14.25" x14ac:dyDescent="0.2">
      <c r="B20" s="115"/>
      <c r="C20" s="115"/>
      <c r="D20" s="141"/>
      <c r="E20" s="144" t="e">
        <f>VLOOKUP(D20,Criterios!$A$20:$B$24,2,FALSE)</f>
        <v>#N/A</v>
      </c>
      <c r="F20" s="147" t="s">
        <v>112</v>
      </c>
      <c r="G20" s="64" t="s">
        <v>110</v>
      </c>
      <c r="H20" s="62"/>
      <c r="I20" s="63" t="e">
        <f>VLOOKUP(H20,Criterios!$B$3:$C$6,2,FALSE)</f>
        <v>#N/A</v>
      </c>
      <c r="J20" s="62"/>
      <c r="K20" s="63" t="e">
        <f>VLOOKUP(J20,Criterios!$B$7:$C$9,2,FALSE)</f>
        <v>#N/A</v>
      </c>
      <c r="L20" s="62"/>
      <c r="M20" s="62"/>
      <c r="N20" s="62"/>
      <c r="O20" s="62"/>
      <c r="P20" s="62"/>
      <c r="Q20" s="61" t="e">
        <f>+I20+K20</f>
        <v>#N/A</v>
      </c>
      <c r="R20" s="61" t="e">
        <f>(E20-(E20*Q20))</f>
        <v>#N/A</v>
      </c>
      <c r="S20" s="162" t="e">
        <f>IF(R21&gt;1%,R21,R20)</f>
        <v>#N/A</v>
      </c>
      <c r="T20" s="163" t="e">
        <f>IF(S24&gt;1%,S24,(IF(S22&gt;1%,S22,S20)))</f>
        <v>#N/A</v>
      </c>
      <c r="U20" s="126" t="e">
        <f>IF(T20&lt;=20%,Criterios!$A$20,IF(T20&lt;=40%,Criterios!$A$21,IF(T20&lt;=60%,Criterios!$A$22,IF(T20&lt;=80,Criterios!$A$23,Criterios!$A$24))))</f>
        <v>#N/A</v>
      </c>
    </row>
    <row r="21" spans="1:23" s="59" customFormat="1" ht="14.25" x14ac:dyDescent="0.2">
      <c r="B21" s="116"/>
      <c r="C21" s="116"/>
      <c r="D21" s="142"/>
      <c r="E21" s="145"/>
      <c r="F21" s="140"/>
      <c r="G21" s="58" t="s">
        <v>107</v>
      </c>
      <c r="H21" s="56"/>
      <c r="I21" s="57" t="e">
        <f>VLOOKUP(H21,Criterios!$B$3:$C$6,2,FALSE)</f>
        <v>#N/A</v>
      </c>
      <c r="J21" s="56"/>
      <c r="K21" s="57" t="e">
        <f>VLOOKUP(J21,Criterios!$B$7:$C$9,2,FALSE)</f>
        <v>#N/A</v>
      </c>
      <c r="L21" s="56"/>
      <c r="M21" s="56"/>
      <c r="N21" s="56"/>
      <c r="O21" s="56"/>
      <c r="P21" s="56"/>
      <c r="Q21" s="55" t="e">
        <f>+I21+K21</f>
        <v>#N/A</v>
      </c>
      <c r="R21" s="55" t="e">
        <f>(R20-(R20*Q21))</f>
        <v>#N/A</v>
      </c>
      <c r="S21" s="148"/>
      <c r="T21" s="164"/>
      <c r="U21" s="127"/>
    </row>
    <row r="22" spans="1:23" s="59" customFormat="1" ht="14.25" x14ac:dyDescent="0.2">
      <c r="B22" s="116"/>
      <c r="C22" s="116"/>
      <c r="D22" s="142"/>
      <c r="E22" s="145"/>
      <c r="F22" s="140" t="s">
        <v>109</v>
      </c>
      <c r="G22" s="58" t="s">
        <v>110</v>
      </c>
      <c r="H22" s="56"/>
      <c r="I22" s="57" t="e">
        <f>VLOOKUP(H22,Criterios!$B$3:$C$6,2,FALSE)</f>
        <v>#N/A</v>
      </c>
      <c r="J22" s="56"/>
      <c r="K22" s="57" t="e">
        <f>VLOOKUP(J22,Criterios!$B$7:$C$9,2,FALSE)</f>
        <v>#N/A</v>
      </c>
      <c r="L22" s="56"/>
      <c r="M22" s="56"/>
      <c r="N22" s="56"/>
      <c r="O22" s="56"/>
      <c r="P22" s="56"/>
      <c r="Q22" s="55" t="e">
        <f t="shared" si="0"/>
        <v>#N/A</v>
      </c>
      <c r="R22" s="55" t="e">
        <f>IF(Q22&gt;1%,(R21-(R21*Q22)),Q22)</f>
        <v>#N/A</v>
      </c>
      <c r="S22" s="148" t="e">
        <f>IF(R23&gt;1%,R23,R22)</f>
        <v>#N/A</v>
      </c>
      <c r="T22" s="164"/>
      <c r="U22" s="127"/>
    </row>
    <row r="23" spans="1:23" s="59" customFormat="1" ht="14.25" x14ac:dyDescent="0.2">
      <c r="B23" s="116"/>
      <c r="C23" s="116"/>
      <c r="D23" s="142"/>
      <c r="E23" s="145"/>
      <c r="F23" s="140"/>
      <c r="G23" s="58" t="s">
        <v>107</v>
      </c>
      <c r="H23" s="56"/>
      <c r="I23" s="57" t="e">
        <f>VLOOKUP(H23,Criterios!$B$3:$C$6,2,FALSE)</f>
        <v>#N/A</v>
      </c>
      <c r="J23" s="56"/>
      <c r="K23" s="57" t="e">
        <f>VLOOKUP(J23,Criterios!$B$7:$C$9,2,FALSE)</f>
        <v>#N/A</v>
      </c>
      <c r="L23" s="56"/>
      <c r="M23" s="56"/>
      <c r="N23" s="56"/>
      <c r="O23" s="56"/>
      <c r="P23" s="56"/>
      <c r="Q23" s="55" t="e">
        <f t="shared" si="0"/>
        <v>#N/A</v>
      </c>
      <c r="R23" s="55" t="e">
        <f>(R22-(R22*Q23))</f>
        <v>#N/A</v>
      </c>
      <c r="S23" s="148"/>
      <c r="T23" s="164"/>
      <c r="U23" s="127"/>
    </row>
    <row r="24" spans="1:23" s="59" customFormat="1" ht="14.25" x14ac:dyDescent="0.2">
      <c r="B24" s="116"/>
      <c r="C24" s="116"/>
      <c r="D24" s="142"/>
      <c r="E24" s="145"/>
      <c r="F24" s="136" t="s">
        <v>111</v>
      </c>
      <c r="G24" s="54" t="s">
        <v>110</v>
      </c>
      <c r="H24" s="56"/>
      <c r="I24" s="53" t="e">
        <f>VLOOKUP(H24,Criterios!$B$3:$C$6,2,FALSE)</f>
        <v>#N/A</v>
      </c>
      <c r="J24" s="56"/>
      <c r="K24" s="53" t="e">
        <f>VLOOKUP(J24,Criterios!$B$7:$C$9,2,FALSE)</f>
        <v>#N/A</v>
      </c>
      <c r="L24" s="52"/>
      <c r="M24" s="52"/>
      <c r="N24" s="52"/>
      <c r="O24" s="52"/>
      <c r="P24" s="52"/>
      <c r="Q24" s="51" t="e">
        <f t="shared" si="0"/>
        <v>#N/A</v>
      </c>
      <c r="R24" s="51" t="e">
        <f>IF(Q24&gt;1%,(R23-(R23*Q24)),Q24)</f>
        <v>#N/A</v>
      </c>
      <c r="S24" s="129" t="e">
        <f>IF(R25&gt;1%,R25,R24)</f>
        <v>#N/A</v>
      </c>
      <c r="T24" s="164"/>
      <c r="U24" s="127"/>
    </row>
    <row r="25" spans="1:23" s="59" customFormat="1" ht="14.25" x14ac:dyDescent="0.2">
      <c r="B25" s="117"/>
      <c r="C25" s="117"/>
      <c r="D25" s="143"/>
      <c r="E25" s="146"/>
      <c r="F25" s="137"/>
      <c r="G25" s="50" t="s">
        <v>107</v>
      </c>
      <c r="H25" s="48"/>
      <c r="I25" s="49" t="e">
        <f>VLOOKUP(H25,Criterios!$B$3:$C$6,2,FALSE)</f>
        <v>#N/A</v>
      </c>
      <c r="J25" s="48"/>
      <c r="K25" s="49" t="e">
        <f>VLOOKUP(J25,Criterios!$B$7:$C$9,2,FALSE)</f>
        <v>#N/A</v>
      </c>
      <c r="L25" s="48"/>
      <c r="M25" s="48"/>
      <c r="N25" s="48"/>
      <c r="O25" s="48"/>
      <c r="P25" s="48"/>
      <c r="Q25" s="47" t="e">
        <f t="shared" si="0"/>
        <v>#N/A</v>
      </c>
      <c r="R25" s="47" t="e">
        <f>IF(Q25&gt;1%,(R24-(R24*Q25)),Q25)</f>
        <v>#N/A</v>
      </c>
      <c r="S25" s="130"/>
      <c r="T25" s="165"/>
      <c r="U25" s="128"/>
    </row>
    <row r="26" spans="1:23" ht="15" x14ac:dyDescent="0.2">
      <c r="A26" s="46"/>
      <c r="B26" s="45"/>
      <c r="C26" s="45"/>
      <c r="D26" s="45"/>
      <c r="E26" s="45"/>
      <c r="F26" s="45"/>
      <c r="G26" s="45"/>
      <c r="J26" s="42"/>
      <c r="K26" s="42"/>
      <c r="L26" s="42"/>
      <c r="M26" s="42"/>
      <c r="N26" s="42"/>
      <c r="O26" s="42"/>
      <c r="P26" s="42"/>
      <c r="Q26" s="42"/>
      <c r="R26" s="42"/>
      <c r="S26" s="42"/>
      <c r="T26" s="42"/>
      <c r="U26" s="42"/>
    </row>
    <row r="27" spans="1:23" ht="4.5" customHeight="1" x14ac:dyDescent="0.2">
      <c r="A27" s="46"/>
      <c r="B27" s="70"/>
      <c r="C27" s="70"/>
      <c r="D27" s="42"/>
      <c r="E27" s="42"/>
      <c r="F27" s="42"/>
      <c r="G27" s="45"/>
      <c r="H27" s="70"/>
      <c r="I27" s="70"/>
      <c r="J27" s="70"/>
      <c r="K27" s="70"/>
      <c r="L27" s="70"/>
      <c r="M27" s="42"/>
      <c r="N27" s="42"/>
      <c r="O27" s="42"/>
      <c r="P27" s="42"/>
      <c r="Q27" s="42"/>
      <c r="R27" s="42"/>
      <c r="S27" s="42"/>
      <c r="T27" s="42"/>
      <c r="U27" s="42"/>
    </row>
    <row r="28" spans="1:23" ht="6.75" customHeight="1" x14ac:dyDescent="0.2">
      <c r="A28" s="46"/>
      <c r="B28" s="45"/>
      <c r="C28" s="45"/>
      <c r="D28" s="45"/>
      <c r="E28" s="45"/>
      <c r="F28" s="45"/>
      <c r="G28" s="45"/>
      <c r="J28" s="42"/>
      <c r="K28" s="42"/>
      <c r="L28" s="42"/>
      <c r="M28" s="42"/>
      <c r="N28" s="42"/>
      <c r="O28" s="42"/>
      <c r="P28" s="42"/>
      <c r="Q28" s="42"/>
      <c r="R28" s="42"/>
      <c r="S28" s="42"/>
      <c r="T28" s="42"/>
      <c r="U28" s="42"/>
    </row>
    <row r="29" spans="1:23" ht="16.5" customHeight="1" x14ac:dyDescent="0.2">
      <c r="A29" s="46"/>
      <c r="B29" s="138" t="s">
        <v>113</v>
      </c>
      <c r="C29" s="138"/>
      <c r="D29" s="138"/>
      <c r="E29" s="138"/>
      <c r="F29" s="138"/>
      <c r="G29" s="138"/>
      <c r="H29" s="138"/>
      <c r="I29" s="138"/>
      <c r="J29" s="138"/>
      <c r="K29" s="138"/>
      <c r="L29" s="138"/>
      <c r="M29" s="138"/>
      <c r="N29" s="138"/>
      <c r="O29" s="138"/>
      <c r="P29" s="138"/>
      <c r="Q29" s="138"/>
      <c r="R29" s="138"/>
      <c r="S29" s="138"/>
      <c r="T29" s="138"/>
      <c r="U29" s="138"/>
      <c r="V29" s="138"/>
      <c r="W29" s="138"/>
    </row>
    <row r="30" spans="1:23" ht="15" x14ac:dyDescent="0.2">
      <c r="A30" s="46"/>
      <c r="B30" s="69"/>
      <c r="C30" s="69"/>
      <c r="D30" s="68"/>
      <c r="E30" s="68"/>
      <c r="F30" s="68"/>
      <c r="H30" s="70"/>
      <c r="I30" s="70"/>
      <c r="J30" s="70"/>
      <c r="K30" s="70"/>
      <c r="L30" s="70"/>
    </row>
    <row r="31" spans="1:23" ht="15" customHeight="1" x14ac:dyDescent="0.2">
      <c r="A31" s="46"/>
      <c r="B31" s="134" t="s">
        <v>72</v>
      </c>
      <c r="C31" s="135"/>
      <c r="D31" s="149">
        <v>46209</v>
      </c>
      <c r="E31" s="150"/>
      <c r="F31" s="70" t="s">
        <v>73</v>
      </c>
      <c r="G31" s="131" t="s">
        <v>74</v>
      </c>
      <c r="H31" s="132"/>
      <c r="I31" s="133" t="s">
        <v>114</v>
      </c>
      <c r="J31" s="134"/>
      <c r="K31" s="134"/>
      <c r="L31" s="134"/>
      <c r="M31" s="135"/>
      <c r="N31" s="150" t="s">
        <v>115</v>
      </c>
      <c r="O31" s="150"/>
      <c r="P31" s="150"/>
      <c r="Q31" s="150"/>
      <c r="R31" s="150"/>
      <c r="T31" s="42"/>
      <c r="U31" s="42"/>
    </row>
    <row r="32" spans="1:23" ht="15" x14ac:dyDescent="0.2">
      <c r="A32" s="46"/>
      <c r="B32" s="69"/>
      <c r="C32" s="69"/>
      <c r="D32" s="68"/>
      <c r="E32" s="68"/>
      <c r="F32" s="68"/>
      <c r="H32" s="151"/>
      <c r="I32" s="151"/>
      <c r="J32" s="151"/>
      <c r="K32" s="151"/>
      <c r="L32" s="151"/>
    </row>
    <row r="33" spans="1:23" s="65" customFormat="1" ht="28.5" customHeight="1" x14ac:dyDescent="0.25">
      <c r="B33" s="118" t="s">
        <v>77</v>
      </c>
      <c r="C33" s="118" t="s">
        <v>78</v>
      </c>
      <c r="D33" s="118" t="s">
        <v>79</v>
      </c>
      <c r="E33" s="118"/>
      <c r="F33" s="154" t="s">
        <v>80</v>
      </c>
      <c r="G33" s="118" t="s">
        <v>81</v>
      </c>
      <c r="H33" s="122" t="s">
        <v>82</v>
      </c>
      <c r="I33" s="123"/>
      <c r="J33" s="123"/>
      <c r="K33" s="123"/>
      <c r="L33" s="123"/>
      <c r="M33" s="123"/>
      <c r="N33" s="123"/>
      <c r="O33" s="123"/>
      <c r="P33" s="124"/>
      <c r="Q33" s="125" t="s">
        <v>83</v>
      </c>
      <c r="R33" s="125"/>
      <c r="S33" s="125"/>
      <c r="T33" s="125"/>
      <c r="U33" s="157" t="s">
        <v>84</v>
      </c>
      <c r="V33" s="139" t="s">
        <v>116</v>
      </c>
      <c r="W33" s="71"/>
    </row>
    <row r="34" spans="1:23" s="65" customFormat="1" ht="21.75" customHeight="1" x14ac:dyDescent="0.25">
      <c r="B34" s="118"/>
      <c r="C34" s="118"/>
      <c r="D34" s="118"/>
      <c r="E34" s="118"/>
      <c r="F34" s="155"/>
      <c r="G34" s="118"/>
      <c r="H34" s="122" t="s">
        <v>85</v>
      </c>
      <c r="I34" s="123"/>
      <c r="J34" s="123"/>
      <c r="K34" s="124"/>
      <c r="L34" s="122" t="s">
        <v>86</v>
      </c>
      <c r="M34" s="123"/>
      <c r="N34" s="123"/>
      <c r="O34" s="123"/>
      <c r="P34" s="124"/>
      <c r="Q34" s="152" t="s">
        <v>87</v>
      </c>
      <c r="R34" s="152" t="s">
        <v>88</v>
      </c>
      <c r="S34" s="152" t="s">
        <v>89</v>
      </c>
      <c r="T34" s="158" t="s">
        <v>90</v>
      </c>
      <c r="U34" s="157" t="s">
        <v>91</v>
      </c>
      <c r="V34" s="139"/>
      <c r="W34" s="71"/>
    </row>
    <row r="35" spans="1:23" s="65" customFormat="1" ht="51" x14ac:dyDescent="0.25">
      <c r="B35" s="118"/>
      <c r="C35" s="118"/>
      <c r="D35" s="66" t="s">
        <v>92</v>
      </c>
      <c r="E35" s="66" t="s">
        <v>36</v>
      </c>
      <c r="F35" s="156"/>
      <c r="G35" s="118"/>
      <c r="H35" s="66" t="s">
        <v>93</v>
      </c>
      <c r="I35" s="66" t="s">
        <v>94</v>
      </c>
      <c r="J35" s="66" t="s">
        <v>95</v>
      </c>
      <c r="K35" s="66" t="s">
        <v>94</v>
      </c>
      <c r="L35" s="66" t="s">
        <v>96</v>
      </c>
      <c r="M35" s="67" t="s">
        <v>38</v>
      </c>
      <c r="N35" s="67" t="s">
        <v>97</v>
      </c>
      <c r="O35" s="67" t="s">
        <v>98</v>
      </c>
      <c r="P35" s="66" t="s">
        <v>99</v>
      </c>
      <c r="Q35" s="153"/>
      <c r="R35" s="153"/>
      <c r="S35" s="153"/>
      <c r="T35" s="159"/>
      <c r="U35" s="157"/>
      <c r="V35" s="139"/>
      <c r="W35" s="71"/>
    </row>
    <row r="36" spans="1:23" s="59" customFormat="1" ht="231.75" customHeight="1" x14ac:dyDescent="0.2">
      <c r="B36" s="115" t="str">
        <f>+'1. Mapa y plan de tratamiento'!E11</f>
        <v>R-GC-002</v>
      </c>
      <c r="C36" s="119" t="str">
        <f>+'1. Mapa y plan de tratamiento'!G11</f>
        <v>Posibilidad de afectación institucional por la pérdida de conocimiento estratégico, derivada de la falta de publicación y gestión adecuada de documentos de análisis vinculados a la gestión del conocimiento, como consecuencia del traslado, desvinculación o terminación de contrato del personal de la entidad.</v>
      </c>
      <c r="D36" s="141" t="s">
        <v>100</v>
      </c>
      <c r="E36" s="144">
        <f>VLOOKUP(D36,Criterios!$A$20:$B$24,2,FALSE)</f>
        <v>0.4</v>
      </c>
      <c r="F36" s="160" t="str">
        <f>+'1. Mapa y plan de tratamiento'!F11</f>
        <v xml:space="preserve">Pérdida de conocimientos e información estratégica por rotación de personal.
</v>
      </c>
      <c r="G36" s="92" t="str">
        <f>+'1. Mapa y plan de tratamiento'!M11</f>
        <v>El/la profesional designado(a) por el(la) Director(a) de Análisis y Diseño Estratégico verifica semestralmente que los documentos de análisis relacionados con la gestión del conocimiento, producidos según la dinámica de la entidad, se encuentren publicados en la página web o en la herramienta tecnológica que esta defina. Esta verificación tiene como finalidad implementar acciones que permitan la identificación, producción, almacenamiento y transferencia del conocimiento y la innovación, con el propósito de fortalecer la toma de decisiones, promover la mejora continua y proteger la memoria institucional en la Secretaría Distrital de Integración Social, de acuerdo con lo establecido en el Procedimiento Actualización del Mapa de Gestión del Conocimiento (PCD-GC-011).
En caso de que, durante el seguimiento no se evidencie la publicación de algún documento, se enviará un correo electrónico al(los) equipo(s) responsable(s) con el fin de verificar su estado y gestionar la correspondiente publicación.
El cumplimiento de esta actividad se soportará mediante una matriz de seguimiento de los documentos de análisis publicados.</v>
      </c>
      <c r="H36" s="62" t="s">
        <v>101</v>
      </c>
      <c r="I36" s="63">
        <f>VLOOKUP(H36,Criterios!$B$3:$C$6,2,FALSE)</f>
        <v>0.25</v>
      </c>
      <c r="J36" s="62" t="s">
        <v>62</v>
      </c>
      <c r="K36" s="63">
        <f>VLOOKUP(J36,Criterios!$B$7:$C$9,2,FALSE)</f>
        <v>0.15</v>
      </c>
      <c r="L36" s="62" t="s">
        <v>102</v>
      </c>
      <c r="M36" s="62" t="s">
        <v>103</v>
      </c>
      <c r="N36" s="62" t="s">
        <v>104</v>
      </c>
      <c r="O36" s="62" t="s">
        <v>105</v>
      </c>
      <c r="P36" s="62" t="s">
        <v>106</v>
      </c>
      <c r="Q36" s="61">
        <f t="shared" ref="Q36:Q41" si="1">+I36+K36</f>
        <v>0.4</v>
      </c>
      <c r="R36" s="61">
        <f>(E36-(E36*Q36))</f>
        <v>0.24</v>
      </c>
      <c r="S36" s="162">
        <f>IF(R37&gt;1%,R37,R36)</f>
        <v>0.24</v>
      </c>
      <c r="T36" s="163">
        <f>IF(S40&gt;1%,S40,(IF(S38&gt;1%,S38,S36)))</f>
        <v>0.24</v>
      </c>
      <c r="U36" s="126" t="str">
        <f>IF(T36&lt;=20%,Criterios!$A$20,IF(T36&lt;=40%,Criterios!$A$21,IF(T36&lt;=60%,Criterios!$A$22,IF(T36&lt;=80,Criterios!$A$23,Criterios!$A$24))))</f>
        <v>Baja</v>
      </c>
      <c r="V36" s="96" t="s">
        <v>228</v>
      </c>
    </row>
    <row r="37" spans="1:23" s="59" customFormat="1" ht="14.25" x14ac:dyDescent="0.2">
      <c r="B37" s="116"/>
      <c r="C37" s="120"/>
      <c r="D37" s="142"/>
      <c r="E37" s="145"/>
      <c r="F37" s="161"/>
      <c r="G37" s="95" t="s">
        <v>107</v>
      </c>
      <c r="H37" s="56" t="s">
        <v>108</v>
      </c>
      <c r="I37" s="57">
        <f>VLOOKUP(H37,Criterios!$B$3:$C$6,2,FALSE)</f>
        <v>0</v>
      </c>
      <c r="J37" s="56" t="s">
        <v>108</v>
      </c>
      <c r="K37" s="57">
        <f>VLOOKUP(J37,Criterios!$B$7:$C$9,2,FALSE)</f>
        <v>0</v>
      </c>
      <c r="L37" s="56"/>
      <c r="M37" s="56"/>
      <c r="N37" s="56"/>
      <c r="O37" s="56"/>
      <c r="P37" s="56"/>
      <c r="Q37" s="55">
        <f t="shared" si="1"/>
        <v>0</v>
      </c>
      <c r="R37" s="55">
        <f>(R36-(R36*Q37))</f>
        <v>0.24</v>
      </c>
      <c r="S37" s="148"/>
      <c r="T37" s="164"/>
      <c r="U37" s="127"/>
      <c r="V37" s="60"/>
    </row>
    <row r="38" spans="1:23" s="59" customFormat="1" ht="14.25" x14ac:dyDescent="0.2">
      <c r="B38" s="116"/>
      <c r="C38" s="120"/>
      <c r="D38" s="142"/>
      <c r="E38" s="145"/>
      <c r="F38" s="140" t="s">
        <v>109</v>
      </c>
      <c r="G38" s="58" t="s">
        <v>110</v>
      </c>
      <c r="H38" s="56" t="s">
        <v>108</v>
      </c>
      <c r="I38" s="57">
        <f>VLOOKUP(H38,Criterios!$B$3:$C$6,2,FALSE)</f>
        <v>0</v>
      </c>
      <c r="J38" s="56" t="s">
        <v>108</v>
      </c>
      <c r="K38" s="57">
        <f>VLOOKUP(J38,Criterios!$B$7:$C$9,2,FALSE)</f>
        <v>0</v>
      </c>
      <c r="L38" s="56"/>
      <c r="M38" s="56"/>
      <c r="N38" s="56"/>
      <c r="O38" s="56"/>
      <c r="P38" s="56"/>
      <c r="Q38" s="55">
        <f t="shared" si="1"/>
        <v>0</v>
      </c>
      <c r="R38" s="55">
        <f>IF(Q38&gt;1%,(R37-(R37*Q38)),Q38)</f>
        <v>0</v>
      </c>
      <c r="S38" s="148">
        <f>IF(R39&gt;1%,R39,R38)</f>
        <v>0</v>
      </c>
      <c r="T38" s="164"/>
      <c r="U38" s="127"/>
      <c r="V38" s="60"/>
    </row>
    <row r="39" spans="1:23" s="59" customFormat="1" ht="14.25" x14ac:dyDescent="0.2">
      <c r="B39" s="116"/>
      <c r="C39" s="120"/>
      <c r="D39" s="142"/>
      <c r="E39" s="145"/>
      <c r="F39" s="140"/>
      <c r="G39" s="58" t="s">
        <v>107</v>
      </c>
      <c r="H39" s="56" t="s">
        <v>108</v>
      </c>
      <c r="I39" s="57">
        <f>VLOOKUP(H39,Criterios!$B$3:$C$6,2,FALSE)</f>
        <v>0</v>
      </c>
      <c r="J39" s="56" t="s">
        <v>108</v>
      </c>
      <c r="K39" s="57">
        <f>VLOOKUP(J39,Criterios!$B$7:$C$9,2,FALSE)</f>
        <v>0</v>
      </c>
      <c r="L39" s="56"/>
      <c r="M39" s="56"/>
      <c r="N39" s="56"/>
      <c r="O39" s="56"/>
      <c r="P39" s="56"/>
      <c r="Q39" s="55">
        <f t="shared" si="1"/>
        <v>0</v>
      </c>
      <c r="R39" s="55">
        <f>(R38-(R38*Q39))</f>
        <v>0</v>
      </c>
      <c r="S39" s="148"/>
      <c r="T39" s="164"/>
      <c r="U39" s="127"/>
      <c r="V39" s="60"/>
    </row>
    <row r="40" spans="1:23" s="59" customFormat="1" ht="14.25" x14ac:dyDescent="0.2">
      <c r="B40" s="116"/>
      <c r="C40" s="120"/>
      <c r="D40" s="142"/>
      <c r="E40" s="145"/>
      <c r="F40" s="136" t="s">
        <v>111</v>
      </c>
      <c r="G40" s="54" t="s">
        <v>110</v>
      </c>
      <c r="H40" s="56" t="s">
        <v>108</v>
      </c>
      <c r="I40" s="53">
        <f>VLOOKUP(H40,Criterios!$B$3:$C$6,2,FALSE)</f>
        <v>0</v>
      </c>
      <c r="J40" s="56" t="s">
        <v>108</v>
      </c>
      <c r="K40" s="53">
        <f>VLOOKUP(J40,Criterios!$B$7:$C$9,2,FALSE)</f>
        <v>0</v>
      </c>
      <c r="L40" s="52"/>
      <c r="M40" s="52"/>
      <c r="N40" s="52"/>
      <c r="O40" s="52"/>
      <c r="P40" s="52"/>
      <c r="Q40" s="51">
        <f t="shared" si="1"/>
        <v>0</v>
      </c>
      <c r="R40" s="51">
        <f>IF(Q40&gt;1%,(R39-(R39*Q40)),Q40)</f>
        <v>0</v>
      </c>
      <c r="S40" s="129">
        <f>IF(R41&gt;1%,R41,R40)</f>
        <v>0</v>
      </c>
      <c r="T40" s="164"/>
      <c r="U40" s="127"/>
      <c r="V40" s="60"/>
    </row>
    <row r="41" spans="1:23" s="59" customFormat="1" ht="14.25" x14ac:dyDescent="0.2">
      <c r="B41" s="117"/>
      <c r="C41" s="121"/>
      <c r="D41" s="143"/>
      <c r="E41" s="146"/>
      <c r="F41" s="137"/>
      <c r="G41" s="50" t="s">
        <v>107</v>
      </c>
      <c r="H41" s="48" t="s">
        <v>108</v>
      </c>
      <c r="I41" s="49">
        <f>VLOOKUP(H41,Criterios!$B$3:$C$6,2,FALSE)</f>
        <v>0</v>
      </c>
      <c r="J41" s="48" t="s">
        <v>108</v>
      </c>
      <c r="K41" s="49">
        <f>VLOOKUP(J41,Criterios!$B$7:$C$9,2,FALSE)</f>
        <v>0</v>
      </c>
      <c r="L41" s="48"/>
      <c r="M41" s="48"/>
      <c r="N41" s="48"/>
      <c r="O41" s="48"/>
      <c r="P41" s="48"/>
      <c r="Q41" s="47">
        <f t="shared" si="1"/>
        <v>0</v>
      </c>
      <c r="R41" s="47">
        <f>IF(Q41&gt;1%,(R40-(R40*Q41)),Q41)</f>
        <v>0</v>
      </c>
      <c r="S41" s="130"/>
      <c r="T41" s="165"/>
      <c r="U41" s="128"/>
      <c r="V41" s="60"/>
    </row>
    <row r="42" spans="1:23" x14ac:dyDescent="0.2">
      <c r="B42" s="45"/>
      <c r="C42" s="45"/>
      <c r="D42" s="45"/>
      <c r="E42" s="45"/>
      <c r="F42" s="45"/>
      <c r="G42" s="45"/>
      <c r="J42" s="42"/>
      <c r="K42" s="42"/>
      <c r="L42" s="42"/>
      <c r="M42" s="42"/>
      <c r="N42" s="42"/>
      <c r="O42" s="42"/>
      <c r="P42" s="42"/>
      <c r="Q42" s="42"/>
      <c r="R42" s="42"/>
      <c r="S42" s="42"/>
      <c r="T42" s="44"/>
      <c r="U42" s="42"/>
    </row>
    <row r="43" spans="1:23" ht="5.25" customHeight="1" x14ac:dyDescent="0.2"/>
    <row r="45" spans="1:23" ht="6.75" customHeight="1" x14ac:dyDescent="0.2">
      <c r="A45" s="46"/>
      <c r="B45" s="45"/>
      <c r="C45" s="45"/>
      <c r="D45" s="45"/>
      <c r="E45" s="45"/>
      <c r="F45" s="45"/>
      <c r="G45" s="45"/>
      <c r="J45" s="42"/>
      <c r="K45" s="42"/>
      <c r="L45" s="42"/>
      <c r="M45" s="42"/>
      <c r="N45" s="42"/>
      <c r="O45" s="42"/>
      <c r="P45" s="42"/>
      <c r="Q45" s="42"/>
      <c r="R45" s="42"/>
      <c r="S45" s="42"/>
      <c r="T45" s="42"/>
      <c r="U45" s="42"/>
    </row>
    <row r="46" spans="1:23" ht="16.5" customHeight="1" x14ac:dyDescent="0.2">
      <c r="A46" s="46"/>
      <c r="B46" s="138" t="s">
        <v>117</v>
      </c>
      <c r="C46" s="138"/>
      <c r="D46" s="138"/>
      <c r="E46" s="138"/>
      <c r="F46" s="138"/>
      <c r="G46" s="138"/>
      <c r="H46" s="138"/>
      <c r="I46" s="138"/>
      <c r="J46" s="138"/>
      <c r="K46" s="138"/>
      <c r="L46" s="138"/>
      <c r="M46" s="138"/>
      <c r="N46" s="138"/>
      <c r="O46" s="138"/>
      <c r="P46" s="138"/>
      <c r="Q46" s="138"/>
      <c r="R46" s="138"/>
      <c r="S46" s="138"/>
      <c r="T46" s="138"/>
      <c r="U46" s="138"/>
      <c r="V46" s="138"/>
      <c r="W46" s="138"/>
    </row>
    <row r="47" spans="1:23" ht="15" x14ac:dyDescent="0.2">
      <c r="A47" s="46"/>
      <c r="B47" s="69"/>
      <c r="C47" s="69"/>
      <c r="D47" s="68"/>
      <c r="E47" s="68"/>
      <c r="F47" s="68"/>
      <c r="H47" s="70"/>
      <c r="I47" s="70"/>
      <c r="J47" s="70"/>
      <c r="K47" s="70"/>
      <c r="L47" s="70"/>
    </row>
    <row r="48" spans="1:23" ht="26.25" customHeight="1" x14ac:dyDescent="0.2">
      <c r="A48" s="46"/>
      <c r="B48" s="134" t="s">
        <v>72</v>
      </c>
      <c r="C48" s="135"/>
      <c r="D48" s="149">
        <v>46157</v>
      </c>
      <c r="E48" s="150"/>
      <c r="F48" s="70" t="s">
        <v>73</v>
      </c>
      <c r="G48" s="131" t="s">
        <v>74</v>
      </c>
      <c r="H48" s="132"/>
      <c r="I48" s="134" t="s">
        <v>118</v>
      </c>
      <c r="J48" s="134"/>
      <c r="K48" s="134"/>
      <c r="L48" s="135"/>
      <c r="M48" s="131" t="s">
        <v>225</v>
      </c>
      <c r="N48" s="181"/>
      <c r="O48" s="181"/>
      <c r="P48" s="181"/>
      <c r="Q48" s="132"/>
      <c r="T48" s="42"/>
      <c r="U48" s="42"/>
    </row>
    <row r="49" spans="1:23" ht="15" x14ac:dyDescent="0.2">
      <c r="A49" s="46"/>
      <c r="B49" s="69"/>
      <c r="C49" s="69"/>
      <c r="D49" s="68"/>
      <c r="E49" s="68"/>
      <c r="F49" s="68"/>
      <c r="H49" s="151"/>
      <c r="I49" s="151"/>
      <c r="J49" s="151"/>
      <c r="K49" s="151"/>
      <c r="L49" s="151"/>
    </row>
    <row r="50" spans="1:23" s="65" customFormat="1" ht="28.5" customHeight="1" x14ac:dyDescent="0.2">
      <c r="B50" s="118" t="s">
        <v>77</v>
      </c>
      <c r="C50" s="118" t="s">
        <v>78</v>
      </c>
      <c r="D50" s="118" t="s">
        <v>79</v>
      </c>
      <c r="E50" s="118"/>
      <c r="F50" s="154" t="s">
        <v>80</v>
      </c>
      <c r="G50" s="118" t="s">
        <v>81</v>
      </c>
      <c r="H50" s="122" t="s">
        <v>82</v>
      </c>
      <c r="I50" s="123"/>
      <c r="J50" s="123"/>
      <c r="K50" s="123"/>
      <c r="L50" s="123"/>
      <c r="M50" s="123"/>
      <c r="N50" s="123"/>
      <c r="O50" s="123"/>
      <c r="P50" s="124"/>
      <c r="Q50" s="125" t="s">
        <v>83</v>
      </c>
      <c r="R50" s="125"/>
      <c r="S50" s="125"/>
      <c r="T50" s="125"/>
      <c r="U50" s="157" t="s">
        <v>84</v>
      </c>
      <c r="V50" s="139" t="s">
        <v>116</v>
      </c>
      <c r="W50" s="139" t="s">
        <v>119</v>
      </c>
    </row>
    <row r="51" spans="1:23" s="65" customFormat="1" ht="21.75" customHeight="1" x14ac:dyDescent="0.2">
      <c r="B51" s="118"/>
      <c r="C51" s="118"/>
      <c r="D51" s="118"/>
      <c r="E51" s="118"/>
      <c r="F51" s="155"/>
      <c r="G51" s="118"/>
      <c r="H51" s="122" t="s">
        <v>85</v>
      </c>
      <c r="I51" s="123"/>
      <c r="J51" s="123"/>
      <c r="K51" s="124"/>
      <c r="L51" s="122" t="s">
        <v>86</v>
      </c>
      <c r="M51" s="123"/>
      <c r="N51" s="123"/>
      <c r="O51" s="123"/>
      <c r="P51" s="124"/>
      <c r="Q51" s="152" t="s">
        <v>87</v>
      </c>
      <c r="R51" s="152" t="s">
        <v>88</v>
      </c>
      <c r="S51" s="152" t="s">
        <v>89</v>
      </c>
      <c r="T51" s="158" t="s">
        <v>90</v>
      </c>
      <c r="U51" s="157" t="s">
        <v>91</v>
      </c>
      <c r="V51" s="139"/>
      <c r="W51" s="139"/>
    </row>
    <row r="52" spans="1:23" s="65" customFormat="1" ht="51" x14ac:dyDescent="0.2">
      <c r="B52" s="118"/>
      <c r="C52" s="118"/>
      <c r="D52" s="66" t="s">
        <v>92</v>
      </c>
      <c r="E52" s="66" t="s">
        <v>36</v>
      </c>
      <c r="F52" s="156"/>
      <c r="G52" s="118"/>
      <c r="H52" s="66" t="s">
        <v>93</v>
      </c>
      <c r="I52" s="66" t="s">
        <v>94</v>
      </c>
      <c r="J52" s="66" t="s">
        <v>95</v>
      </c>
      <c r="K52" s="66" t="s">
        <v>94</v>
      </c>
      <c r="L52" s="66" t="s">
        <v>96</v>
      </c>
      <c r="M52" s="67" t="s">
        <v>38</v>
      </c>
      <c r="N52" s="67" t="s">
        <v>97</v>
      </c>
      <c r="O52" s="67" t="s">
        <v>98</v>
      </c>
      <c r="P52" s="66" t="s">
        <v>99</v>
      </c>
      <c r="Q52" s="153"/>
      <c r="R52" s="153"/>
      <c r="S52" s="153"/>
      <c r="T52" s="159"/>
      <c r="U52" s="157"/>
      <c r="V52" s="139"/>
      <c r="W52" s="139"/>
    </row>
    <row r="53" spans="1:23" s="59" customFormat="1" ht="232.5" customHeight="1" x14ac:dyDescent="0.2">
      <c r="B53" s="141" t="str">
        <f>+'1. Mapa y plan de tratamiento'!E11</f>
        <v>R-GC-002</v>
      </c>
      <c r="C53" s="119" t="str">
        <f>+'1. Mapa y plan de tratamiento'!G11</f>
        <v>Posibilidad de afectación institucional por la pérdida de conocimiento estratégico, derivada de la falta de publicación y gestión adecuada de documentos de análisis vinculados a la gestión del conocimiento, como consecuencia del traslado, desvinculación o terminación de contrato del personal de la entidad.</v>
      </c>
      <c r="D53" s="141" t="s">
        <v>100</v>
      </c>
      <c r="E53" s="144">
        <f>VLOOKUP(D53,Criterios!$A$20:$B$24,2,FALSE)</f>
        <v>0.4</v>
      </c>
      <c r="F53" s="160" t="str">
        <f>+'1. Mapa y plan de tratamiento'!F11</f>
        <v xml:space="preserve">Pérdida de conocimientos e información estratégica por rotación de personal.
</v>
      </c>
      <c r="G53" s="92" t="str">
        <f>+'1. Mapa y plan de tratamiento'!M11</f>
        <v>El/la profesional designado(a) por el(la) Director(a) de Análisis y Diseño Estratégico verifica semestralmente que los documentos de análisis relacionados con la gestión del conocimiento, producidos según la dinámica de la entidad, se encuentren publicados en la página web o en la herramienta tecnológica que esta defina. Esta verificación tiene como finalidad implementar acciones que permitan la identificación, producción, almacenamiento y transferencia del conocimiento y la innovación, con el propósito de fortalecer la toma de decisiones, promover la mejora continua y proteger la memoria institucional en la Secretaría Distrital de Integración Social, de acuerdo con lo establecido en el Procedimiento Actualización del Mapa de Gestión del Conocimiento (PCD-GC-011).
En caso de que, durante el seguimiento no se evidencie la publicación de algún documento, se enviará un correo electrónico al(los) equipo(s) responsable(s) con el fin de verificar su estado y gestionar la correspondiente publicación.
El cumplimiento de esta actividad se soportará mediante una matriz de seguimiento de los documentos de análisis publicados.</v>
      </c>
      <c r="H53" s="62" t="s">
        <v>101</v>
      </c>
      <c r="I53" s="63">
        <f>VLOOKUP(H53,[1]Criterios!$B$3:$C$6,2,FALSE)</f>
        <v>0.25</v>
      </c>
      <c r="J53" s="62" t="s">
        <v>62</v>
      </c>
      <c r="K53" s="63">
        <f>VLOOKUP(J53,[1]Criterios!$B$7:$C$9,2,FALSE)</f>
        <v>0.15</v>
      </c>
      <c r="L53" s="62" t="s">
        <v>102</v>
      </c>
      <c r="M53" s="62" t="s">
        <v>103</v>
      </c>
      <c r="N53" s="62" t="s">
        <v>104</v>
      </c>
      <c r="O53" s="62" t="s">
        <v>105</v>
      </c>
      <c r="P53" s="62" t="s">
        <v>106</v>
      </c>
      <c r="Q53" s="61">
        <f t="shared" ref="Q53:Q58" si="2">+I53+K53</f>
        <v>0.4</v>
      </c>
      <c r="R53" s="61">
        <f>(E53-(E53*Q53))</f>
        <v>0.24</v>
      </c>
      <c r="S53" s="162">
        <f>IF(R54&gt;1%,R54,R53)</f>
        <v>0.24</v>
      </c>
      <c r="T53" s="163">
        <f>IF(S57&gt;1%,S57,(IF(S55&gt;1%,S55,S53)))</f>
        <v>0.24</v>
      </c>
      <c r="U53" s="126" t="str">
        <f>IF(T53&lt;=20%,Criterios!$A$20,IF(T53&lt;=40%,Criterios!$A$21,IF(T53&lt;=60%,Criterios!$A$22,IF(T53&lt;=80,Criterios!$A$23,Criterios!$A$24))))</f>
        <v>Baja</v>
      </c>
      <c r="V53" s="114" t="s">
        <v>226</v>
      </c>
      <c r="W53" s="114" t="s">
        <v>227</v>
      </c>
    </row>
    <row r="54" spans="1:23" s="59" customFormat="1" ht="14.25" x14ac:dyDescent="0.2">
      <c r="B54" s="142"/>
      <c r="C54" s="120"/>
      <c r="D54" s="142"/>
      <c r="E54" s="145"/>
      <c r="F54" s="161"/>
      <c r="G54" s="95" t="s">
        <v>107</v>
      </c>
      <c r="H54" s="56" t="s">
        <v>108</v>
      </c>
      <c r="I54" s="57">
        <f>VLOOKUP(H54,[1]Criterios!$B$3:$C$6,2,FALSE)</f>
        <v>0</v>
      </c>
      <c r="J54" s="56" t="s">
        <v>108</v>
      </c>
      <c r="K54" s="57">
        <f>VLOOKUP(J54,[1]Criterios!$B$7:$C$9,2,FALSE)</f>
        <v>0</v>
      </c>
      <c r="L54" s="56"/>
      <c r="M54" s="56"/>
      <c r="N54" s="56"/>
      <c r="O54" s="56"/>
      <c r="P54" s="56"/>
      <c r="Q54" s="55">
        <f t="shared" si="2"/>
        <v>0</v>
      </c>
      <c r="R54" s="55">
        <f>(R53-(R53*Q54))</f>
        <v>0.24</v>
      </c>
      <c r="S54" s="148"/>
      <c r="T54" s="164"/>
      <c r="U54" s="127"/>
      <c r="V54" s="60"/>
      <c r="W54" s="60"/>
    </row>
    <row r="55" spans="1:23" s="59" customFormat="1" ht="14.25" x14ac:dyDescent="0.2">
      <c r="B55" s="142"/>
      <c r="C55" s="120"/>
      <c r="D55" s="142"/>
      <c r="E55" s="145"/>
      <c r="F55" s="140" t="s">
        <v>109</v>
      </c>
      <c r="G55" s="58" t="s">
        <v>110</v>
      </c>
      <c r="H55" s="56" t="s">
        <v>108</v>
      </c>
      <c r="I55" s="57">
        <f>VLOOKUP(H55,[1]Criterios!$B$3:$C$6,2,FALSE)</f>
        <v>0</v>
      </c>
      <c r="J55" s="56" t="s">
        <v>108</v>
      </c>
      <c r="K55" s="57">
        <f>VLOOKUP(J55,[1]Criterios!$B$7:$C$9,2,FALSE)</f>
        <v>0</v>
      </c>
      <c r="L55" s="56"/>
      <c r="M55" s="56"/>
      <c r="N55" s="56"/>
      <c r="O55" s="56"/>
      <c r="P55" s="56"/>
      <c r="Q55" s="55">
        <f t="shared" si="2"/>
        <v>0</v>
      </c>
      <c r="R55" s="55">
        <f>IF(Q55&gt;1%,(R54-(R54*Q55)),Q55)</f>
        <v>0</v>
      </c>
      <c r="S55" s="148">
        <f>IF(R56&gt;1%,R56,R55)</f>
        <v>0</v>
      </c>
      <c r="T55" s="164"/>
      <c r="U55" s="127"/>
      <c r="V55" s="60"/>
      <c r="W55" s="60"/>
    </row>
    <row r="56" spans="1:23" s="59" customFormat="1" ht="14.25" x14ac:dyDescent="0.2">
      <c r="B56" s="142"/>
      <c r="C56" s="120"/>
      <c r="D56" s="142"/>
      <c r="E56" s="145"/>
      <c r="F56" s="140"/>
      <c r="G56" s="58" t="s">
        <v>107</v>
      </c>
      <c r="H56" s="56" t="s">
        <v>108</v>
      </c>
      <c r="I56" s="57">
        <f>VLOOKUP(H56,[1]Criterios!$B$3:$C$6,2,FALSE)</f>
        <v>0</v>
      </c>
      <c r="J56" s="56" t="s">
        <v>108</v>
      </c>
      <c r="K56" s="57">
        <f>VLOOKUP(J56,[1]Criterios!$B$7:$C$9,2,FALSE)</f>
        <v>0</v>
      </c>
      <c r="L56" s="56"/>
      <c r="M56" s="56"/>
      <c r="N56" s="56"/>
      <c r="O56" s="56"/>
      <c r="P56" s="56"/>
      <c r="Q56" s="55">
        <f t="shared" si="2"/>
        <v>0</v>
      </c>
      <c r="R56" s="55">
        <f>(R55-(R55*Q56))</f>
        <v>0</v>
      </c>
      <c r="S56" s="148"/>
      <c r="T56" s="164"/>
      <c r="U56" s="127"/>
      <c r="V56" s="60"/>
      <c r="W56" s="60"/>
    </row>
    <row r="57" spans="1:23" s="59" customFormat="1" ht="14.25" x14ac:dyDescent="0.2">
      <c r="B57" s="142"/>
      <c r="C57" s="120"/>
      <c r="D57" s="142"/>
      <c r="E57" s="145"/>
      <c r="F57" s="136" t="s">
        <v>111</v>
      </c>
      <c r="G57" s="54" t="s">
        <v>110</v>
      </c>
      <c r="H57" s="56" t="s">
        <v>108</v>
      </c>
      <c r="I57" s="53">
        <f>VLOOKUP(H57,[1]Criterios!$B$3:$C$6,2,FALSE)</f>
        <v>0</v>
      </c>
      <c r="J57" s="56" t="s">
        <v>108</v>
      </c>
      <c r="K57" s="53">
        <f>VLOOKUP(J57,[1]Criterios!$B$7:$C$9,2,FALSE)</f>
        <v>0</v>
      </c>
      <c r="L57" s="52"/>
      <c r="M57" s="52"/>
      <c r="N57" s="52"/>
      <c r="O57" s="52"/>
      <c r="P57" s="52"/>
      <c r="Q57" s="51">
        <f t="shared" si="2"/>
        <v>0</v>
      </c>
      <c r="R57" s="51">
        <f>IF(Q57&gt;1%,(R56-(R56*Q57)),Q57)</f>
        <v>0</v>
      </c>
      <c r="S57" s="129">
        <f>IF(R58&gt;1%,R58,R57)</f>
        <v>0</v>
      </c>
      <c r="T57" s="164"/>
      <c r="U57" s="127"/>
      <c r="V57" s="60"/>
      <c r="W57" s="60"/>
    </row>
    <row r="58" spans="1:23" s="59" customFormat="1" ht="14.25" x14ac:dyDescent="0.2">
      <c r="B58" s="143"/>
      <c r="C58" s="121"/>
      <c r="D58" s="143"/>
      <c r="E58" s="146"/>
      <c r="F58" s="137"/>
      <c r="G58" s="50" t="s">
        <v>107</v>
      </c>
      <c r="H58" s="48" t="s">
        <v>108</v>
      </c>
      <c r="I58" s="49">
        <f>VLOOKUP(H58,[1]Criterios!$B$3:$C$6,2,FALSE)</f>
        <v>0</v>
      </c>
      <c r="J58" s="48" t="s">
        <v>108</v>
      </c>
      <c r="K58" s="49">
        <f>VLOOKUP(J58,[1]Criterios!$B$7:$C$9,2,FALSE)</f>
        <v>0</v>
      </c>
      <c r="L58" s="48"/>
      <c r="M58" s="48"/>
      <c r="N58" s="48"/>
      <c r="O58" s="48"/>
      <c r="P58" s="48"/>
      <c r="Q58" s="47">
        <f t="shared" si="2"/>
        <v>0</v>
      </c>
      <c r="R58" s="47">
        <f>IF(Q58&gt;1%,(R57-(R57*Q58)),Q58)</f>
        <v>0</v>
      </c>
      <c r="S58" s="130"/>
      <c r="T58" s="165"/>
      <c r="U58" s="128"/>
      <c r="V58" s="60"/>
      <c r="W58" s="60"/>
    </row>
    <row r="59" spans="1:23" x14ac:dyDescent="0.2">
      <c r="B59" s="45"/>
      <c r="C59" s="45"/>
      <c r="D59" s="45"/>
      <c r="E59" s="45"/>
      <c r="F59" s="45"/>
      <c r="G59" s="45"/>
      <c r="J59" s="42"/>
      <c r="K59" s="42"/>
      <c r="L59" s="42"/>
      <c r="M59" s="42"/>
      <c r="N59" s="42"/>
      <c r="O59" s="42"/>
      <c r="P59" s="42"/>
      <c r="Q59" s="42"/>
      <c r="R59" s="42"/>
      <c r="S59" s="42"/>
      <c r="T59" s="44"/>
      <c r="U59" s="42"/>
    </row>
  </sheetData>
  <mergeCells count="115">
    <mergeCell ref="D53:D58"/>
    <mergeCell ref="E53:E58"/>
    <mergeCell ref="S51:S52"/>
    <mergeCell ref="F57:F58"/>
    <mergeCell ref="S57:S58"/>
    <mergeCell ref="M48:Q48"/>
    <mergeCell ref="I48:L48"/>
    <mergeCell ref="G48:H48"/>
    <mergeCell ref="C20:C25"/>
    <mergeCell ref="C36:C41"/>
    <mergeCell ref="B46:W46"/>
    <mergeCell ref="B48:C48"/>
    <mergeCell ref="D48:E48"/>
    <mergeCell ref="U53:U58"/>
    <mergeCell ref="W50:W52"/>
    <mergeCell ref="H49:L49"/>
    <mergeCell ref="B50:B52"/>
    <mergeCell ref="F50:F52"/>
    <mergeCell ref="V50:V52"/>
    <mergeCell ref="U50:U52"/>
    <mergeCell ref="B53:B58"/>
    <mergeCell ref="F53:F54"/>
    <mergeCell ref="S53:S54"/>
    <mergeCell ref="T53:T58"/>
    <mergeCell ref="F55:F56"/>
    <mergeCell ref="S55:S56"/>
    <mergeCell ref="Q51:Q52"/>
    <mergeCell ref="R51:R52"/>
    <mergeCell ref="G50:G52"/>
    <mergeCell ref="T51:T52"/>
    <mergeCell ref="D2:U5"/>
    <mergeCell ref="B7:W7"/>
    <mergeCell ref="D9:E9"/>
    <mergeCell ref="S12:S13"/>
    <mergeCell ref="S14:S15"/>
    <mergeCell ref="S16:S17"/>
    <mergeCell ref="S18:S19"/>
    <mergeCell ref="D14:D19"/>
    <mergeCell ref="T14:T19"/>
    <mergeCell ref="E14:E19"/>
    <mergeCell ref="F14:F15"/>
    <mergeCell ref="B2:C5"/>
    <mergeCell ref="C11:C13"/>
    <mergeCell ref="C14:C19"/>
    <mergeCell ref="B9:C9"/>
    <mergeCell ref="B14:B19"/>
    <mergeCell ref="B11:B13"/>
    <mergeCell ref="U11:U13"/>
    <mergeCell ref="S38:S39"/>
    <mergeCell ref="D36:D41"/>
    <mergeCell ref="N9:R9"/>
    <mergeCell ref="J9:M9"/>
    <mergeCell ref="N31:R31"/>
    <mergeCell ref="D11:E12"/>
    <mergeCell ref="Q11:T11"/>
    <mergeCell ref="L12:P12"/>
    <mergeCell ref="H12:K12"/>
    <mergeCell ref="F24:F25"/>
    <mergeCell ref="G11:G13"/>
    <mergeCell ref="Q12:Q13"/>
    <mergeCell ref="R12:R13"/>
    <mergeCell ref="F11:F13"/>
    <mergeCell ref="T12:T13"/>
    <mergeCell ref="G9:H9"/>
    <mergeCell ref="H11:P11"/>
    <mergeCell ref="S20:S21"/>
    <mergeCell ref="T20:T25"/>
    <mergeCell ref="F18:F19"/>
    <mergeCell ref="B29:W29"/>
    <mergeCell ref="Q33:T33"/>
    <mergeCell ref="H34:K34"/>
    <mergeCell ref="L34:P34"/>
    <mergeCell ref="C33:C35"/>
    <mergeCell ref="B33:B35"/>
    <mergeCell ref="B31:C31"/>
    <mergeCell ref="U14:U19"/>
    <mergeCell ref="V33:V35"/>
    <mergeCell ref="F16:F17"/>
    <mergeCell ref="B20:B25"/>
    <mergeCell ref="D20:D25"/>
    <mergeCell ref="E20:E25"/>
    <mergeCell ref="F20:F21"/>
    <mergeCell ref="F22:F23"/>
    <mergeCell ref="S22:S23"/>
    <mergeCell ref="D31:E31"/>
    <mergeCell ref="H32:L32"/>
    <mergeCell ref="D33:E34"/>
    <mergeCell ref="H33:P33"/>
    <mergeCell ref="S34:S35"/>
    <mergeCell ref="R34:R35"/>
    <mergeCell ref="F33:F35"/>
    <mergeCell ref="B36:B41"/>
    <mergeCell ref="D50:E51"/>
    <mergeCell ref="C50:C52"/>
    <mergeCell ref="C53:C58"/>
    <mergeCell ref="H50:P50"/>
    <mergeCell ref="Q50:T50"/>
    <mergeCell ref="H51:K51"/>
    <mergeCell ref="L51:P51"/>
    <mergeCell ref="U20:U25"/>
    <mergeCell ref="S24:S25"/>
    <mergeCell ref="G31:H31"/>
    <mergeCell ref="I31:M31"/>
    <mergeCell ref="U36:U41"/>
    <mergeCell ref="F40:F41"/>
    <mergeCell ref="S40:S41"/>
    <mergeCell ref="G33:G35"/>
    <mergeCell ref="U33:U35"/>
    <mergeCell ref="T34:T35"/>
    <mergeCell ref="F38:F39"/>
    <mergeCell ref="Q34:Q35"/>
    <mergeCell ref="F36:F37"/>
    <mergeCell ref="S36:S37"/>
    <mergeCell ref="T36:T41"/>
    <mergeCell ref="E36:E41"/>
  </mergeCells>
  <dataValidations count="26">
    <dataValidation allowBlank="1" showInputMessage="1" showErrorMessage="1" prompt="Registre nombre completo del gestor del proceso." sqref="N9" xr:uid="{00000000-0002-0000-0100-000000000000}"/>
    <dataValidation allowBlank="1" showInputMessage="1" showErrorMessage="1" prompt="Permiten darle formalidad al control y su fin es el de conocer el entorno del control y complementar el análisis con elementos cualitativos; sin embargo, estos no tienen una incidencia directa en su efectividad." sqref="L34:P34 L12:P12 L51:P51" xr:uid="{00000000-0002-0000-0100-000001000000}"/>
    <dataValidation allowBlank="1" showInputMessage="1" showErrorMessage="1" prompt="Seleccione la respuesta de la lista desplegable." sqref="L35:P35 L13:P13 L52:P52" xr:uid="{00000000-0002-0000-0100-000002000000}"/>
    <dataValidation allowBlank="1" showInputMessage="1" showErrorMessage="1" prompt="Registre el nombre del proceso." sqref="G9:H9 G31:H31 G48:H48" xr:uid="{00000000-0002-0000-0100-000003000000}"/>
    <dataValidation allowBlank="1" showInputMessage="1" showErrorMessage="1" prompt="En el formato DD/MM/AAAA, registre la fecha de diligenciamiento por parte del gestor del proceso." sqref="D9" xr:uid="{00000000-0002-0000-0100-000004000000}"/>
    <dataValidation type="list" allowBlank="1" showInputMessage="1" showErrorMessage="1" sqref="H42:T42 H26:S26 H59:T59" xr:uid="{00000000-0002-0000-0100-000005000000}">
      <formula1>#REF!</formula1>
    </dataValidation>
    <dataValidation allowBlank="1" showInputMessage="1" showErrorMessage="1" prompt="Seleccione la respuesta de la lista desplegable. Si no se requiere el uso de todas las filas, seleccione &quot;No aplica&quot; para aquellas que se encuentren vacias." sqref="H13 J13 H35 J35 H52 J52" xr:uid="{00000000-0002-0000-0100-000006000000}"/>
    <dataValidation allowBlank="1" showInputMessage="1" showErrorMessage="1" prompt="Registre las conclusiones u observaciones respecto al diseño de la actividad de control de acuerdo con cada uno de los atributos evaluados, cuando aplique." sqref="V33:V35 V50:V52" xr:uid="{00000000-0002-0000-0100-000007000000}"/>
    <dataValidation allowBlank="1" showInputMessage="1" showErrorMessage="1" prompt="Respuesta automática. No diligenciar." sqref="K13 K35 I13 K52 I35 I52" xr:uid="{00000000-0002-0000-0100-000008000000}"/>
    <dataValidation allowBlank="1" showInputMessage="1" showErrorMessage="1" prompt="Permiten dar un peso a la eficiencia del control y de esta manera dar movimiento en la matriz de calor, a partir de los cambios en la probabilidad y el impacto." sqref="H12 H34 H51" xr:uid="{00000000-0002-0000-0100-000009000000}"/>
    <dataValidation allowBlank="1" showInputMessage="1" showErrorMessage="1" prompt="Registre las conclusiones u observaciones respecto a la evaluación de la ejecución de la actividad de control, a partir de los resultados reportados por el proceso en la hoja 1. Mapa y plan de tratamiento, sección C." sqref="W50:W52" xr:uid="{00000000-0002-0000-0100-00000A000000}"/>
    <dataValidation allowBlank="1" showInputMessage="1" showErrorMessage="1" prompt="Son las variables asignadas para evaluar el diseño del control del riesgo." sqref="H33 H11 H50" xr:uid="{00000000-0002-0000-0100-00000B000000}"/>
    <dataValidation allowBlank="1" showInputMessage="1" showErrorMessage="1" promptTitle="Respuesta automática." prompt="El resultado que se genera, corresponde a la probabilidad residual que se debe registrar en la columna &quot;P&quot; de la hoja 1. Mapa y plan de tratamiento." sqref="U11:U13" xr:uid="{00000000-0002-0000-0100-00000C000000}"/>
    <dataValidation allowBlank="1" showInputMessage="1" showErrorMessage="1" promptTitle="Respuesta automática." prompt="No diligenciar. RECUERDE que para las filas vacias en las columnas &quot;H&quot; y &quot;J&quot; se debe seleccionar &quot;No aplica&quot;." sqref="T12:T13 T34:T35 T51:T52" xr:uid="{00000000-0002-0000-0100-00000D000000}"/>
    <dataValidation allowBlank="1" showInputMessage="1" showErrorMessage="1" promptTitle="Respuesta automática." prompt="No diligenciar." sqref="Q12:S13 Q34:S35 Q51:S52 E13 E35 E52" xr:uid="{00000000-0002-0000-0100-00000E000000}"/>
    <dataValidation allowBlank="1" showInputMessage="1" showErrorMessage="1" promptTitle="Respuesta automática." prompt="El resultado que se genera, corresponde a la probabilidad residual en la evaluación de la segunda línea." sqref="U33:U35" xr:uid="{00000000-0002-0000-0100-00000F000000}"/>
    <dataValidation allowBlank="1" showInputMessage="1" showErrorMessage="1" promptTitle="Respuesta automática." prompt="El resultado que se genera, corresponde a la probabilidad residual en la evaluación de la tercera línea." sqref="U50:U52" xr:uid="{00000000-0002-0000-0100-000010000000}"/>
    <dataValidation allowBlank="1" showInputMessage="1" showErrorMessage="1" prompt="Relacione el código del riesgo." sqref="B11:B13 B33:B35 B50:B52" xr:uid="{00000000-0002-0000-0100-000011000000}"/>
    <dataValidation allowBlank="1" showInputMessage="1" showErrorMessage="1" prompt="Relacione el riesgo identificado y registrado en la hoja &quot;1. Mapa y plan de tratamiento&quot;." sqref="C11:C13 C33:C35 C50:C52" xr:uid="{00000000-0002-0000-0100-000012000000}"/>
    <dataValidation allowBlank="1" showInputMessage="1" showErrorMessage="1" prompt="Seleccione de la lista desplegable, la probabilidad inherente registrada en la hoja &quot;1. Mapa y plan de tratamiento&quot;, columna J." sqref="D13 D35 D52" xr:uid="{00000000-0002-0000-0100-000013000000}"/>
    <dataValidation allowBlank="1" showInputMessage="1" showErrorMessage="1" prompt="Relacione la causa del riesgo identificado en la hoja &quot;1. Mapa y plan de tratamiento&quot;. Si cuenta con mas de tres causas, copie e inserte cuantas filas adicionales requiera." sqref="F11:F13 F33:F35 F50:F52" xr:uid="{00000000-0002-0000-0100-000014000000}"/>
    <dataValidation allowBlank="1" showInputMessage="1" showErrorMessage="1" prompt="Relacione la actividad de control registrada en la hoja &quot;1. Mapa y plan de tratamiento&quot;. Si cuenta con mas de dos controles por causa, copie e inserte cuantas filas adicionales requiera." sqref="G11:G13 G33:G35 G50:G52" xr:uid="{00000000-0002-0000-0100-000015000000}"/>
    <dataValidation allowBlank="1" showInputMessage="1" showErrorMessage="1" prompt="En el formato DD/MM/AAAA, registre la fecha de diligenciamiento por parte del responsable de la evaluación en calidad de tercera línea." sqref="D48:E48" xr:uid="{CDE4546C-29D9-436D-BD0B-868D89724095}"/>
    <dataValidation allowBlank="1" showInputMessage="1" showErrorMessage="1" prompt="En el formato DD/MM/AAAA, registre la fecha de diligenciamiento por parte del responsable de la revisión en calidad de segunda línea." sqref="D31:E31" xr:uid="{00000000-0002-0000-0100-000017000000}"/>
    <dataValidation allowBlank="1" showInputMessage="1" showErrorMessage="1" prompt="Registre nombre completo de la persona que realiza la evaluación en calidad de segunda línea (Subdirección de Diseño, Evaluación y Sistematización)." sqref="N31:R31" xr:uid="{00000000-0002-0000-0100-000018000000}"/>
    <dataValidation allowBlank="1" showInputMessage="1" showErrorMessage="1" prompt="Registre nombre completo de la persona que realiza la evaluación en calidad de tercera línea (Oficina de Control Interno)." sqref="M48:Q48" xr:uid="{3096E9D7-D121-42BF-9F51-82E018EB98C7}"/>
  </dataValidations>
  <pageMargins left="0.15748031496062992" right="0.19685039370078741" top="0.39370078740157483" bottom="0.31496062992125984" header="0.31496062992125984" footer="0.23622047244094491"/>
  <pageSetup scale="33" orientation="landscape" horizontalDpi="4294967294" verticalDpi="300" r:id="rId1"/>
  <rowBreaks count="1" manualBreakCount="1">
    <brk id="26" max="16383" man="1"/>
  </rowBreaks>
  <colBreaks count="1" manualBreakCount="1">
    <brk id="22" max="1048575" man="1"/>
  </col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1A000000}">
          <x14:formula1>
            <xm:f>Criterios!$E$14:$E$15</xm:f>
          </x14:formula1>
          <xm:sqref>N14:N25 N36:N41</xm:sqref>
        </x14:dataValidation>
        <x14:dataValidation type="list" allowBlank="1" showInputMessage="1" showErrorMessage="1" xr:uid="{00000000-0002-0000-0100-00001B000000}">
          <x14:formula1>
            <xm:f>Criterios!$B$14:$B$15</xm:f>
          </x14:formula1>
          <xm:sqref>O36:O41 O14:O25</xm:sqref>
        </x14:dataValidation>
        <x14:dataValidation type="list" allowBlank="1" showInputMessage="1" showErrorMessage="1" xr:uid="{00000000-0002-0000-0100-00001C000000}">
          <x14:formula1>
            <xm:f>Criterios!$E$12:$E$13</xm:f>
          </x14:formula1>
          <xm:sqref>M14:M25 M36:M41</xm:sqref>
        </x14:dataValidation>
        <x14:dataValidation type="list" allowBlank="1" showInputMessage="1" showErrorMessage="1" xr:uid="{00000000-0002-0000-0100-00001D000000}">
          <x14:formula1>
            <xm:f>Criterios!$B$7:$B$9</xm:f>
          </x14:formula1>
          <xm:sqref>J36:J41 J14:J25</xm:sqref>
        </x14:dataValidation>
        <x14:dataValidation type="list" allowBlank="1" showInputMessage="1" showErrorMessage="1" xr:uid="{00000000-0002-0000-0100-00001E000000}">
          <x14:formula1>
            <xm:f>Criterios!$B$3:$B$6</xm:f>
          </x14:formula1>
          <xm:sqref>H36:H41 H14:H25</xm:sqref>
        </x14:dataValidation>
        <x14:dataValidation type="list" allowBlank="1" showInputMessage="1" showErrorMessage="1" xr:uid="{00000000-0002-0000-0100-00001F000000}">
          <x14:formula1>
            <xm:f>Criterios!$A$20:$A$24</xm:f>
          </x14:formula1>
          <xm:sqref>D14:D25 D36:D41 D53:D58</xm:sqref>
        </x14:dataValidation>
        <x14:dataValidation type="list" allowBlank="1" showInputMessage="1" showErrorMessage="1" xr:uid="{00000000-0002-0000-0100-000020000000}">
          <x14:formula1>
            <xm:f>Criterios!$B$16:$B$17</xm:f>
          </x14:formula1>
          <xm:sqref>P14:P25 P36:P41</xm:sqref>
        </x14:dataValidation>
        <x14:dataValidation type="list" allowBlank="1" showInputMessage="1" showErrorMessage="1" xr:uid="{00000000-0002-0000-0100-000021000000}">
          <x14:formula1>
            <xm:f>Criterios!$B$12:$B$13</xm:f>
          </x14:formula1>
          <xm:sqref>L14:L25 L36:L41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4"/>
  <sheetViews>
    <sheetView view="pageBreakPreview" zoomScaleNormal="100" zoomScaleSheetLayoutView="100" workbookViewId="0">
      <selection sqref="A1:B4"/>
    </sheetView>
  </sheetViews>
  <sheetFormatPr baseColWidth="10" defaultColWidth="11.42578125" defaultRowHeight="12.75" x14ac:dyDescent="0.2"/>
  <cols>
    <col min="1" max="1" width="0.7109375" style="27" customWidth="1"/>
    <col min="2" max="2" width="21.42578125" customWidth="1"/>
    <col min="3" max="7" width="20.5703125" customWidth="1"/>
    <col min="8" max="8" width="2.42578125" customWidth="1"/>
    <col min="9" max="11" width="11.42578125" hidden="1" customWidth="1"/>
  </cols>
  <sheetData>
    <row r="1" spans="1:10" ht="17.25" customHeight="1" x14ac:dyDescent="0.2">
      <c r="A1" s="226"/>
      <c r="B1" s="226"/>
      <c r="C1" s="227" t="s">
        <v>0</v>
      </c>
      <c r="D1" s="228"/>
      <c r="E1" s="229"/>
      <c r="F1" s="35" t="s">
        <v>1</v>
      </c>
      <c r="G1" s="36" t="s">
        <v>2</v>
      </c>
      <c r="I1" s="4"/>
      <c r="J1" s="4"/>
    </row>
    <row r="2" spans="1:10" ht="17.25" customHeight="1" x14ac:dyDescent="0.2">
      <c r="A2" s="226"/>
      <c r="B2" s="226"/>
      <c r="C2" s="230"/>
      <c r="D2" s="231"/>
      <c r="E2" s="232"/>
      <c r="F2" s="35" t="s">
        <v>3</v>
      </c>
      <c r="G2" s="36">
        <v>4</v>
      </c>
      <c r="I2" s="4"/>
      <c r="J2" s="4"/>
    </row>
    <row r="3" spans="1:10" ht="24.75" customHeight="1" x14ac:dyDescent="0.2">
      <c r="A3" s="226"/>
      <c r="B3" s="226"/>
      <c r="C3" s="230"/>
      <c r="D3" s="231"/>
      <c r="E3" s="232"/>
      <c r="F3" s="35" t="s">
        <v>4</v>
      </c>
      <c r="G3" s="37" t="s">
        <v>5</v>
      </c>
      <c r="I3" s="4"/>
      <c r="J3" s="4"/>
    </row>
    <row r="4" spans="1:10" ht="17.25" customHeight="1" x14ac:dyDescent="0.2">
      <c r="A4" s="226"/>
      <c r="B4" s="226"/>
      <c r="C4" s="233"/>
      <c r="D4" s="234"/>
      <c r="E4" s="235"/>
      <c r="F4" s="35" t="s">
        <v>6</v>
      </c>
      <c r="G4" s="36" t="s">
        <v>120</v>
      </c>
      <c r="I4" s="4"/>
      <c r="J4" s="4"/>
    </row>
    <row r="5" spans="1:10" x14ac:dyDescent="0.2">
      <c r="B5" s="17"/>
      <c r="C5" s="17"/>
      <c r="D5" s="17"/>
      <c r="E5" s="17"/>
      <c r="F5" s="17"/>
      <c r="G5" s="83" t="s">
        <v>8</v>
      </c>
      <c r="I5" s="4"/>
      <c r="J5" s="4"/>
    </row>
    <row r="6" spans="1:10" x14ac:dyDescent="0.2">
      <c r="B6" s="31" t="s">
        <v>121</v>
      </c>
      <c r="C6" s="17"/>
      <c r="D6" s="17"/>
      <c r="E6" s="17"/>
      <c r="F6" s="17"/>
      <c r="G6" s="17"/>
      <c r="I6" s="2" t="s">
        <v>122</v>
      </c>
    </row>
    <row r="7" spans="1:10" ht="41.25" customHeight="1" x14ac:dyDescent="0.2">
      <c r="B7" s="20" t="s">
        <v>123</v>
      </c>
      <c r="C7" s="222" t="s">
        <v>124</v>
      </c>
      <c r="D7" s="222"/>
      <c r="E7" s="222"/>
      <c r="F7" s="222"/>
      <c r="G7" s="222"/>
      <c r="I7" s="15" t="s">
        <v>10</v>
      </c>
    </row>
    <row r="8" spans="1:10" ht="21" customHeight="1" x14ac:dyDescent="0.2">
      <c r="B8" s="20" t="s">
        <v>125</v>
      </c>
      <c r="C8" s="222" t="s">
        <v>126</v>
      </c>
      <c r="D8" s="222"/>
      <c r="E8" s="222"/>
      <c r="F8" s="222"/>
      <c r="G8" s="222"/>
      <c r="I8" s="15" t="s">
        <v>127</v>
      </c>
    </row>
    <row r="9" spans="1:10" ht="51.75" customHeight="1" x14ac:dyDescent="0.2">
      <c r="B9" s="20" t="s">
        <v>128</v>
      </c>
      <c r="C9" s="222" t="s">
        <v>129</v>
      </c>
      <c r="D9" s="222"/>
      <c r="E9" s="222"/>
      <c r="F9" s="222"/>
      <c r="G9" s="222"/>
      <c r="I9" s="15" t="s">
        <v>130</v>
      </c>
    </row>
    <row r="10" spans="1:10" ht="25.5" customHeight="1" x14ac:dyDescent="0.2">
      <c r="B10" s="22" t="s">
        <v>131</v>
      </c>
      <c r="C10" s="222" t="s">
        <v>132</v>
      </c>
      <c r="D10" s="222"/>
      <c r="E10" s="222"/>
      <c r="F10" s="222"/>
      <c r="G10" s="222"/>
      <c r="I10" s="2" t="s">
        <v>21</v>
      </c>
    </row>
    <row r="11" spans="1:10" ht="25.5" customHeight="1" x14ac:dyDescent="0.2">
      <c r="B11" s="20" t="s">
        <v>133</v>
      </c>
      <c r="C11" s="222" t="s">
        <v>134</v>
      </c>
      <c r="D11" s="222"/>
      <c r="E11" s="222"/>
      <c r="F11" s="222"/>
      <c r="G11" s="222"/>
      <c r="I11" t="s">
        <v>135</v>
      </c>
    </row>
    <row r="12" spans="1:10" ht="29.25" customHeight="1" x14ac:dyDescent="0.2">
      <c r="B12" s="20" t="s">
        <v>136</v>
      </c>
      <c r="C12" s="222" t="s">
        <v>137</v>
      </c>
      <c r="D12" s="222"/>
      <c r="E12" s="222"/>
      <c r="F12" s="222"/>
      <c r="G12" s="222"/>
      <c r="I12" t="s">
        <v>56</v>
      </c>
    </row>
    <row r="13" spans="1:10" ht="30" customHeight="1" x14ac:dyDescent="0.2">
      <c r="B13" s="20" t="s">
        <v>57</v>
      </c>
      <c r="C13" s="222" t="s">
        <v>138</v>
      </c>
      <c r="D13" s="222"/>
      <c r="E13" s="222"/>
      <c r="F13" s="222"/>
      <c r="G13" s="222"/>
      <c r="I13" t="s">
        <v>139</v>
      </c>
    </row>
    <row r="14" spans="1:10" ht="39.75" customHeight="1" x14ac:dyDescent="0.2">
      <c r="B14" s="20" t="s">
        <v>140</v>
      </c>
      <c r="C14" s="222" t="s">
        <v>141</v>
      </c>
      <c r="D14" s="222"/>
      <c r="E14" s="222"/>
      <c r="F14" s="222"/>
      <c r="G14" s="222"/>
    </row>
    <row r="15" spans="1:10" ht="31.5" customHeight="1" x14ac:dyDescent="0.2">
      <c r="B15" s="22" t="s">
        <v>142</v>
      </c>
      <c r="C15" s="222" t="s">
        <v>143</v>
      </c>
      <c r="D15" s="222"/>
      <c r="E15" s="222"/>
      <c r="F15" s="222"/>
      <c r="G15" s="222"/>
    </row>
    <row r="16" spans="1:10" x14ac:dyDescent="0.2">
      <c r="B16" s="22" t="s">
        <v>144</v>
      </c>
      <c r="C16" s="222" t="s">
        <v>145</v>
      </c>
      <c r="D16" s="222"/>
      <c r="E16" s="222"/>
      <c r="F16" s="222"/>
      <c r="G16" s="222"/>
    </row>
    <row r="17" spans="2:7" ht="28.5" customHeight="1" x14ac:dyDescent="0.2">
      <c r="B17" s="22" t="s">
        <v>146</v>
      </c>
      <c r="C17" s="222" t="s">
        <v>147</v>
      </c>
      <c r="D17" s="222"/>
      <c r="E17" s="222"/>
      <c r="F17" s="222"/>
      <c r="G17" s="222"/>
    </row>
    <row r="18" spans="2:7" ht="30" customHeight="1" x14ac:dyDescent="0.2">
      <c r="B18" s="22" t="s">
        <v>148</v>
      </c>
      <c r="C18" s="222" t="s">
        <v>149</v>
      </c>
      <c r="D18" s="222"/>
      <c r="E18" s="222"/>
      <c r="F18" s="222"/>
      <c r="G18" s="222"/>
    </row>
    <row r="20" spans="2:7" x14ac:dyDescent="0.2">
      <c r="B20" s="3" t="s">
        <v>150</v>
      </c>
    </row>
    <row r="21" spans="2:7" ht="29.25" customHeight="1" x14ac:dyDescent="0.2">
      <c r="B21" s="93" t="s">
        <v>151</v>
      </c>
      <c r="C21" s="6" t="s">
        <v>152</v>
      </c>
      <c r="D21" s="224" t="s">
        <v>153</v>
      </c>
      <c r="E21" s="225"/>
      <c r="F21" s="217" t="s">
        <v>154</v>
      </c>
      <c r="G21" s="218"/>
    </row>
    <row r="22" spans="2:7" ht="39.75" customHeight="1" x14ac:dyDescent="0.2">
      <c r="B22" s="108">
        <v>0.2</v>
      </c>
      <c r="C22" s="7" t="s">
        <v>155</v>
      </c>
      <c r="D22" s="223" t="s">
        <v>156</v>
      </c>
      <c r="E22" s="223"/>
      <c r="F22" s="223" t="s">
        <v>157</v>
      </c>
      <c r="G22" s="223"/>
    </row>
    <row r="23" spans="2:7" ht="39.75" customHeight="1" x14ac:dyDescent="0.2">
      <c r="B23" s="108">
        <v>0.4</v>
      </c>
      <c r="C23" s="7" t="s">
        <v>100</v>
      </c>
      <c r="D23" s="223" t="s">
        <v>158</v>
      </c>
      <c r="E23" s="223"/>
      <c r="F23" s="223" t="s">
        <v>159</v>
      </c>
      <c r="G23" s="223"/>
    </row>
    <row r="24" spans="2:7" ht="39.75" customHeight="1" x14ac:dyDescent="0.2">
      <c r="B24" s="108">
        <v>0.6</v>
      </c>
      <c r="C24" s="24" t="s">
        <v>160</v>
      </c>
      <c r="D24" s="223" t="s">
        <v>161</v>
      </c>
      <c r="E24" s="223"/>
      <c r="F24" s="223" t="s">
        <v>162</v>
      </c>
      <c r="G24" s="223"/>
    </row>
    <row r="25" spans="2:7" ht="39.75" customHeight="1" x14ac:dyDescent="0.2">
      <c r="B25" s="108">
        <v>0.8</v>
      </c>
      <c r="C25" s="7" t="s">
        <v>163</v>
      </c>
      <c r="D25" s="223" t="s">
        <v>164</v>
      </c>
      <c r="E25" s="223"/>
      <c r="F25" s="223" t="s">
        <v>165</v>
      </c>
      <c r="G25" s="223"/>
    </row>
    <row r="26" spans="2:7" ht="39.75" customHeight="1" x14ac:dyDescent="0.2">
      <c r="B26" s="108">
        <v>1</v>
      </c>
      <c r="C26" s="7" t="s">
        <v>166</v>
      </c>
      <c r="D26" s="223" t="s">
        <v>167</v>
      </c>
      <c r="E26" s="223"/>
      <c r="F26" s="223" t="s">
        <v>168</v>
      </c>
      <c r="G26" s="223"/>
    </row>
    <row r="28" spans="2:7" x14ac:dyDescent="0.2">
      <c r="B28" s="3" t="s">
        <v>169</v>
      </c>
    </row>
    <row r="29" spans="2:7" x14ac:dyDescent="0.2">
      <c r="B29" s="6" t="s">
        <v>151</v>
      </c>
      <c r="C29" s="6" t="s">
        <v>152</v>
      </c>
      <c r="D29" s="217" t="s">
        <v>170</v>
      </c>
      <c r="E29" s="218"/>
      <c r="F29" s="219" t="s">
        <v>171</v>
      </c>
      <c r="G29" s="220"/>
    </row>
    <row r="30" spans="2:7" ht="35.25" customHeight="1" x14ac:dyDescent="0.2">
      <c r="B30" s="23">
        <v>0.2</v>
      </c>
      <c r="C30" s="24" t="s">
        <v>172</v>
      </c>
      <c r="D30" s="221" t="s">
        <v>173</v>
      </c>
      <c r="E30" s="221"/>
      <c r="F30" s="216" t="s">
        <v>174</v>
      </c>
      <c r="G30" s="216"/>
    </row>
    <row r="31" spans="2:7" ht="51.75" customHeight="1" x14ac:dyDescent="0.2">
      <c r="B31" s="23">
        <v>0.4</v>
      </c>
      <c r="C31" s="7" t="s">
        <v>175</v>
      </c>
      <c r="D31" s="221" t="s">
        <v>176</v>
      </c>
      <c r="E31" s="221"/>
      <c r="F31" s="216" t="s">
        <v>177</v>
      </c>
      <c r="G31" s="216"/>
    </row>
    <row r="32" spans="2:7" ht="40.5" customHeight="1" x14ac:dyDescent="0.2">
      <c r="B32" s="23">
        <v>0.6</v>
      </c>
      <c r="C32" s="24" t="s">
        <v>178</v>
      </c>
      <c r="D32" s="221" t="s">
        <v>179</v>
      </c>
      <c r="E32" s="221"/>
      <c r="F32" s="216" t="s">
        <v>180</v>
      </c>
      <c r="G32" s="216"/>
    </row>
    <row r="33" spans="1:11" ht="40.5" customHeight="1" x14ac:dyDescent="0.2">
      <c r="B33" s="23">
        <v>0.8</v>
      </c>
      <c r="C33" s="7" t="s">
        <v>181</v>
      </c>
      <c r="D33" s="221" t="s">
        <v>182</v>
      </c>
      <c r="E33" s="221"/>
      <c r="F33" s="216" t="s">
        <v>183</v>
      </c>
      <c r="G33" s="216"/>
    </row>
    <row r="34" spans="1:11" ht="40.5" customHeight="1" x14ac:dyDescent="0.2">
      <c r="B34" s="23">
        <v>1</v>
      </c>
      <c r="C34" s="7" t="s">
        <v>184</v>
      </c>
      <c r="D34" s="221" t="s">
        <v>185</v>
      </c>
      <c r="E34" s="221"/>
      <c r="F34" s="216" t="s">
        <v>186</v>
      </c>
      <c r="G34" s="216"/>
    </row>
    <row r="36" spans="1:11" x14ac:dyDescent="0.2">
      <c r="B36" s="3" t="s">
        <v>187</v>
      </c>
    </row>
    <row r="37" spans="1:11" s="30" customFormat="1" ht="12" hidden="1" customHeight="1" x14ac:dyDescent="0.2">
      <c r="A37" s="27"/>
      <c r="B37" s="32" t="s">
        <v>188</v>
      </c>
      <c r="C37" s="33" t="s">
        <v>59</v>
      </c>
      <c r="D37" s="34" t="s">
        <v>189</v>
      </c>
      <c r="E37" s="34" t="s">
        <v>190</v>
      </c>
      <c r="F37" s="33" t="s">
        <v>191</v>
      </c>
      <c r="G37" s="34" t="s">
        <v>192</v>
      </c>
    </row>
    <row r="38" spans="1:11" s="30" customFormat="1" ht="12" hidden="1" customHeight="1" x14ac:dyDescent="0.2">
      <c r="A38" s="27"/>
      <c r="B38" s="28">
        <v>1</v>
      </c>
      <c r="C38" s="29">
        <v>2</v>
      </c>
      <c r="D38" s="29">
        <v>3</v>
      </c>
      <c r="E38" s="29">
        <v>4</v>
      </c>
      <c r="F38" s="29">
        <v>5</v>
      </c>
      <c r="G38" s="29">
        <v>6</v>
      </c>
    </row>
    <row r="39" spans="1:11" ht="24.75" customHeight="1" x14ac:dyDescent="0.2">
      <c r="A39" s="27">
        <v>1</v>
      </c>
      <c r="B39" s="22" t="s">
        <v>193</v>
      </c>
      <c r="C39" s="109" t="s">
        <v>194</v>
      </c>
      <c r="D39" s="109" t="s">
        <v>194</v>
      </c>
      <c r="E39" s="109" t="s">
        <v>194</v>
      </c>
      <c r="F39" s="109" t="s">
        <v>194</v>
      </c>
      <c r="G39" s="110" t="s">
        <v>195</v>
      </c>
      <c r="I39" s="15" t="s">
        <v>196</v>
      </c>
      <c r="J39" s="15" t="s">
        <v>59</v>
      </c>
    </row>
    <row r="40" spans="1:11" ht="24.75" customHeight="1" x14ac:dyDescent="0.2">
      <c r="A40" s="27">
        <v>2</v>
      </c>
      <c r="B40" s="22" t="s">
        <v>197</v>
      </c>
      <c r="C40" s="111" t="s">
        <v>178</v>
      </c>
      <c r="D40" s="111" t="s">
        <v>178</v>
      </c>
      <c r="E40" s="109" t="s">
        <v>194</v>
      </c>
      <c r="F40" s="109" t="s">
        <v>194</v>
      </c>
      <c r="G40" s="110" t="s">
        <v>195</v>
      </c>
      <c r="I40" s="15" t="s">
        <v>58</v>
      </c>
      <c r="J40" s="15" t="s">
        <v>189</v>
      </c>
    </row>
    <row r="41" spans="1:11" ht="24.75" customHeight="1" x14ac:dyDescent="0.2">
      <c r="A41" s="27">
        <v>3</v>
      </c>
      <c r="B41" s="22" t="s">
        <v>198</v>
      </c>
      <c r="C41" s="111" t="s">
        <v>178</v>
      </c>
      <c r="D41" s="111" t="s">
        <v>178</v>
      </c>
      <c r="E41" s="111" t="s">
        <v>178</v>
      </c>
      <c r="F41" s="109" t="s">
        <v>194</v>
      </c>
      <c r="G41" s="110" t="s">
        <v>195</v>
      </c>
      <c r="I41" s="15" t="s">
        <v>198</v>
      </c>
      <c r="J41" s="15" t="s">
        <v>190</v>
      </c>
    </row>
    <row r="42" spans="1:11" ht="24.75" customHeight="1" x14ac:dyDescent="0.2">
      <c r="A42" s="27">
        <v>4</v>
      </c>
      <c r="B42" s="22" t="s">
        <v>58</v>
      </c>
      <c r="C42" s="25" t="s">
        <v>199</v>
      </c>
      <c r="D42" s="111" t="s">
        <v>178</v>
      </c>
      <c r="E42" s="111" t="s">
        <v>178</v>
      </c>
      <c r="F42" s="109" t="s">
        <v>194</v>
      </c>
      <c r="G42" s="110" t="s">
        <v>195</v>
      </c>
      <c r="I42" s="15" t="s">
        <v>197</v>
      </c>
      <c r="J42" s="15" t="s">
        <v>191</v>
      </c>
    </row>
    <row r="43" spans="1:11" ht="24.75" customHeight="1" x14ac:dyDescent="0.2">
      <c r="A43" s="27">
        <v>5</v>
      </c>
      <c r="B43" s="22" t="s">
        <v>196</v>
      </c>
      <c r="C43" s="25" t="s">
        <v>199</v>
      </c>
      <c r="D43" s="25" t="s">
        <v>199</v>
      </c>
      <c r="E43" s="111" t="s">
        <v>178</v>
      </c>
      <c r="F43" s="109" t="s">
        <v>194</v>
      </c>
      <c r="G43" s="110" t="s">
        <v>195</v>
      </c>
      <c r="I43" s="15" t="s">
        <v>193</v>
      </c>
      <c r="J43" s="15" t="s">
        <v>192</v>
      </c>
    </row>
    <row r="44" spans="1:11" ht="25.5" x14ac:dyDescent="0.2">
      <c r="B44" s="5" t="s">
        <v>200</v>
      </c>
      <c r="C44" s="26" t="s">
        <v>59</v>
      </c>
      <c r="D44" s="22" t="s">
        <v>189</v>
      </c>
      <c r="E44" s="22" t="s">
        <v>190</v>
      </c>
      <c r="F44" s="26" t="s">
        <v>191</v>
      </c>
      <c r="G44" s="22" t="s">
        <v>192</v>
      </c>
    </row>
    <row r="47" spans="1:11" ht="38.25" x14ac:dyDescent="0.2">
      <c r="I47" s="16" t="s">
        <v>25</v>
      </c>
      <c r="J47" s="16" t="s">
        <v>201</v>
      </c>
      <c r="K47" s="16" t="s">
        <v>202</v>
      </c>
    </row>
    <row r="48" spans="1:11" x14ac:dyDescent="0.2">
      <c r="I48" s="15" t="s">
        <v>61</v>
      </c>
      <c r="J48" s="15" t="s">
        <v>203</v>
      </c>
      <c r="K48" t="s">
        <v>62</v>
      </c>
    </row>
    <row r="49" spans="9:11" x14ac:dyDescent="0.2">
      <c r="I49" s="15" t="s">
        <v>204</v>
      </c>
      <c r="J49" s="15" t="s">
        <v>68</v>
      </c>
      <c r="K49" s="15" t="s">
        <v>205</v>
      </c>
    </row>
    <row r="51" spans="9:11" x14ac:dyDescent="0.2">
      <c r="I51" s="2" t="s">
        <v>206</v>
      </c>
      <c r="J51" s="2" t="s">
        <v>207</v>
      </c>
    </row>
    <row r="52" spans="9:11" x14ac:dyDescent="0.2">
      <c r="I52" t="s">
        <v>203</v>
      </c>
      <c r="J52" t="s">
        <v>208</v>
      </c>
    </row>
    <row r="53" spans="9:11" x14ac:dyDescent="0.2">
      <c r="I53" t="s">
        <v>68</v>
      </c>
      <c r="J53" t="s">
        <v>63</v>
      </c>
    </row>
    <row r="54" spans="9:11" x14ac:dyDescent="0.2">
      <c r="J54" t="s">
        <v>209</v>
      </c>
    </row>
  </sheetData>
  <mergeCells count="38">
    <mergeCell ref="D26:E26"/>
    <mergeCell ref="F26:G26"/>
    <mergeCell ref="A1:B4"/>
    <mergeCell ref="C7:G7"/>
    <mergeCell ref="C8:G8"/>
    <mergeCell ref="C9:G9"/>
    <mergeCell ref="C10:G10"/>
    <mergeCell ref="C1:E4"/>
    <mergeCell ref="C11:G11"/>
    <mergeCell ref="C17:G17"/>
    <mergeCell ref="C18:G18"/>
    <mergeCell ref="F21:G21"/>
    <mergeCell ref="F22:G22"/>
    <mergeCell ref="C12:G12"/>
    <mergeCell ref="C16:G16"/>
    <mergeCell ref="D24:E24"/>
    <mergeCell ref="D25:E25"/>
    <mergeCell ref="D21:E21"/>
    <mergeCell ref="F24:G24"/>
    <mergeCell ref="F25:G25"/>
    <mergeCell ref="F23:G23"/>
    <mergeCell ref="C13:G13"/>
    <mergeCell ref="C14:G14"/>
    <mergeCell ref="C15:G15"/>
    <mergeCell ref="D22:E22"/>
    <mergeCell ref="D23:E23"/>
    <mergeCell ref="F33:G33"/>
    <mergeCell ref="F34:G34"/>
    <mergeCell ref="D29:E29"/>
    <mergeCell ref="F29:G29"/>
    <mergeCell ref="F30:G30"/>
    <mergeCell ref="D30:E30"/>
    <mergeCell ref="D32:E32"/>
    <mergeCell ref="D33:E33"/>
    <mergeCell ref="D34:E34"/>
    <mergeCell ref="F32:G32"/>
    <mergeCell ref="F31:G31"/>
    <mergeCell ref="D31:E31"/>
  </mergeCells>
  <conditionalFormatting sqref="E40">
    <cfRule type="iconSet" priority="1">
      <iconSet>
        <cfvo type="percent" val="0"/>
        <cfvo type="percent" val="33"/>
        <cfvo type="percent" val="67"/>
      </iconSet>
    </cfRule>
    <cfRule type="iconSet" priority="2">
      <iconSet iconSet="4RedToBlack">
        <cfvo type="percent" val="0"/>
        <cfvo type="percent" val="25"/>
        <cfvo type="percent" val="50"/>
        <cfvo type="percent" val="75"/>
      </iconSet>
    </cfRule>
    <cfRule type="containsText" dxfId="0" priority="3" operator="containsText" text="extremo">
      <formula>NOT(ISERROR(SEARCH("extremo",E40)))</formula>
    </cfRule>
  </conditionalFormatting>
  <dataValidations count="1">
    <dataValidation type="list" allowBlank="1" showInputMessage="1" showErrorMessage="1" sqref="F44 C37 C44 F37" xr:uid="{00000000-0002-0000-0200-000000000000}">
      <formula1>$J$39:$J$43</formula1>
    </dataValidation>
  </dataValidations>
  <pageMargins left="0.7" right="0.7" top="0.75" bottom="0.75" header="0.3" footer="0.3"/>
  <pageSetup scale="87" orientation="landscape" horizontalDpi="4294967294" verticalDpi="4294967294" r:id="rId1"/>
  <rowBreaks count="1" manualBreakCount="1">
    <brk id="22"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4"/>
  <sheetViews>
    <sheetView workbookViewId="0"/>
  </sheetViews>
  <sheetFormatPr baseColWidth="10" defaultColWidth="11.42578125" defaultRowHeight="15" x14ac:dyDescent="0.25"/>
  <cols>
    <col min="1" max="1" width="21.28515625" style="77" bestFit="1" customWidth="1"/>
    <col min="2" max="2" width="11.42578125" style="77"/>
    <col min="3" max="3" width="4.5703125" style="77" bestFit="1" customWidth="1"/>
    <col min="4" max="16384" width="11.42578125" style="77"/>
  </cols>
  <sheetData>
    <row r="2" spans="1:5" x14ac:dyDescent="0.25">
      <c r="A2" s="238" t="s">
        <v>210</v>
      </c>
      <c r="B2" s="238"/>
      <c r="C2" s="238"/>
    </row>
    <row r="3" spans="1:5" x14ac:dyDescent="0.25">
      <c r="A3" s="237" t="s">
        <v>211</v>
      </c>
      <c r="B3" s="77" t="s">
        <v>101</v>
      </c>
      <c r="C3" s="80">
        <v>0.25</v>
      </c>
    </row>
    <row r="4" spans="1:5" x14ac:dyDescent="0.25">
      <c r="A4" s="237"/>
      <c r="B4" s="77" t="s">
        <v>212</v>
      </c>
      <c r="C4" s="80">
        <v>0.15</v>
      </c>
    </row>
    <row r="5" spans="1:5" x14ac:dyDescent="0.25">
      <c r="A5" s="237"/>
      <c r="B5" s="77" t="s">
        <v>213</v>
      </c>
      <c r="C5" s="80">
        <v>0.1</v>
      </c>
    </row>
    <row r="6" spans="1:5" x14ac:dyDescent="0.25">
      <c r="A6" s="79"/>
      <c r="B6" s="77" t="s">
        <v>108</v>
      </c>
    </row>
    <row r="7" spans="1:5" x14ac:dyDescent="0.25">
      <c r="A7" s="237" t="s">
        <v>214</v>
      </c>
      <c r="B7" s="77" t="s">
        <v>215</v>
      </c>
      <c r="C7" s="80">
        <v>0.25</v>
      </c>
    </row>
    <row r="8" spans="1:5" x14ac:dyDescent="0.25">
      <c r="A8" s="237"/>
      <c r="B8" s="77" t="s">
        <v>62</v>
      </c>
      <c r="C8" s="80">
        <v>0.15</v>
      </c>
    </row>
    <row r="9" spans="1:5" x14ac:dyDescent="0.25">
      <c r="A9" s="79"/>
      <c r="B9" s="77" t="s">
        <v>108</v>
      </c>
      <c r="C9" s="80"/>
    </row>
    <row r="11" spans="1:5" x14ac:dyDescent="0.25">
      <c r="A11" s="238" t="s">
        <v>216</v>
      </c>
      <c r="B11" s="238"/>
      <c r="C11" s="238"/>
    </row>
    <row r="12" spans="1:5" x14ac:dyDescent="0.25">
      <c r="A12" s="237" t="s">
        <v>96</v>
      </c>
      <c r="B12" s="77" t="s">
        <v>102</v>
      </c>
      <c r="C12" s="80"/>
      <c r="D12" s="237" t="s">
        <v>38</v>
      </c>
      <c r="E12" s="77" t="s">
        <v>103</v>
      </c>
    </row>
    <row r="13" spans="1:5" x14ac:dyDescent="0.25">
      <c r="A13" s="237"/>
      <c r="B13" s="77" t="s">
        <v>217</v>
      </c>
      <c r="C13" s="80"/>
      <c r="D13" s="237"/>
      <c r="E13" s="77" t="s">
        <v>218</v>
      </c>
    </row>
    <row r="14" spans="1:5" x14ac:dyDescent="0.25">
      <c r="A14" s="237" t="s">
        <v>98</v>
      </c>
      <c r="B14" s="77" t="s">
        <v>105</v>
      </c>
      <c r="C14" s="80"/>
      <c r="D14" s="237" t="s">
        <v>219</v>
      </c>
      <c r="E14" s="77" t="s">
        <v>104</v>
      </c>
    </row>
    <row r="15" spans="1:5" x14ac:dyDescent="0.25">
      <c r="A15" s="237"/>
      <c r="B15" s="77" t="s">
        <v>220</v>
      </c>
      <c r="C15" s="80"/>
      <c r="D15" s="237"/>
      <c r="E15" s="77" t="s">
        <v>221</v>
      </c>
    </row>
    <row r="16" spans="1:5" x14ac:dyDescent="0.25">
      <c r="A16" s="237" t="s">
        <v>99</v>
      </c>
      <c r="B16" s="77" t="s">
        <v>106</v>
      </c>
    </row>
    <row r="17" spans="1:2" x14ac:dyDescent="0.25">
      <c r="A17" s="237"/>
      <c r="B17" s="77" t="s">
        <v>222</v>
      </c>
    </row>
    <row r="19" spans="1:2" x14ac:dyDescent="0.25">
      <c r="A19" s="236" t="s">
        <v>223</v>
      </c>
      <c r="B19" s="236"/>
    </row>
    <row r="20" spans="1:2" x14ac:dyDescent="0.25">
      <c r="A20" s="77" t="s">
        <v>155</v>
      </c>
      <c r="B20" s="78">
        <v>0.2</v>
      </c>
    </row>
    <row r="21" spans="1:2" x14ac:dyDescent="0.25">
      <c r="A21" s="77" t="s">
        <v>100</v>
      </c>
      <c r="B21" s="78">
        <v>0.4</v>
      </c>
    </row>
    <row r="22" spans="1:2" x14ac:dyDescent="0.25">
      <c r="A22" s="77" t="s">
        <v>160</v>
      </c>
      <c r="B22" s="78">
        <v>0.6</v>
      </c>
    </row>
    <row r="23" spans="1:2" x14ac:dyDescent="0.25">
      <c r="A23" s="77" t="s">
        <v>163</v>
      </c>
      <c r="B23" s="78">
        <v>0.8</v>
      </c>
    </row>
    <row r="24" spans="1:2" x14ac:dyDescent="0.25">
      <c r="A24" s="77" t="s">
        <v>166</v>
      </c>
      <c r="B24" s="78">
        <v>1</v>
      </c>
    </row>
  </sheetData>
  <mergeCells count="10">
    <mergeCell ref="D12:D13"/>
    <mergeCell ref="D14:D15"/>
    <mergeCell ref="A19:B19"/>
    <mergeCell ref="A16:A17"/>
    <mergeCell ref="A3:A5"/>
    <mergeCell ref="A7:A8"/>
    <mergeCell ref="A2:C2"/>
    <mergeCell ref="A11:C11"/>
    <mergeCell ref="A12:A13"/>
    <mergeCell ref="A14:A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1. Mapa y plan de tratamiento</vt:lpstr>
      <vt:lpstr>2. Evaluación de controles</vt:lpstr>
      <vt:lpstr>Anexos</vt:lpstr>
      <vt:lpstr>Criterios</vt:lpstr>
      <vt:lpstr>'1. Mapa y plan de tratamiento'!Área_de_impresión</vt:lpstr>
      <vt:lpstr>'2. Evaluación de controles'!Área_de_impresión</vt:lpstr>
      <vt:lpstr>Anexos!Área_de_impresión</vt:lpstr>
      <vt:lpstr>'2. Evaluación de controles'!Títulos_a_imprimir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bperez</dc:creator>
  <cp:keywords/>
  <dc:description/>
  <cp:lastModifiedBy>Sofy Lorena Arenas Vera</cp:lastModifiedBy>
  <cp:revision/>
  <dcterms:created xsi:type="dcterms:W3CDTF">2008-09-05T19:47:59Z</dcterms:created>
  <dcterms:modified xsi:type="dcterms:W3CDTF">2026-07-27T22:05:06Z</dcterms:modified>
  <cp:category/>
  <cp:contentStatus/>
</cp:coreProperties>
</file>