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D:\SDIS\Contrato 889-2021\04_Indicadores\05_Julio\"/>
    </mc:Choice>
  </mc:AlternateContent>
  <xr:revisionPtr revIDLastSave="0" documentId="13_ncr:1_{73677636-5129-4466-8BA3-20616BE1C8CA}"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3" i="1" l="1"/>
  <c r="AL14" i="1" l="1"/>
  <c r="CB12" i="1" l="1"/>
  <c r="BW12" i="1"/>
  <c r="BR12" i="1"/>
  <c r="BM12" i="1"/>
  <c r="BH12" i="1"/>
  <c r="BC12" i="1"/>
  <c r="AX12" i="1"/>
  <c r="AS12" i="1"/>
  <c r="AN12" i="1"/>
  <c r="AI12" i="1"/>
  <c r="AD12" i="1"/>
  <c r="CA12" i="1" l="1"/>
  <c r="BV12" i="1"/>
  <c r="BQ12" i="1"/>
  <c r="BL12" i="1"/>
  <c r="BG12" i="1"/>
  <c r="BB12" i="1"/>
  <c r="AW12" i="1"/>
  <c r="AR12" i="1"/>
  <c r="AM12" i="1"/>
  <c r="AH12" i="1"/>
  <c r="Y12" i="1"/>
  <c r="AC12" i="1"/>
  <c r="X12" i="1"/>
  <c r="CI14" i="1" l="1"/>
  <c r="CF14" i="1"/>
  <c r="CE14" i="1"/>
  <c r="BZ14" i="1"/>
  <c r="BU14" i="1"/>
  <c r="BP14" i="1"/>
  <c r="BK14" i="1"/>
  <c r="BF14" i="1"/>
  <c r="BA14" i="1"/>
  <c r="AV14" i="1"/>
  <c r="AQ14" i="1"/>
  <c r="AG14" i="1"/>
  <c r="AB14" i="1"/>
  <c r="W14" i="1"/>
  <c r="CI17" i="1"/>
  <c r="CF17" i="1"/>
  <c r="CE17" i="1"/>
  <c r="BZ17" i="1"/>
  <c r="BU17" i="1"/>
  <c r="BP17" i="1"/>
  <c r="BK17" i="1"/>
  <c r="BF17" i="1"/>
  <c r="BA17" i="1"/>
  <c r="AV17" i="1"/>
  <c r="AQ17" i="1"/>
  <c r="AL17" i="1"/>
  <c r="AG17" i="1"/>
  <c r="AB17" i="1"/>
  <c r="W17" i="1"/>
  <c r="CI16" i="1"/>
  <c r="CF16" i="1"/>
  <c r="CE16" i="1"/>
  <c r="BZ16" i="1"/>
  <c r="BU16" i="1"/>
  <c r="BP16" i="1"/>
  <c r="BK16" i="1"/>
  <c r="BF16" i="1"/>
  <c r="BA16" i="1"/>
  <c r="AV16" i="1"/>
  <c r="AQ16" i="1"/>
  <c r="AL16" i="1"/>
  <c r="AG16" i="1"/>
  <c r="AB16" i="1"/>
  <c r="W16" i="1"/>
  <c r="CI15" i="1"/>
  <c r="CF15" i="1"/>
  <c r="CE15" i="1"/>
  <c r="BZ15" i="1"/>
  <c r="BU15" i="1"/>
  <c r="BP15" i="1"/>
  <c r="BK15" i="1"/>
  <c r="BF15" i="1"/>
  <c r="BA15" i="1"/>
  <c r="AV15" i="1"/>
  <c r="AQ15" i="1"/>
  <c r="AL15" i="1"/>
  <c r="AG15" i="1"/>
  <c r="AB15" i="1"/>
  <c r="W15" i="1"/>
  <c r="BZ13" i="1"/>
  <c r="BU13" i="1"/>
  <c r="BP13" i="1"/>
  <c r="BK13" i="1"/>
  <c r="BF13" i="1"/>
  <c r="BA13" i="1"/>
  <c r="AQ13" i="1"/>
  <c r="AL13" i="1"/>
  <c r="AG13" i="1"/>
  <c r="AB13" i="1"/>
  <c r="W13" i="1"/>
  <c r="CI13" i="1"/>
  <c r="CF13" i="1"/>
  <c r="CE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5" i="1" l="1"/>
  <c r="CH15" i="1" s="1"/>
  <c r="CJ15" i="1" s="1"/>
  <c r="CG17" i="1"/>
  <c r="CH17" i="1" s="1"/>
  <c r="CJ17" i="1" s="1"/>
  <c r="CG14" i="1"/>
  <c r="CH14" i="1" s="1"/>
  <c r="CJ14" i="1" s="1"/>
  <c r="CG16" i="1"/>
  <c r="CH16" i="1" s="1"/>
  <c r="CJ16" i="1" s="1"/>
  <c r="CG13" i="1"/>
  <c r="CH13" i="1" s="1"/>
  <c r="CJ13" i="1" s="1"/>
</calcChain>
</file>

<file path=xl/sharedStrings.xml><?xml version="1.0" encoding="utf-8"?>
<sst xmlns="http://schemas.openxmlformats.org/spreadsheetml/2006/main" count="186" uniqueCount="151">
  <si>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</si>
  <si>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</si>
  <si>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</si>
  <si>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</si>
  <si>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</si>
  <si>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</si>
  <si>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</si>
  <si>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</si>
  <si>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</si>
  <si>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</si>
  <si>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</si>
  <si>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</si>
  <si>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</si>
  <si>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</si>
  <si>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</si>
  <si>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</si>
  <si>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</si>
  <si>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</si>
  <si>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</si>
  <si>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</si>
  <si>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</si>
  <si>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</si>
  <si>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</si>
  <si>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</si>
  <si>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</si>
  <si>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</si>
  <si>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</si>
  <si>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</si>
  <si>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</si>
  <si>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</si>
  <si>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</si>
  <si>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</si>
  <si>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</si>
  <si>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</si>
  <si>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</si>
  <si>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</si>
  <si>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</si>
  <si>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</si>
  <si>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</si>
  <si>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</si>
  <si>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</si>
  <si>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</si>
  <si>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</si>
  <si>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</si>
  <si>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</si>
  <si>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</si>
  <si>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</si>
  <si>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</si>
  <si>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</si>
  <si>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</si>
  <si>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</si>
  <si>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</si>
  <si>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</si>
  <si>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</si>
  <si>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</si>
  <si>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</si>
  <si>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</si>
  <si>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</si>
  <si>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</si>
  <si>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</si>
  <si>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</si>
  <si>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</si>
  <si>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</si>
  <si>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</si>
  <si>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</si>
  <si>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</si>
  <si>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</si>
  <si>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</si>
  <si>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</si>
  <si>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</si>
  <si>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</si>
  <si>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</si>
  <si>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</si>
  <si>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</si>
  <si>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</si>
  <si>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</si>
  <si>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</si>
  <si>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</si>
  <si>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</si>
  <si>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</si>
  <si>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</si>
  <si>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</si>
  <si>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</si>
  <si>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</si>
  <si>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</si>
  <si>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</si>
  <si>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</si>
  <si>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</si>
  <si>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</si>
  <si>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</si>
  <si>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</si>
  <si>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</si>
  <si>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</si>
  <si>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</si>
  <si>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</si>
  <si>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</si>
  <si>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</si>
  <si>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</si>
  <si>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</si>
  <si>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</si>
  <si>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</si>
  <si>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</si>
  <si>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</si>
  <si>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</si>
  <si>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</si>
  <si>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</si>
  <si>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</si>
  <si>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</si>
  <si>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</si>
  <si>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</si>
  <si>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</si>
  <si>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</si>
  <si>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</si>
  <si>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5.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</si>
  <si>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6.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</si>
  <si>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</si>
  <si>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Porcentaje</t>
  </si>
  <si>
    <t>Aplicación oportuna de los lineamientos archivísticos  por parte de los responsables de las Subdirecciones Locales y Dependencias para el seguimiento de la implementación.</t>
  </si>
  <si>
    <t>*Informe de Visitas de seguimiento.
*FUID de las Subdirecciones Locales y/o Dependencias.
*Informe de estado de organización de los archivos de gestión con registro fotográfico.</t>
  </si>
  <si>
    <t>GD-001</t>
  </si>
  <si>
    <t>*Informe de Visitas de seguimiento.
*Registros de asistencia.</t>
  </si>
  <si>
    <t>GD-002</t>
  </si>
  <si>
    <t>*Informe de Visitas de seguimiento.
*FUID de las  Dependencias.
*Informe de estado de organización de los archivos de gestión con registro fotográfico.</t>
  </si>
  <si>
    <t>Dependencias con seguimiento  de la implementación de los lineamientos  archivísticos.</t>
  </si>
  <si>
    <t>Dependencias con inventario documental.</t>
  </si>
  <si>
    <t>Levantamiento de inventario documental y organización de los archivos de gestión por parte de las dependencias de la entidad.</t>
  </si>
  <si>
    <t>Establecer la volumetría de inventario documental de las dependencias de la SDIS.</t>
  </si>
  <si>
    <t>No aplica</t>
  </si>
  <si>
    <t>(Número de Dependencias con seguimientos de implementación de los lineamientos archivísticos/ Número total de Dependencias de la entidad con producción documental) * 100</t>
  </si>
  <si>
    <t>(Número de dependencias con FUID / Número de dependencias de la SDIS con producción documental)*100</t>
  </si>
  <si>
    <t>Numerador: Sumar las dependencias con seguimientos de implementación de los lineamientos archivísticos.
Denominador: Tomar el total de dependencias de la SDIS con producción documental, para las cuales aplica la implementación de lineamientos archivísticos.
Nota: El resultado del indicador de la vigencia será el del último periodo.</t>
  </si>
  <si>
    <t>Numerador: Sumar las dependencias con Formato Único de Inventario Documental-FUID.
Denominador: Tomar el total de dependencias con producción documental de la SDIS.</t>
  </si>
  <si>
    <t>Establecer el porcentaje de dependencias a las que se les realiza los seguimientos de implementación de lineamientos archivísticos.</t>
  </si>
  <si>
    <t>Circular N° 013 del 28/04/2021</t>
  </si>
  <si>
    <t>En el mes de enero se realizó el seguimiento a la implementación de lineamientos archivísticos a una (1) dependencia que fue:
Dirección de Nutrición y Abastecimiento.   
Es importante mencionar que dadas las condiciones de terminación de contratos del nivel profesional que realiza la actividad, no fue posible dar mayores avances frente a la tarea.
Se espera que una vez se cuente con  la nueva contratación del recurso humano se pueda presentar mejores avances.</t>
  </si>
  <si>
    <t>29/03/2021. No se generan observaciones o recomendaciones adicionales respecto al análisis presentado en el seguimiento al indicador de gestión.</t>
  </si>
  <si>
    <t>Durante el mes de febrero, se realizó la actividad de seguimiento a la implementación de los lineamientos archivísticos, a un total de una (1) dependencia del nivel central que fue;
La Dirección de Análisis y Diseño Estratégico.
Adicionalmente, se resalta que en el mes hubo dificultades relacionadas a los procesos de contratación de personal que ejecuta la tarea, razón por la cual, el indicador podría verse impactado.
Sin embargo, una vez se tenga subsanada la contratación del personal profesional asignado a la tarea, se puede dar cumplimiento efectivo a la programación establecida para los meses siguientes.</t>
  </si>
  <si>
    <t>El mes de marzo no fue posible realizar  los seguimientos a la implementación de los lineamientos archivíticos, dado que, no se contó con el personal designado a la tarea por terminación de contratos de los profesionales archivistas. 
Nota: Desde el pasado mes de febrero se terminaron los contratos del personal .</t>
  </si>
  <si>
    <t>19/04/2021. No se generan observaciones o recomendaciones respecto al análisis presentado en el seguimiento al indicador de gestión.</t>
  </si>
  <si>
    <t>Durante el mes de abril, se realizó la actividad de seguimiento a la implementación de los lineamientos archivísticos, a un total de cuatro (4) dependencias y una (1) unidad operativa de la Subdirección para la Familia  así:
Del nivel central: Despacho, Oficina Asesora de Comunicaciones.
Unidad Operativa: Comisaría de Kennedy de la Subdirección para la Familia.
Subdirecciones Locales: Usme y Ciudad Bolívar.
Es importante mencionar que el desarrollo de la actividad se ejecutó conforme al cronograma establecido para la tarea.</t>
  </si>
  <si>
    <t>Se realizaron cuatro (4) visitas de seguimiento a las dependencias y las unidades operativas de la Subdirección para la Familia una (1), para un total de cinco (5) visitas en el periodo, de las cuales se logró identificar la volumetría de la siguiente manera:
1. Despacho cuenta con FUID y 44 cajas X200 (página 4 del informe).
2. Oficina de comunicaciones no fue posible verificar la volumetría en la visita (página 5 del informe).
3. Subdireción Local de Usme-Sumapaz cuenta con FUID y 3263 cajas X200.
4. Subdirección Local de Ciudad Bolívar cuenta con FUID y 1521 cajas x200.
5. Subdirección para la Familia - Comisaría Kennedy cuenta con FUID y 499 cajas X200 (página 6 del informe).</t>
  </si>
  <si>
    <t>12/05/2021. Se solicita revisar el reporte realizado, ya que una de las dependencias reportadas no cuenta con el seguimiento de acuerdo con lo definido, pues solamente se esta presentando seguimiento a una unidad operativa (Comisaria de familia Kennedy I) de la dependencia (Subdirección para la Familia).
Adicionalmente, se recomienda revisar la pertinencia de oficialización del formato de informe, el cual se maneja como un documento no controlado, sin embargo al ser un soporte oficial, debe estar adoptado oficialmente en la entidad.
14/05/2021. No se generan observaciones adicionales respecto al análisis presentado en el seguimiento al indicador de gestión.</t>
  </si>
  <si>
    <t>Para el mes de mayo se realizó la actividad de seguimiento a la implementación de los lineamientos archivísticos, a un total de cuatro(4) dependencias así:
1. Oficina de Asustos Disciplinarios.
2. Subdirección de Plantas Físicas. 
3. Oficina Asesora Jurídica. 
4. Subdirección Local de Kennedy.
Es importante mencionar que el desarrollo de la actividad se ejecutó conforme al cronograma establecido para la tarea.</t>
  </si>
  <si>
    <r>
      <t>Se realizaron cuatro (4) visitas de seguimiento a las dependencias, de las cuales se logró identificar la volumetría de la siguiente manera:
1. Oficina de Asuntos Disciplinarios cuenta con una base de datos que luego de ser cerrado el expediente se tramita la información al FUID , la volumetría son 196 cajas X200 (páginas 6 y 12 del informe).
2. Subdirección de Plantas Físicas cuenta con un FUID parcial, la volumetría son 214 cajas X200 (página 7 Y 10 del informe).
3. Oficina Asesora Jurídica cuenta con FUID parcial solo para tutelas (faltan otras series), la volumetría son 470 cajas X200 (páginas 7 y 12 del informe).
4. Subdirección Local de Kennedy cuenta con FUID y la volumentría son 1184 cajas x200 (páginas 2 y 7 del informe).</t>
    </r>
    <r>
      <rPr>
        <sz val="9"/>
        <color rgb="FFFF0000"/>
        <rFont val="Arial"/>
        <family val="2"/>
      </rPr>
      <t xml:space="preserve">
</t>
    </r>
  </si>
  <si>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y en la preparación de las evidencias definidas.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</si>
  <si>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</si>
  <si>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r>
      <t>Durante el primer semestre del año 2021 se realizaron 13 visitas de seguimiento a las Dependencias asi:
•enero: 1 a la Dirección de nutrición y abastecimiento.
•febrero: 1 a la Dirección de análisis y diseño estratégico.
•abril: 4 a la SLIS Usme, SLIS Ciudad Bolívar, Despacho y OAC. Por último, a la Unidad operativa de la Subdirección para la Familia - Comisaría de Kennedy.
•mayo</t>
    </r>
    <r>
      <rPr>
        <sz val="9"/>
        <color rgb="FFFF0000"/>
        <rFont val="Arial"/>
        <family val="2"/>
      </rPr>
      <t xml:space="preserve">: </t>
    </r>
    <r>
      <rPr>
        <sz val="9"/>
        <rFont val="Arial"/>
        <family val="2"/>
      </rPr>
      <t>4</t>
    </r>
    <r>
      <rPr>
        <sz val="9"/>
        <color rgb="FFFF0000"/>
        <rFont val="Arial"/>
        <family val="2"/>
      </rPr>
      <t xml:space="preserve"> </t>
    </r>
    <r>
      <rPr>
        <sz val="9"/>
        <rFont val="Arial"/>
        <family val="2"/>
      </rPr>
      <t>a la Subdirección de Plantas Físicas, OAD, OAJ y SLIS Kennedy
•junio: 3 a la Subdirección de Contratación, SLIS; Santafé Candelaria y Bosa.
Los informes de seguimiento por cada visita se han venido presentando de manera mensual.
Las Dependencias con producción Documental corresponde a un aproximado de 43, el valor puede variar dependiendo de los resultados obtenidos en las visitas de segumiento programadas para el 2021.</t>
    </r>
  </si>
  <si>
    <t>Durante el primer semestre del año 2021 se realizaron 13 visitas de seguimiento a las Dependencias de las cuales se logró recopilar la información para 11 dependencias, de las cuales 10 cuentan con FUID, identificando un estimado en volumetria de 14.574 cajas X-200 equivalentes a un aproximado de 3.644 m de archivo, desagregados de la siguiente manera:
•Dirección de Nutrición y Abastecimiento: No fue posible recopilar la información en la visita, se tiene programada nueva visita para el segundo semestre el año.
•Dirección de Análisis y Diseño Estratégico: No fue posible recopilar la información en la visita, se tiene programada nueva visita para el segundo semestre el año.
•SLIS Ciudad Bolívar: 1521 cajas X-200 ≈ 380 m.
•Subdirección para la Familia - Comisaría de Kennedy: 496 cajas X-200 ≈ 124 m.
•SLIS Usme: 3263 cajas X-200 ≈ 816 m.
•SLIS Kennedy: 1184 cajas X-200≈296m.
•SLIS Santafé-Candelaria: 613 cajas X-200≈ 153m.
•Oficina Asesora de Comunicaciones: La Dependencia manifiesta no tener documentos fìsicos.
•SLIS Bosa: 965 cajas X-200≈ 241m.
•Despacho: 25 cajas X-200 ≈6m.
•OAJ: 470 cajas X-200≈118m.
•OAD: 196 cajas X-200≈49m.
•Subdirección de Plantas Físicas: 120 cajas X-200 ≈30m.
•Subdirección de Contratación: 5721 cajas X-200≈1430m
Los informes de seguimiento por cada visita se han venido presentando de manera mensual, es importante tener en cuenta que la volumetría es variable dependiendo del movimiento de cajas en las dependencias, así como, la verificación de las mismas dada la accesibilidad a los depósitos de archivo.
Las Dependencias con producción Documental corresponde a un aproximado de 43, el valor puede variar dependiendo de los resultados obtenidos en las visitas de segumiento programadas para el 2021.</t>
  </si>
  <si>
    <t>13/07/2021. No se encuentra el reporte cuantitativo (ejecutado y programado) que se debe presentar en este periodo dada la periodicidad del indicador (semestral). Adicionalmente es necesario revisar la sumatoria del semestre (14) pues no coincide con los valores desagregados por mes (13).
13/07/2021. Una vez revisados los ajustes, no se generan observaciones o recomendaciones adicionales respecto al análisis y soportes presentados en el seguimiento al indicador de gestión.</t>
  </si>
  <si>
    <t>13/07/2021. No se encuentra el reporte cuantitativo (ejecutado y programado) que se debe presentar en este periodo dada la periodicidad del indicador (semestral). Adicionalmente es necesario revisar la descripción y sumatoria del semestre (14) pues no coincide con los valores desagregados por mes (11).
13/07/2021. Una vez revisados los ajustes, no se generan observaciones o recomendaciones adicionales respecto al análisis y soportes presentados en el seguimiento al indicador de gestión.</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</si>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</sst>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i/>
      <sz val="9"/>
      <name val="Arial"/>
      <family val="2"/>
    </font>
    <font>
      <b/>
      <i/>
      <sz val="9"/>
      <name val="Arial"/>
      <family val="2"/>
    </font>
    <font>
      <i/>
      <sz val="8"/>
      <color theme="1"/>
      <name val="Arial"/>
      <family val="2"/>
    </font>
    <font>
      <sz val="9"/>
      <color rgb="FFFF000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11">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10"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6" xfId="0" applyNumberFormat="1" applyFont="1" applyFill="1" applyBorder="1" applyAlignment="1" applyProtection="1">
      <alignment horizontal="center" vertical="center"/>
      <protection hidden="1"/>
    </xf>
    <xf numFmtId="14" fontId="11" fillId="2" borderId="6" xfId="0" applyNumberFormat="1"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43" fontId="10" fillId="2" borderId="10" xfId="0" applyNumberFormat="1" applyFont="1" applyFill="1" applyBorder="1" applyAlignment="1" applyProtection="1">
      <alignment horizontal="center" vertical="center" wrapText="1"/>
      <protection hidden="1"/>
    </xf>
    <xf numFmtId="0" fontId="10" fillId="2" borderId="10" xfId="0" applyNumberFormat="1"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0" fontId="11" fillId="0" borderId="6" xfId="0" applyNumberFormat="1" applyFont="1" applyFill="1" applyBorder="1" applyAlignment="1" applyProtection="1">
      <alignment horizontal="center" vertical="center"/>
      <protection hidden="1"/>
    </xf>
    <xf numFmtId="9" fontId="11" fillId="0" borderId="6" xfId="2"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protection hidden="1"/>
    </xf>
    <xf numFmtId="0" fontId="11" fillId="0" borderId="6"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center" vertical="center" wrapText="1"/>
      <protection hidden="1"/>
    </xf>
    <xf numFmtId="3" fontId="14" fillId="0" borderId="6" xfId="2" applyNumberFormat="1" applyFont="1" applyFill="1" applyBorder="1" applyAlignment="1" applyProtection="1">
      <alignment horizontal="center" vertical="center" wrapText="1"/>
      <protection hidden="1"/>
    </xf>
    <xf numFmtId="9" fontId="14" fillId="0" borderId="6" xfId="2" applyFont="1" applyFill="1" applyBorder="1" applyAlignment="1" applyProtection="1">
      <alignment horizontal="center" vertical="center" wrapText="1"/>
      <protection hidden="1"/>
    </xf>
    <xf numFmtId="9" fontId="14" fillId="0" borderId="1" xfId="2" applyFont="1" applyFill="1" applyBorder="1" applyAlignment="1" applyProtection="1">
      <alignment horizontal="center" vertical="center" wrapText="1"/>
      <protection hidden="1"/>
    </xf>
    <xf numFmtId="9" fontId="14" fillId="0" borderId="1" xfId="2" applyFont="1" applyFill="1" applyBorder="1" applyAlignment="1" applyProtection="1">
      <alignment horizontal="left" vertical="center" wrapText="1"/>
      <protection hidden="1"/>
    </xf>
    <xf numFmtId="9" fontId="14" fillId="0" borderId="6" xfId="2" applyFont="1" applyFill="1" applyBorder="1" applyAlignment="1" applyProtection="1">
      <alignment horizontal="left" vertical="center" wrapText="1"/>
      <protection hidden="1"/>
    </xf>
    <xf numFmtId="3" fontId="14" fillId="0" borderId="2" xfId="2" applyNumberFormat="1" applyFont="1" applyFill="1" applyBorder="1" applyAlignment="1" applyProtection="1">
      <alignment horizontal="center" vertical="center" wrapText="1"/>
      <protection hidden="1"/>
    </xf>
    <xf numFmtId="9" fontId="15" fillId="0" borderId="2" xfId="2" applyFont="1" applyFill="1" applyBorder="1" applyAlignment="1" applyProtection="1">
      <alignment horizontal="left" vertical="center" wrapText="1"/>
      <protection hidden="1"/>
    </xf>
    <xf numFmtId="0" fontId="11" fillId="0" borderId="0" xfId="0" applyFont="1" applyFill="1" applyAlignment="1" applyProtection="1">
      <alignment horizontal="center" vertical="center"/>
      <protection hidden="1"/>
    </xf>
    <xf numFmtId="43" fontId="14" fillId="0" borderId="10"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hidden="1"/>
    </xf>
    <xf numFmtId="9" fontId="6" fillId="0" borderId="1" xfId="2" applyFont="1" applyFill="1" applyBorder="1" applyAlignment="1" applyProtection="1">
      <alignment vertical="center" wrapText="1"/>
      <protection hidden="1"/>
    </xf>
    <xf numFmtId="9" fontId="6" fillId="0" borderId="6" xfId="2" applyFont="1" applyFill="1" applyBorder="1" applyAlignment="1" applyProtection="1">
      <alignment vertical="center" wrapText="1"/>
      <protection hidden="1"/>
    </xf>
    <xf numFmtId="9" fontId="6" fillId="0" borderId="1" xfId="2" applyFont="1" applyFill="1" applyBorder="1" applyAlignment="1" applyProtection="1">
      <alignment horizontal="left" vertical="center" wrapText="1"/>
      <protection hidden="1"/>
    </xf>
    <xf numFmtId="9" fontId="11" fillId="0" borderId="6" xfId="2" applyFont="1" applyFill="1" applyBorder="1" applyAlignment="1" applyProtection="1">
      <alignment vertical="center" wrapText="1"/>
      <protection hidden="1"/>
    </xf>
    <xf numFmtId="9" fontId="16" fillId="0" borderId="1" xfId="2" applyFont="1" applyFill="1" applyBorder="1" applyAlignment="1" applyProtection="1">
      <alignment horizontal="left" vertical="center" wrapText="1"/>
      <protection hidden="1"/>
    </xf>
    <xf numFmtId="3" fontId="11" fillId="0" borderId="6" xfId="2" applyNumberFormat="1" applyFont="1" applyFill="1" applyBorder="1" applyAlignment="1" applyProtection="1">
      <alignment horizontal="center" vertical="center" wrapText="1"/>
      <protection hidden="1"/>
    </xf>
    <xf numFmtId="9" fontId="11" fillId="0" borderId="1" xfId="2" applyFont="1" applyFill="1" applyBorder="1" applyAlignment="1" applyProtection="1">
      <alignment vertical="center" wrapText="1"/>
      <protection hidden="1"/>
    </xf>
    <xf numFmtId="9" fontId="11" fillId="0" borderId="6" xfId="2" applyFont="1" applyFill="1" applyBorder="1" applyAlignment="1" applyProtection="1">
      <alignment horizontal="left" vertical="center" wrapText="1"/>
      <protection hidden="1"/>
    </xf>
    <xf numFmtId="1" fontId="14" fillId="0" borderId="6" xfId="2" applyNumberFormat="1" applyFont="1" applyFill="1" applyBorder="1" applyAlignment="1" applyProtection="1">
      <alignment horizontal="center" vertical="center" wrapText="1"/>
      <protection hidden="1"/>
    </xf>
    <xf numFmtId="9" fontId="14" fillId="0" borderId="10" xfId="2"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cellXfs>
  <cellStyles count="4">
    <cellStyle name="Millares" xfId="1" builtinId="3"/>
    <cellStyle name="Normal" xfId="0" builtinId="0"/>
    <cellStyle name="Normal 18"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8"/>
  <sheetViews>
    <sheetView showGridLines="0" tabSelected="1" zoomScale="85" zoomScaleNormal="85" workbookViewId="0">
      <selection activeCell="A14" sqref="A14"/>
    </sheetView>
  </sheetViews>
  <sheetFormatPr baseColWidth="10" defaultColWidth="0" defaultRowHeight="0" customHeight="1" zeroHeight="1" x14ac:dyDescent="0.25"/>
  <cols>
    <col min="1" max="1" width="1"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17.7109375" style="5" customWidth="1"/>
    <col min="13" max="13" width="30.5703125" style="5" customWidth="1"/>
    <col min="14" max="17" width="17.7109375" style="5" customWidth="1"/>
    <col min="18" max="18" width="17.7109375" style="9" customWidth="1"/>
    <col min="19" max="19" width="17.7109375" style="5" customWidth="1"/>
    <col min="20" max="20" width="17.42578125" style="5" customWidth="1"/>
    <col min="21" max="23" width="12" style="5" customWidth="1"/>
    <col min="24" max="24" width="79.140625" style="5" customWidth="1"/>
    <col min="25" max="25" width="43.85546875" style="4" customWidth="1"/>
    <col min="26" max="28" width="12" style="5" customWidth="1"/>
    <col min="29" max="29" width="79.140625" style="5" customWidth="1"/>
    <col min="30" max="30" width="43.85546875" style="5" customWidth="1"/>
    <col min="31" max="33" width="11.7109375" style="5" customWidth="1"/>
    <col min="34" max="34" width="79.140625" style="5" customWidth="1"/>
    <col min="35" max="35" width="43.85546875" style="5" customWidth="1"/>
    <col min="36" max="37" width="12" style="5" customWidth="1"/>
    <col min="38" max="38" width="12.85546875" style="5" bestFit="1" customWidth="1"/>
    <col min="39" max="39" width="79.140625" style="5" customWidth="1"/>
    <col min="40" max="40" width="43.85546875" style="4" customWidth="1"/>
    <col min="41" max="43" width="12" style="5" customWidth="1"/>
    <col min="44" max="44" width="79.140625" style="5" customWidth="1"/>
    <col min="45" max="45" width="43.85546875" style="5" customWidth="1"/>
    <col min="46" max="48" width="11.7109375" style="5" customWidth="1"/>
    <col min="49" max="49" width="79.140625" style="5" customWidth="1"/>
    <col min="50" max="50" width="43.85546875" style="5" customWidth="1"/>
    <col min="51" max="54" width="11.7109375" style="5" customWidth="1"/>
    <col min="55" max="55" width="14.5703125" style="5" customWidth="1"/>
    <col min="56" max="59" width="11.7109375" style="5" customWidth="1"/>
    <col min="60" max="60" width="13.85546875" style="5" customWidth="1"/>
    <col min="61" max="64" width="11.7109375" style="5" customWidth="1"/>
    <col min="65" max="65" width="14.5703125" style="5" customWidth="1"/>
    <col min="66" max="69" width="11.7109375" style="5" customWidth="1"/>
    <col min="70" max="70" width="14.7109375" style="5" customWidth="1"/>
    <col min="71" max="74" width="11.7109375" style="5" customWidth="1"/>
    <col min="75" max="75" width="13.140625" style="5" customWidth="1"/>
    <col min="76" max="79" width="11.7109375" style="5" customWidth="1"/>
    <col min="80" max="80" width="12.85546875" style="5" customWidth="1"/>
    <col min="81" max="81" width="13.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73"/>
      <c r="C2" s="74"/>
      <c r="D2" s="110" t="s">
        <v>76</v>
      </c>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04" t="s">
        <v>75</v>
      </c>
      <c r="CA2" s="105"/>
      <c r="CB2" s="105"/>
      <c r="CC2" s="106"/>
      <c r="CD2" s="1"/>
    </row>
    <row r="3" spans="2:88" s="11" customFormat="1" ht="32.25" customHeight="1" x14ac:dyDescent="0.2">
      <c r="B3" s="75"/>
      <c r="C3" s="76"/>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04" t="s">
        <v>98</v>
      </c>
      <c r="CA3" s="105"/>
      <c r="CB3" s="105"/>
      <c r="CC3" s="106"/>
      <c r="CD3" s="1"/>
    </row>
    <row r="4" spans="2:88" s="11" customFormat="1" ht="32.25" customHeight="1" x14ac:dyDescent="0.2">
      <c r="B4" s="75"/>
      <c r="C4" s="76"/>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04" t="s">
        <v>109</v>
      </c>
      <c r="CA4" s="105"/>
      <c r="CB4" s="105"/>
      <c r="CC4" s="106"/>
      <c r="CD4" s="1"/>
    </row>
    <row r="5" spans="2:88" s="11" customFormat="1" ht="32.25" customHeight="1" x14ac:dyDescent="0.2">
      <c r="B5" s="77"/>
      <c r="C5" s="78"/>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04" t="s">
        <v>53</v>
      </c>
      <c r="CA5" s="105"/>
      <c r="CB5" s="105"/>
      <c r="CC5" s="106"/>
      <c r="CD5" s="1"/>
    </row>
    <row r="6" spans="2:88" s="7" customFormat="1" ht="7.5" customHeight="1" x14ac:dyDescent="0.25">
      <c r="B6" s="6"/>
      <c r="C6" s="6"/>
      <c r="CC6" s="1"/>
      <c r="CD6" s="1"/>
    </row>
    <row r="7" spans="2:88" s="7" customFormat="1" ht="15" customHeight="1" x14ac:dyDescent="0.25">
      <c r="B7" s="82" t="s">
        <v>1</v>
      </c>
      <c r="C7" s="83"/>
      <c r="D7" s="10" t="s">
        <v>2</v>
      </c>
      <c r="E7" s="86" t="s">
        <v>10</v>
      </c>
      <c r="F7" s="87"/>
      <c r="G7" s="90">
        <v>2021</v>
      </c>
    </row>
    <row r="8" spans="2:88" s="7" customFormat="1" ht="15" customHeight="1" x14ac:dyDescent="0.25">
      <c r="B8" s="84"/>
      <c r="C8" s="85"/>
      <c r="D8" s="10" t="s">
        <v>3</v>
      </c>
      <c r="E8" s="88" t="s">
        <v>14</v>
      </c>
      <c r="F8" s="89"/>
      <c r="G8" s="91"/>
    </row>
    <row r="9" spans="2:88" s="30" customFormat="1" ht="7.5" customHeight="1" x14ac:dyDescent="0.25"/>
    <row r="10" spans="2:88" s="1" customFormat="1" ht="22.5" customHeight="1" x14ac:dyDescent="0.25">
      <c r="B10" s="93" t="s">
        <v>5</v>
      </c>
      <c r="C10" s="94"/>
      <c r="D10" s="94"/>
      <c r="E10" s="94"/>
      <c r="F10" s="94"/>
      <c r="G10" s="94"/>
      <c r="H10" s="94"/>
      <c r="I10" s="94"/>
      <c r="J10" s="94"/>
      <c r="K10" s="94"/>
      <c r="L10" s="94"/>
      <c r="M10" s="94"/>
      <c r="N10" s="94"/>
      <c r="O10" s="94"/>
      <c r="P10" s="94"/>
      <c r="Q10" s="94"/>
      <c r="R10" s="94"/>
      <c r="S10" s="94"/>
      <c r="T10" s="95"/>
      <c r="U10" s="107" t="s">
        <v>6</v>
      </c>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9"/>
      <c r="CC10" s="2"/>
      <c r="CE10" s="97" t="s">
        <v>106</v>
      </c>
      <c r="CF10" s="98"/>
      <c r="CG10" s="99"/>
      <c r="CH10" s="103" t="s">
        <v>107</v>
      </c>
      <c r="CI10" s="103"/>
      <c r="CJ10" s="103"/>
    </row>
    <row r="11" spans="2:88" s="2" customFormat="1" ht="19.5" customHeight="1" x14ac:dyDescent="0.25">
      <c r="B11" s="92" t="s">
        <v>105</v>
      </c>
      <c r="C11" s="92"/>
      <c r="D11" s="92"/>
      <c r="E11" s="92" t="s">
        <v>7</v>
      </c>
      <c r="F11" s="92"/>
      <c r="G11" s="92"/>
      <c r="H11" s="92"/>
      <c r="I11" s="92"/>
      <c r="J11" s="92" t="s">
        <v>8</v>
      </c>
      <c r="K11" s="92"/>
      <c r="L11" s="92"/>
      <c r="M11" s="92"/>
      <c r="N11" s="92"/>
      <c r="O11" s="92"/>
      <c r="P11" s="92"/>
      <c r="Q11" s="96" t="s">
        <v>9</v>
      </c>
      <c r="R11" s="96"/>
      <c r="S11" s="96"/>
      <c r="T11" s="96"/>
      <c r="U11" s="79" t="s">
        <v>10</v>
      </c>
      <c r="V11" s="80"/>
      <c r="W11" s="80"/>
      <c r="X11" s="80"/>
      <c r="Y11" s="80"/>
      <c r="Z11" s="79" t="s">
        <v>11</v>
      </c>
      <c r="AA11" s="80"/>
      <c r="AB11" s="80"/>
      <c r="AC11" s="80"/>
      <c r="AD11" s="81"/>
      <c r="AE11" s="80" t="s">
        <v>4</v>
      </c>
      <c r="AF11" s="80"/>
      <c r="AG11" s="80"/>
      <c r="AH11" s="80"/>
      <c r="AI11" s="80"/>
      <c r="AJ11" s="79" t="s">
        <v>12</v>
      </c>
      <c r="AK11" s="80"/>
      <c r="AL11" s="80"/>
      <c r="AM11" s="80"/>
      <c r="AN11" s="81"/>
      <c r="AO11" s="80" t="s">
        <v>13</v>
      </c>
      <c r="AP11" s="80"/>
      <c r="AQ11" s="80"/>
      <c r="AR11" s="80"/>
      <c r="AS11" s="80"/>
      <c r="AT11" s="79" t="s">
        <v>14</v>
      </c>
      <c r="AU11" s="80"/>
      <c r="AV11" s="80"/>
      <c r="AW11" s="80"/>
      <c r="AX11" s="81"/>
      <c r="AY11" s="80" t="s">
        <v>15</v>
      </c>
      <c r="AZ11" s="80"/>
      <c r="BA11" s="80"/>
      <c r="BB11" s="80"/>
      <c r="BC11" s="80"/>
      <c r="BD11" s="79" t="s">
        <v>16</v>
      </c>
      <c r="BE11" s="80"/>
      <c r="BF11" s="80"/>
      <c r="BG11" s="80"/>
      <c r="BH11" s="81"/>
      <c r="BI11" s="80" t="s">
        <v>17</v>
      </c>
      <c r="BJ11" s="80"/>
      <c r="BK11" s="80"/>
      <c r="BL11" s="80"/>
      <c r="BM11" s="80"/>
      <c r="BN11" s="79" t="s">
        <v>18</v>
      </c>
      <c r="BO11" s="80"/>
      <c r="BP11" s="80"/>
      <c r="BQ11" s="80"/>
      <c r="BR11" s="81"/>
      <c r="BS11" s="80" t="s">
        <v>19</v>
      </c>
      <c r="BT11" s="80"/>
      <c r="BU11" s="80"/>
      <c r="BV11" s="80"/>
      <c r="BW11" s="81"/>
      <c r="BX11" s="79" t="s">
        <v>20</v>
      </c>
      <c r="BY11" s="80"/>
      <c r="BZ11" s="80"/>
      <c r="CA11" s="80"/>
      <c r="CB11" s="81"/>
      <c r="CE11" s="100"/>
      <c r="CF11" s="101"/>
      <c r="CG11" s="102"/>
      <c r="CH11" s="103"/>
      <c r="CI11" s="103"/>
      <c r="CJ11" s="103"/>
    </row>
    <row r="12" spans="2:88" s="3" customFormat="1" ht="48.75" customHeight="1" x14ac:dyDescent="0.25">
      <c r="B12" s="44" t="s">
        <v>21</v>
      </c>
      <c r="C12" s="44" t="s">
        <v>22</v>
      </c>
      <c r="D12" s="44" t="s">
        <v>108</v>
      </c>
      <c r="E12" s="44" t="s">
        <v>23</v>
      </c>
      <c r="F12" s="45" t="s">
        <v>24</v>
      </c>
      <c r="G12" s="44" t="s">
        <v>25</v>
      </c>
      <c r="H12" s="44" t="s">
        <v>26</v>
      </c>
      <c r="I12" s="44" t="s">
        <v>27</v>
      </c>
      <c r="J12" s="44" t="s">
        <v>29</v>
      </c>
      <c r="K12" s="44" t="s">
        <v>28</v>
      </c>
      <c r="L12" s="44" t="s">
        <v>32</v>
      </c>
      <c r="M12" s="44" t="s">
        <v>72</v>
      </c>
      <c r="N12" s="44" t="s">
        <v>31</v>
      </c>
      <c r="O12" s="44" t="s">
        <v>30</v>
      </c>
      <c r="P12" s="44" t="s">
        <v>33</v>
      </c>
      <c r="Q12" s="44" t="s">
        <v>34</v>
      </c>
      <c r="R12" s="44" t="s">
        <v>35</v>
      </c>
      <c r="S12" s="44" t="s">
        <v>36</v>
      </c>
      <c r="T12" s="44" t="s">
        <v>37</v>
      </c>
      <c r="U12" s="36" t="str">
        <f>U11&amp;" ejecutado"</f>
        <v>Enero ejecutado</v>
      </c>
      <c r="V12" s="36" t="str">
        <f>U11&amp;" programado"</f>
        <v>Enero programado</v>
      </c>
      <c r="W12" s="36" t="str">
        <f>U11&amp;" resultado"</f>
        <v>Enero resultado</v>
      </c>
      <c r="X12" s="40" t="str">
        <f>U11&amp;" análisis mensual"</f>
        <v>Enero análisis mensual</v>
      </c>
      <c r="Y12" s="40" t="str">
        <f>U11&amp;" observaciones al seguimiento"</f>
        <v>Enero observaciones al seguimiento</v>
      </c>
      <c r="Z12" s="36" t="str">
        <f>Z11&amp;" ejecutado"</f>
        <v>Febrero ejecutado</v>
      </c>
      <c r="AA12" s="36" t="str">
        <f>Z11&amp;" programado"</f>
        <v>Febrero programado</v>
      </c>
      <c r="AB12" s="36" t="str">
        <f>Z11&amp;" resultado"</f>
        <v>Febrero resultado</v>
      </c>
      <c r="AC12" s="40" t="str">
        <f>Z11&amp;" análisis mensual"</f>
        <v>Febrero análisis mensual</v>
      </c>
      <c r="AD12" s="40" t="str">
        <f>Z11&amp;" observaciones al seguimiento"</f>
        <v>Febrero observaciones al seguimiento</v>
      </c>
      <c r="AE12" s="40" t="str">
        <f>AE11&amp;" ejecutado"</f>
        <v>Marzo ejecutado</v>
      </c>
      <c r="AF12" s="36" t="str">
        <f>AE11&amp;" programado"</f>
        <v>Marzo programado</v>
      </c>
      <c r="AG12" s="36" t="str">
        <f>AE11&amp;" resultado"</f>
        <v>Marzo resultado</v>
      </c>
      <c r="AH12" s="40" t="str">
        <f>AE11&amp;" análisis mensual"</f>
        <v>Marzo análisis mensual</v>
      </c>
      <c r="AI12" s="40" t="str">
        <f>AE11&amp;" observaciones al seguimiento"</f>
        <v>Marzo observaciones al seguimiento</v>
      </c>
      <c r="AJ12" s="36" t="str">
        <f>AJ11&amp;" ejecutado"</f>
        <v>Abril ejecutado</v>
      </c>
      <c r="AK12" s="36" t="str">
        <f>AJ11&amp;" programado"</f>
        <v>Abril programado</v>
      </c>
      <c r="AL12" s="36" t="str">
        <f>AJ11&amp;" resultado"</f>
        <v>Abril resultado</v>
      </c>
      <c r="AM12" s="40" t="str">
        <f>AJ11&amp;" análisis mensual"</f>
        <v>Abril análisis mensual</v>
      </c>
      <c r="AN12" s="36" t="str">
        <f>AJ11&amp;" observaciones al seguimiento"</f>
        <v>Abril observaciones al seguimiento</v>
      </c>
      <c r="AO12" s="38" t="str">
        <f>AO11&amp;" ejecutado"</f>
        <v>Mayo ejecutado</v>
      </c>
      <c r="AP12" s="36" t="str">
        <f>AO11&amp;" programado"</f>
        <v>Mayo programado</v>
      </c>
      <c r="AQ12" s="36" t="str">
        <f>AO11&amp;" resultado"</f>
        <v>Mayo resultado</v>
      </c>
      <c r="AR12" s="40" t="str">
        <f>AO11&amp;" análisis mensual"</f>
        <v>Mayo análisis mensual</v>
      </c>
      <c r="AS12" s="40" t="str">
        <f>AO11&amp;" observaciones al seguimiento"</f>
        <v>Mayo observaciones al seguimiento</v>
      </c>
      <c r="AT12" s="36" t="str">
        <f>AT11&amp;" ejecutado"</f>
        <v>Junio ejecutado</v>
      </c>
      <c r="AU12" s="36" t="str">
        <f>AT11&amp;" programado"</f>
        <v>Junio programado</v>
      </c>
      <c r="AV12" s="36" t="str">
        <f>AT11&amp;" resultado"</f>
        <v>Junio resultado</v>
      </c>
      <c r="AW12" s="40" t="str">
        <f>AT11&amp;" análisis mensual"</f>
        <v>Junio análisis mensual</v>
      </c>
      <c r="AX12" s="36" t="str">
        <f>AT11&amp;" observaciones al seguimiento"</f>
        <v>Junio observaciones al seguimiento</v>
      </c>
      <c r="AY12" s="38" t="str">
        <f>AY11&amp;" ejecutado"</f>
        <v>Julio ejecutado</v>
      </c>
      <c r="AZ12" s="36" t="str">
        <f>AY11&amp;" programado"</f>
        <v>Julio programado</v>
      </c>
      <c r="BA12" s="36" t="str">
        <f>AY11&amp;" resultado"</f>
        <v>Julio resultado</v>
      </c>
      <c r="BB12" s="40" t="str">
        <f>AY11&amp;" análisis mensual"</f>
        <v>Julio análisis mensual</v>
      </c>
      <c r="BC12" s="40" t="str">
        <f>AY11&amp;" observaciones al seguimiento"</f>
        <v>Julio observaciones al seguimiento</v>
      </c>
      <c r="BD12" s="36" t="str">
        <f>BD11&amp;" ejecutado"</f>
        <v>Agosto ejecutado</v>
      </c>
      <c r="BE12" s="36" t="str">
        <f>BD11&amp;" programado"</f>
        <v>Agosto programado</v>
      </c>
      <c r="BF12" s="36" t="str">
        <f>BD11&amp;" resultado"</f>
        <v>Agosto resultado</v>
      </c>
      <c r="BG12" s="40" t="str">
        <f>BD11&amp;" análisis mensual"</f>
        <v>Agosto análisis mensual</v>
      </c>
      <c r="BH12" s="36" t="str">
        <f>BD11&amp;" observaciones al seguimiento"</f>
        <v>Agosto observaciones al seguimiento</v>
      </c>
      <c r="BI12" s="38" t="str">
        <f>BI11&amp;" ejecutado"</f>
        <v>Septiembre ejecutado</v>
      </c>
      <c r="BJ12" s="36" t="str">
        <f>BI11&amp;" programado"</f>
        <v>Septiembre programado</v>
      </c>
      <c r="BK12" s="36" t="str">
        <f>BI11&amp;" resultado"</f>
        <v>Septiembre resultado</v>
      </c>
      <c r="BL12" s="40" t="str">
        <f>BI11&amp;" análisis mensual"</f>
        <v>Septiembre análisis mensual</v>
      </c>
      <c r="BM12" s="40" t="str">
        <f>BI11&amp;" observaciones al seguimiento"</f>
        <v>Septiembre observaciones al seguimiento</v>
      </c>
      <c r="BN12" s="36" t="str">
        <f>BN11&amp;" ejecutado"</f>
        <v>Octubre ejecutado</v>
      </c>
      <c r="BO12" s="36" t="str">
        <f>BN11&amp;" programado"</f>
        <v>Octubre programado</v>
      </c>
      <c r="BP12" s="36" t="str">
        <f>BN11&amp;" resultado"</f>
        <v>Octubre resultado</v>
      </c>
      <c r="BQ12" s="40" t="str">
        <f>BN11&amp;" análisis mensual"</f>
        <v>Octubre análisis mensual</v>
      </c>
      <c r="BR12" s="36" t="str">
        <f>BN11&amp;" observaciones al seguimiento"</f>
        <v>Octubre observaciones al seguimiento</v>
      </c>
      <c r="BS12" s="38" t="str">
        <f>BS11&amp;" ejecutado"</f>
        <v>Noviembre ejecutado</v>
      </c>
      <c r="BT12" s="36" t="str">
        <f>BS11&amp;" programado"</f>
        <v>Noviembre programado</v>
      </c>
      <c r="BU12" s="36" t="str">
        <f>BS11&amp;" resultado"</f>
        <v>Noviembre resultado</v>
      </c>
      <c r="BV12" s="40" t="str">
        <f>BS11&amp;" análisis mensual"</f>
        <v>Noviembre análisis mensual</v>
      </c>
      <c r="BW12" s="40" t="str">
        <f>BS11&amp;" observaciones al seguimiento"</f>
        <v>Noviembre observaciones al seguimiento</v>
      </c>
      <c r="BX12" s="36" t="str">
        <f>BX11&amp;" ejecutado"</f>
        <v>Diciembre ejecutado</v>
      </c>
      <c r="BY12" s="36" t="str">
        <f>BX11&amp;" programado"</f>
        <v>Diciembre programado</v>
      </c>
      <c r="BZ12" s="36" t="str">
        <f>BX11&amp;" resultado"</f>
        <v>Diciembre resultado</v>
      </c>
      <c r="CA12" s="40" t="str">
        <f>BX11&amp;" análisis mensual"</f>
        <v>Diciembre análisis mensual</v>
      </c>
      <c r="CB12" s="36" t="str">
        <f>BX11&amp;" observaciones al seguimiento"</f>
        <v>Diciembre observaciones al seguimiento</v>
      </c>
      <c r="CC12" s="38" t="s">
        <v>99</v>
      </c>
      <c r="CE12" s="43" t="s">
        <v>38</v>
      </c>
      <c r="CF12" s="43" t="s">
        <v>102</v>
      </c>
      <c r="CG12" s="43" t="s">
        <v>103</v>
      </c>
      <c r="CH12" s="43" t="s">
        <v>100</v>
      </c>
      <c r="CI12" s="43" t="s">
        <v>101</v>
      </c>
      <c r="CJ12" s="43" t="s">
        <v>104</v>
      </c>
    </row>
    <row r="13" spans="2:88" s="60" customFormat="1" ht="180" x14ac:dyDescent="0.25">
      <c r="B13" s="50" t="s">
        <v>96</v>
      </c>
      <c r="C13" s="50" t="s">
        <v>0</v>
      </c>
      <c r="D13" s="31" t="s">
        <v>150</v>
      </c>
      <c r="E13" s="47" t="s">
        <v>119</v>
      </c>
      <c r="F13" s="62" t="s">
        <v>133</v>
      </c>
      <c r="G13" s="51" t="s">
        <v>123</v>
      </c>
      <c r="H13" s="51" t="s">
        <v>132</v>
      </c>
      <c r="I13" s="51" t="s">
        <v>117</v>
      </c>
      <c r="J13" s="49" t="s">
        <v>43</v>
      </c>
      <c r="K13" s="51" t="s">
        <v>128</v>
      </c>
      <c r="L13" s="51" t="s">
        <v>120</v>
      </c>
      <c r="M13" s="51" t="s">
        <v>130</v>
      </c>
      <c r="N13" s="51" t="s">
        <v>116</v>
      </c>
      <c r="O13" s="49" t="s">
        <v>44</v>
      </c>
      <c r="P13" s="51" t="s">
        <v>120</v>
      </c>
      <c r="Q13" s="48">
        <v>0.26</v>
      </c>
      <c r="R13" s="50" t="s">
        <v>116</v>
      </c>
      <c r="S13" s="48">
        <v>1</v>
      </c>
      <c r="T13" s="52" t="s">
        <v>73</v>
      </c>
      <c r="U13" s="53"/>
      <c r="V13" s="53"/>
      <c r="W13" s="54" t="e">
        <f>+U13/V13</f>
        <v>#DIV/0!</v>
      </c>
      <c r="X13" s="63" t="s">
        <v>134</v>
      </c>
      <c r="Y13" s="41" t="s">
        <v>135</v>
      </c>
      <c r="Z13" s="53"/>
      <c r="AA13" s="53"/>
      <c r="AB13" s="54" t="e">
        <f t="shared" ref="AB13:AB14" si="0">+Z13/AA13</f>
        <v>#DIV/0!</v>
      </c>
      <c r="AC13" s="64" t="s">
        <v>136</v>
      </c>
      <c r="AD13" s="41" t="s">
        <v>135</v>
      </c>
      <c r="AE13" s="53"/>
      <c r="AF13" s="53"/>
      <c r="AG13" s="54" t="e">
        <f t="shared" ref="AG13:AG14" si="1">+AE13/AF13</f>
        <v>#DIV/0!</v>
      </c>
      <c r="AH13" s="65" t="s">
        <v>137</v>
      </c>
      <c r="AI13" s="41" t="s">
        <v>138</v>
      </c>
      <c r="AJ13" s="53"/>
      <c r="AK13" s="53"/>
      <c r="AL13" s="54" t="e">
        <f t="shared" ref="AL13:AL14" si="2">+AJ13/AK13</f>
        <v>#DIV/0!</v>
      </c>
      <c r="AM13" s="64" t="s">
        <v>139</v>
      </c>
      <c r="AN13" s="67" t="s">
        <v>141</v>
      </c>
      <c r="AO13" s="68"/>
      <c r="AP13" s="53"/>
      <c r="AQ13" s="54" t="e">
        <f t="shared" ref="AQ13:AQ14" si="3">+AO13/AP13</f>
        <v>#DIV/0!</v>
      </c>
      <c r="AR13" s="69" t="s">
        <v>142</v>
      </c>
      <c r="AS13" s="56" t="s">
        <v>145</v>
      </c>
      <c r="AT13" s="71">
        <v>13</v>
      </c>
      <c r="AU13" s="71">
        <v>43</v>
      </c>
      <c r="AV13" s="54">
        <f>+AT13/AU13</f>
        <v>0.30232558139534882</v>
      </c>
      <c r="AW13" s="70" t="s">
        <v>146</v>
      </c>
      <c r="AX13" s="57" t="s">
        <v>148</v>
      </c>
      <c r="AY13" s="58"/>
      <c r="AZ13" s="53"/>
      <c r="BA13" s="54" t="e">
        <f t="shared" ref="BA13:BA14" si="4">+AY13/AZ13</f>
        <v>#DIV/0!</v>
      </c>
      <c r="BB13" s="55"/>
      <c r="BC13" s="56"/>
      <c r="BD13" s="53"/>
      <c r="BE13" s="53"/>
      <c r="BF13" s="54" t="e">
        <f t="shared" ref="BF13:BF14" si="5">+BD13/BE13</f>
        <v>#DIV/0!</v>
      </c>
      <c r="BG13" s="54"/>
      <c r="BH13" s="57"/>
      <c r="BI13" s="58"/>
      <c r="BJ13" s="53"/>
      <c r="BK13" s="54" t="e">
        <f t="shared" ref="BK13:BK14" si="6">+BI13/BJ13</f>
        <v>#DIV/0!</v>
      </c>
      <c r="BL13" s="55"/>
      <c r="BM13" s="56"/>
      <c r="BN13" s="53"/>
      <c r="BO13" s="53"/>
      <c r="BP13" s="54" t="e">
        <f t="shared" ref="BP13:BP14" si="7">+BN13/BO13</f>
        <v>#DIV/0!</v>
      </c>
      <c r="BQ13" s="54"/>
      <c r="BR13" s="57"/>
      <c r="BS13" s="58"/>
      <c r="BT13" s="53"/>
      <c r="BU13" s="54" t="e">
        <f t="shared" ref="BU13:BU14" si="8">+BS13/BT13</f>
        <v>#DIV/0!</v>
      </c>
      <c r="BV13" s="54"/>
      <c r="BW13" s="57"/>
      <c r="BX13" s="53"/>
      <c r="BY13" s="53"/>
      <c r="BZ13" s="54" t="e">
        <f t="shared" ref="BZ13:BZ14" si="9">+BX13/BY13</f>
        <v>#DIV/0!</v>
      </c>
      <c r="CA13" s="54"/>
      <c r="CB13" s="57"/>
      <c r="CC13" s="59"/>
      <c r="CE13" s="61">
        <f t="shared" ref="CE13:CF17" si="10">+U13+Z13+AE13+AJ13+AO13+AT13+AY13+BD13+BI13+BN13+BS13+BX13</f>
        <v>13</v>
      </c>
      <c r="CF13" s="61">
        <f t="shared" si="10"/>
        <v>43</v>
      </c>
      <c r="CG13" s="72">
        <f>+CE13/CF13</f>
        <v>0.30232558139534882</v>
      </c>
      <c r="CH13" s="72">
        <f>+CG13</f>
        <v>0.30232558139534882</v>
      </c>
      <c r="CI13" s="72">
        <f>+S13</f>
        <v>1</v>
      </c>
      <c r="CJ13" s="72">
        <f>+CH13/CI13</f>
        <v>0.30232558139534882</v>
      </c>
    </row>
    <row r="14" spans="2:88" s="60" customFormat="1" ht="360" x14ac:dyDescent="0.25">
      <c r="B14" s="50" t="s">
        <v>96</v>
      </c>
      <c r="C14" s="50" t="s">
        <v>0</v>
      </c>
      <c r="D14" s="31" t="s">
        <v>150</v>
      </c>
      <c r="E14" s="47" t="s">
        <v>121</v>
      </c>
      <c r="F14" s="62" t="s">
        <v>133</v>
      </c>
      <c r="G14" s="51" t="s">
        <v>124</v>
      </c>
      <c r="H14" s="51" t="s">
        <v>126</v>
      </c>
      <c r="I14" s="51" t="s">
        <v>125</v>
      </c>
      <c r="J14" s="49" t="s">
        <v>43</v>
      </c>
      <c r="K14" s="51" t="s">
        <v>129</v>
      </c>
      <c r="L14" s="51" t="s">
        <v>122</v>
      </c>
      <c r="M14" s="51" t="s">
        <v>131</v>
      </c>
      <c r="N14" s="51" t="s">
        <v>116</v>
      </c>
      <c r="O14" s="49" t="s">
        <v>44</v>
      </c>
      <c r="P14" s="51" t="s">
        <v>118</v>
      </c>
      <c r="Q14" s="48" t="s">
        <v>127</v>
      </c>
      <c r="R14" s="50" t="s">
        <v>127</v>
      </c>
      <c r="S14" s="48">
        <v>0.3</v>
      </c>
      <c r="T14" s="52" t="s">
        <v>73</v>
      </c>
      <c r="U14" s="53"/>
      <c r="V14" s="53"/>
      <c r="W14" s="54" t="e">
        <f>+U14/V14</f>
        <v>#DIV/0!</v>
      </c>
      <c r="X14" s="55"/>
      <c r="Y14" s="56"/>
      <c r="Z14" s="53"/>
      <c r="AA14" s="53"/>
      <c r="AB14" s="54" t="e">
        <f t="shared" si="0"/>
        <v>#DIV/0!</v>
      </c>
      <c r="AC14" s="54"/>
      <c r="AD14" s="57"/>
      <c r="AE14" s="58"/>
      <c r="AF14" s="53"/>
      <c r="AG14" s="54" t="e">
        <f t="shared" si="1"/>
        <v>#DIV/0!</v>
      </c>
      <c r="AH14" s="55"/>
      <c r="AI14" s="56"/>
      <c r="AJ14" s="53"/>
      <c r="AK14" s="53"/>
      <c r="AL14" s="54" t="e">
        <f t="shared" si="2"/>
        <v>#DIV/0!</v>
      </c>
      <c r="AM14" s="66" t="s">
        <v>140</v>
      </c>
      <c r="AN14" s="67" t="s">
        <v>141</v>
      </c>
      <c r="AO14" s="53"/>
      <c r="AP14" s="53"/>
      <c r="AQ14" s="54" t="e">
        <f t="shared" si="3"/>
        <v>#DIV/0!</v>
      </c>
      <c r="AR14" s="69" t="s">
        <v>143</v>
      </c>
      <c r="AS14" s="41" t="s">
        <v>144</v>
      </c>
      <c r="AT14" s="53">
        <v>10</v>
      </c>
      <c r="AU14" s="53">
        <v>43</v>
      </c>
      <c r="AV14" s="54">
        <f t="shared" ref="AV14" si="11">+AT14/AU14</f>
        <v>0.23255813953488372</v>
      </c>
      <c r="AW14" s="70" t="s">
        <v>147</v>
      </c>
      <c r="AX14" s="57" t="s">
        <v>149</v>
      </c>
      <c r="AY14" s="58"/>
      <c r="AZ14" s="53"/>
      <c r="BA14" s="54" t="e">
        <f t="shared" si="4"/>
        <v>#DIV/0!</v>
      </c>
      <c r="BB14" s="55"/>
      <c r="BC14" s="56"/>
      <c r="BD14" s="53"/>
      <c r="BE14" s="53"/>
      <c r="BF14" s="54" t="e">
        <f t="shared" si="5"/>
        <v>#DIV/0!</v>
      </c>
      <c r="BG14" s="54"/>
      <c r="BH14" s="57"/>
      <c r="BI14" s="58"/>
      <c r="BJ14" s="53"/>
      <c r="BK14" s="54" t="e">
        <f t="shared" si="6"/>
        <v>#DIV/0!</v>
      </c>
      <c r="BL14" s="55"/>
      <c r="BM14" s="56"/>
      <c r="BN14" s="53"/>
      <c r="BO14" s="53"/>
      <c r="BP14" s="54" t="e">
        <f t="shared" si="7"/>
        <v>#DIV/0!</v>
      </c>
      <c r="BQ14" s="54"/>
      <c r="BR14" s="57"/>
      <c r="BS14" s="58"/>
      <c r="BT14" s="53"/>
      <c r="BU14" s="54" t="e">
        <f t="shared" si="8"/>
        <v>#DIV/0!</v>
      </c>
      <c r="BV14" s="54"/>
      <c r="BW14" s="57"/>
      <c r="BX14" s="53"/>
      <c r="BY14" s="53"/>
      <c r="BZ14" s="54" t="e">
        <f t="shared" si="9"/>
        <v>#DIV/0!</v>
      </c>
      <c r="CA14" s="54"/>
      <c r="CB14" s="57"/>
      <c r="CC14" s="59"/>
      <c r="CE14" s="61">
        <f t="shared" si="10"/>
        <v>10</v>
      </c>
      <c r="CF14" s="61">
        <f t="shared" si="10"/>
        <v>43</v>
      </c>
      <c r="CG14" s="72">
        <f>+CE14/CF14</f>
        <v>0.23255813953488372</v>
      </c>
      <c r="CH14" s="72">
        <f>+CG14</f>
        <v>0.23255813953488372</v>
      </c>
      <c r="CI14" s="72">
        <f>+S14</f>
        <v>0.3</v>
      </c>
      <c r="CJ14" s="72">
        <f>+CH14/CI14</f>
        <v>0.77519379844961245</v>
      </c>
    </row>
    <row r="15" spans="2:88" s="5" customFormat="1" ht="12" x14ac:dyDescent="0.25">
      <c r="B15" s="23"/>
      <c r="C15" s="23"/>
      <c r="D15" s="31"/>
      <c r="E15" s="24"/>
      <c r="F15" s="25"/>
      <c r="G15" s="31"/>
      <c r="H15" s="31"/>
      <c r="I15" s="31"/>
      <c r="J15" s="26"/>
      <c r="K15" s="31"/>
      <c r="L15" s="31"/>
      <c r="M15" s="31"/>
      <c r="N15" s="31"/>
      <c r="O15" s="26"/>
      <c r="P15" s="31"/>
      <c r="Q15" s="27"/>
      <c r="R15" s="23"/>
      <c r="S15" s="27"/>
      <c r="T15" s="37"/>
      <c r="U15" s="33"/>
      <c r="V15" s="33"/>
      <c r="W15" s="32" t="e">
        <f>+U15/V15</f>
        <v>#DIV/0!</v>
      </c>
      <c r="X15" s="46"/>
      <c r="Y15" s="41"/>
      <c r="Z15" s="33"/>
      <c r="AA15" s="33"/>
      <c r="AB15" s="32" t="e">
        <f t="shared" ref="AB15:AB16" si="12">+Z15/AA15</f>
        <v>#DIV/0!</v>
      </c>
      <c r="AC15" s="32"/>
      <c r="AD15" s="35"/>
      <c r="AE15" s="39"/>
      <c r="AF15" s="33"/>
      <c r="AG15" s="32" t="e">
        <f t="shared" ref="AG15:AG16" si="13">+AE15/AF15</f>
        <v>#DIV/0!</v>
      </c>
      <c r="AH15" s="46"/>
      <c r="AI15" s="41"/>
      <c r="AJ15" s="33"/>
      <c r="AK15" s="33"/>
      <c r="AL15" s="32" t="e">
        <f t="shared" ref="AL15:AL16" si="14">+AJ15/AK15</f>
        <v>#DIV/0!</v>
      </c>
      <c r="AM15" s="32"/>
      <c r="AN15" s="35"/>
      <c r="AO15" s="39"/>
      <c r="AP15" s="33"/>
      <c r="AQ15" s="32" t="e">
        <f t="shared" ref="AQ15:AQ16" si="15">+AO15/AP15</f>
        <v>#DIV/0!</v>
      </c>
      <c r="AR15" s="46"/>
      <c r="AS15" s="41"/>
      <c r="AT15" s="33"/>
      <c r="AU15" s="33"/>
      <c r="AV15" s="32" t="e">
        <f t="shared" ref="AV15:AV16" si="16">+AT15/AU15</f>
        <v>#DIV/0!</v>
      </c>
      <c r="AW15" s="32"/>
      <c r="AX15" s="35"/>
      <c r="AY15" s="39"/>
      <c r="AZ15" s="33"/>
      <c r="BA15" s="32" t="e">
        <f t="shared" ref="BA15:BA16" si="17">+AY15/AZ15</f>
        <v>#DIV/0!</v>
      </c>
      <c r="BB15" s="46"/>
      <c r="BC15" s="41"/>
      <c r="BD15" s="33"/>
      <c r="BE15" s="33"/>
      <c r="BF15" s="32" t="e">
        <f t="shared" ref="BF15:BF16" si="18">+BD15/BE15</f>
        <v>#DIV/0!</v>
      </c>
      <c r="BG15" s="32"/>
      <c r="BH15" s="35"/>
      <c r="BI15" s="39"/>
      <c r="BJ15" s="33"/>
      <c r="BK15" s="32" t="e">
        <f t="shared" ref="BK15:BK16" si="19">+BI15/BJ15</f>
        <v>#DIV/0!</v>
      </c>
      <c r="BL15" s="46"/>
      <c r="BM15" s="41"/>
      <c r="BN15" s="33"/>
      <c r="BO15" s="33"/>
      <c r="BP15" s="32" t="e">
        <f t="shared" ref="BP15:BP16" si="20">+BN15/BO15</f>
        <v>#DIV/0!</v>
      </c>
      <c r="BQ15" s="32"/>
      <c r="BR15" s="35"/>
      <c r="BS15" s="39"/>
      <c r="BT15" s="33"/>
      <c r="BU15" s="32" t="e">
        <f t="shared" ref="BU15:BU16" si="21">+BS15/BT15</f>
        <v>#DIV/0!</v>
      </c>
      <c r="BV15" s="32"/>
      <c r="BW15" s="35"/>
      <c r="BX15" s="33"/>
      <c r="BY15" s="33"/>
      <c r="BZ15" s="32" t="e">
        <f t="shared" ref="BZ15:BZ16" si="22">+BX15/BY15</f>
        <v>#DIV/0!</v>
      </c>
      <c r="CA15" s="32"/>
      <c r="CB15" s="35"/>
      <c r="CC15" s="42"/>
      <c r="CE15" s="28">
        <f t="shared" si="10"/>
        <v>0</v>
      </c>
      <c r="CF15" s="28">
        <f t="shared" si="10"/>
        <v>0</v>
      </c>
      <c r="CG15" s="29" t="e">
        <f>+CE15/CF15</f>
        <v>#DIV/0!</v>
      </c>
      <c r="CH15" s="22" t="e">
        <f>+CG15</f>
        <v>#DIV/0!</v>
      </c>
      <c r="CI15" s="34">
        <f>+S15</f>
        <v>0</v>
      </c>
      <c r="CJ15" s="22" t="e">
        <f>+CH15/CI15</f>
        <v>#DIV/0!</v>
      </c>
    </row>
    <row r="16" spans="2:88" s="5" customFormat="1" ht="12" x14ac:dyDescent="0.25">
      <c r="B16" s="23"/>
      <c r="C16" s="23"/>
      <c r="D16" s="31"/>
      <c r="E16" s="24"/>
      <c r="F16" s="25"/>
      <c r="G16" s="31"/>
      <c r="H16" s="31"/>
      <c r="I16" s="31"/>
      <c r="J16" s="26"/>
      <c r="K16" s="31"/>
      <c r="L16" s="31"/>
      <c r="M16" s="31"/>
      <c r="N16" s="31"/>
      <c r="O16" s="26"/>
      <c r="P16" s="31"/>
      <c r="Q16" s="27"/>
      <c r="R16" s="23"/>
      <c r="S16" s="27"/>
      <c r="T16" s="37"/>
      <c r="U16" s="33"/>
      <c r="V16" s="33"/>
      <c r="W16" s="32" t="e">
        <f>+U16/V16</f>
        <v>#DIV/0!</v>
      </c>
      <c r="X16" s="46"/>
      <c r="Y16" s="41"/>
      <c r="Z16" s="33"/>
      <c r="AA16" s="33"/>
      <c r="AB16" s="32" t="e">
        <f t="shared" si="12"/>
        <v>#DIV/0!</v>
      </c>
      <c r="AC16" s="32"/>
      <c r="AD16" s="35"/>
      <c r="AE16" s="39"/>
      <c r="AF16" s="33"/>
      <c r="AG16" s="32" t="e">
        <f t="shared" si="13"/>
        <v>#DIV/0!</v>
      </c>
      <c r="AH16" s="46"/>
      <c r="AI16" s="41"/>
      <c r="AJ16" s="33"/>
      <c r="AK16" s="33"/>
      <c r="AL16" s="32" t="e">
        <f t="shared" si="14"/>
        <v>#DIV/0!</v>
      </c>
      <c r="AM16" s="32"/>
      <c r="AN16" s="35"/>
      <c r="AO16" s="39"/>
      <c r="AP16" s="33"/>
      <c r="AQ16" s="32" t="e">
        <f t="shared" si="15"/>
        <v>#DIV/0!</v>
      </c>
      <c r="AR16" s="46"/>
      <c r="AS16" s="41"/>
      <c r="AT16" s="33"/>
      <c r="AU16" s="33"/>
      <c r="AV16" s="32" t="e">
        <f t="shared" si="16"/>
        <v>#DIV/0!</v>
      </c>
      <c r="AW16" s="32"/>
      <c r="AX16" s="35"/>
      <c r="AY16" s="39"/>
      <c r="AZ16" s="33"/>
      <c r="BA16" s="32" t="e">
        <f t="shared" si="17"/>
        <v>#DIV/0!</v>
      </c>
      <c r="BB16" s="46"/>
      <c r="BC16" s="41"/>
      <c r="BD16" s="33"/>
      <c r="BE16" s="33"/>
      <c r="BF16" s="32" t="e">
        <f t="shared" si="18"/>
        <v>#DIV/0!</v>
      </c>
      <c r="BG16" s="32"/>
      <c r="BH16" s="35"/>
      <c r="BI16" s="39"/>
      <c r="BJ16" s="33"/>
      <c r="BK16" s="32" t="e">
        <f t="shared" si="19"/>
        <v>#DIV/0!</v>
      </c>
      <c r="BL16" s="46"/>
      <c r="BM16" s="41"/>
      <c r="BN16" s="33"/>
      <c r="BO16" s="33"/>
      <c r="BP16" s="32" t="e">
        <f t="shared" si="20"/>
        <v>#DIV/0!</v>
      </c>
      <c r="BQ16" s="32"/>
      <c r="BR16" s="35"/>
      <c r="BS16" s="39"/>
      <c r="BT16" s="33"/>
      <c r="BU16" s="32" t="e">
        <f t="shared" si="21"/>
        <v>#DIV/0!</v>
      </c>
      <c r="BV16" s="32"/>
      <c r="BW16" s="35"/>
      <c r="BX16" s="33"/>
      <c r="BY16" s="33"/>
      <c r="BZ16" s="32" t="e">
        <f t="shared" si="22"/>
        <v>#DIV/0!</v>
      </c>
      <c r="CA16" s="32"/>
      <c r="CB16" s="35"/>
      <c r="CC16" s="42"/>
      <c r="CE16" s="28">
        <f t="shared" si="10"/>
        <v>0</v>
      </c>
      <c r="CF16" s="28">
        <f t="shared" si="10"/>
        <v>0</v>
      </c>
      <c r="CG16" s="29" t="e">
        <f>+CE16/CF16</f>
        <v>#DIV/0!</v>
      </c>
      <c r="CH16" s="22" t="e">
        <f>+CG16</f>
        <v>#DIV/0!</v>
      </c>
      <c r="CI16" s="34">
        <f>+S16</f>
        <v>0</v>
      </c>
      <c r="CJ16" s="22" t="e">
        <f>+CH16/CI16</f>
        <v>#DIV/0!</v>
      </c>
    </row>
    <row r="17" spans="2:88" s="5" customFormat="1" ht="12" x14ac:dyDescent="0.25">
      <c r="B17" s="23"/>
      <c r="C17" s="23"/>
      <c r="D17" s="31"/>
      <c r="E17" s="24"/>
      <c r="F17" s="25"/>
      <c r="G17" s="31"/>
      <c r="H17" s="31"/>
      <c r="I17" s="31"/>
      <c r="J17" s="26"/>
      <c r="K17" s="31"/>
      <c r="L17" s="31"/>
      <c r="M17" s="31"/>
      <c r="N17" s="31"/>
      <c r="O17" s="26"/>
      <c r="P17" s="31"/>
      <c r="Q17" s="27"/>
      <c r="R17" s="23"/>
      <c r="S17" s="27"/>
      <c r="T17" s="37"/>
      <c r="U17" s="33"/>
      <c r="V17" s="33"/>
      <c r="W17" s="32" t="e">
        <f>+U17/V17</f>
        <v>#DIV/0!</v>
      </c>
      <c r="X17" s="46"/>
      <c r="Y17" s="41"/>
      <c r="Z17" s="33"/>
      <c r="AA17" s="33"/>
      <c r="AB17" s="32" t="e">
        <f t="shared" ref="AB17" si="23">+Z17/AA17</f>
        <v>#DIV/0!</v>
      </c>
      <c r="AC17" s="32"/>
      <c r="AD17" s="35"/>
      <c r="AE17" s="39"/>
      <c r="AF17" s="33"/>
      <c r="AG17" s="32" t="e">
        <f t="shared" ref="AG17" si="24">+AE17/AF17</f>
        <v>#DIV/0!</v>
      </c>
      <c r="AH17" s="46"/>
      <c r="AI17" s="41"/>
      <c r="AJ17" s="33"/>
      <c r="AK17" s="33"/>
      <c r="AL17" s="32" t="e">
        <f t="shared" ref="AL17" si="25">+AJ17/AK17</f>
        <v>#DIV/0!</v>
      </c>
      <c r="AM17" s="32"/>
      <c r="AN17" s="35"/>
      <c r="AO17" s="39"/>
      <c r="AP17" s="33"/>
      <c r="AQ17" s="32" t="e">
        <f t="shared" ref="AQ17" si="26">+AO17/AP17</f>
        <v>#DIV/0!</v>
      </c>
      <c r="AR17" s="46"/>
      <c r="AS17" s="41"/>
      <c r="AT17" s="33"/>
      <c r="AU17" s="33"/>
      <c r="AV17" s="32" t="e">
        <f t="shared" ref="AV17" si="27">+AT17/AU17</f>
        <v>#DIV/0!</v>
      </c>
      <c r="AW17" s="32"/>
      <c r="AX17" s="35"/>
      <c r="AY17" s="39"/>
      <c r="AZ17" s="33"/>
      <c r="BA17" s="32" t="e">
        <f t="shared" ref="BA17" si="28">+AY17/AZ17</f>
        <v>#DIV/0!</v>
      </c>
      <c r="BB17" s="46"/>
      <c r="BC17" s="41"/>
      <c r="BD17" s="33"/>
      <c r="BE17" s="33"/>
      <c r="BF17" s="32" t="e">
        <f t="shared" ref="BF17" si="29">+BD17/BE17</f>
        <v>#DIV/0!</v>
      </c>
      <c r="BG17" s="32"/>
      <c r="BH17" s="35"/>
      <c r="BI17" s="39"/>
      <c r="BJ17" s="33"/>
      <c r="BK17" s="32" t="e">
        <f t="shared" ref="BK17" si="30">+BI17/BJ17</f>
        <v>#DIV/0!</v>
      </c>
      <c r="BL17" s="46"/>
      <c r="BM17" s="41"/>
      <c r="BN17" s="33"/>
      <c r="BO17" s="33"/>
      <c r="BP17" s="32" t="e">
        <f t="shared" ref="BP17" si="31">+BN17/BO17</f>
        <v>#DIV/0!</v>
      </c>
      <c r="BQ17" s="32"/>
      <c r="BR17" s="35"/>
      <c r="BS17" s="39"/>
      <c r="BT17" s="33"/>
      <c r="BU17" s="32" t="e">
        <f t="shared" ref="BU17" si="32">+BS17/BT17</f>
        <v>#DIV/0!</v>
      </c>
      <c r="BV17" s="32"/>
      <c r="BW17" s="35"/>
      <c r="BX17" s="33"/>
      <c r="BY17" s="33"/>
      <c r="BZ17" s="32" t="e">
        <f t="shared" ref="BZ17" si="33">+BX17/BY17</f>
        <v>#DIV/0!</v>
      </c>
      <c r="CA17" s="32"/>
      <c r="CB17" s="35"/>
      <c r="CC17" s="42"/>
      <c r="CE17" s="28">
        <f t="shared" si="10"/>
        <v>0</v>
      </c>
      <c r="CF17" s="28">
        <f t="shared" si="10"/>
        <v>0</v>
      </c>
      <c r="CG17" s="29" t="e">
        <f>+CE17/CF17</f>
        <v>#DIV/0!</v>
      </c>
      <c r="CH17" s="22" t="e">
        <f>+CG17</f>
        <v>#DIV/0!</v>
      </c>
      <c r="CI17" s="34">
        <f>+S17</f>
        <v>0</v>
      </c>
      <c r="CJ17" s="22" t="e">
        <f>+CH17/CI17</f>
        <v>#DIV/0!</v>
      </c>
    </row>
    <row r="18" spans="2:88" ht="15" customHeight="1" x14ac:dyDescent="0.25">
      <c r="E18" s="5"/>
      <c r="G18" s="9"/>
      <c r="Q18" s="9"/>
      <c r="R18" s="5"/>
      <c r="W18" s="4"/>
      <c r="X18" s="4"/>
      <c r="Y18" s="5"/>
      <c r="AB18" s="4"/>
      <c r="AC18" s="4"/>
      <c r="AG18" s="4"/>
      <c r="AH18" s="4"/>
      <c r="AL18" s="4"/>
      <c r="AM18" s="4"/>
      <c r="AN18" s="5"/>
      <c r="AQ18" s="4"/>
      <c r="AR18" s="4"/>
      <c r="AV18" s="4"/>
      <c r="AW18" s="4"/>
      <c r="BA18" s="4"/>
      <c r="BB18" s="4"/>
      <c r="BF18" s="4"/>
      <c r="BG18" s="4"/>
      <c r="BK18" s="4"/>
      <c r="BL18" s="4"/>
      <c r="BP18" s="4"/>
      <c r="BQ18" s="4"/>
      <c r="BU18" s="4"/>
      <c r="BV18" s="4"/>
      <c r="BZ18" s="4"/>
      <c r="CA18" s="4"/>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0">
    <dataValidation type="list" allowBlank="1" showInputMessage="1" showErrorMessage="1" sqref="S18:T18 T19: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8 M19:N1048576" xr:uid="{00000000-0002-0000-0000-000019000000}">
      <formula1>periodicidad</formula1>
    </dataValidation>
    <dataValidation type="list" allowBlank="1" showInputMessage="1" showErrorMessage="1" sqref="C18 D19:D1048576" xr:uid="{00000000-0002-0000-0000-00001A000000}">
      <formula1>ProyectoInv</formula1>
    </dataValidation>
    <dataValidation type="list" allowBlank="1" showInputMessage="1" showErrorMessage="1" sqref="D18 E19: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9:C1048576" xr:uid="{00000000-0002-0000-0000-00001D000000}">
      <formula1>Subsistema</formula1>
    </dataValidation>
    <dataValidation type="list" allowBlank="1" showInputMessage="1" showErrorMessage="1" sqref="O19:O1048576" xr:uid="{00000000-0002-0000-0000-00001E000000}">
      <formula1>TipoInd</formula1>
    </dataValidation>
    <dataValidation type="list" allowBlank="1" showInputMessage="1" showErrorMessage="1" sqref="B18: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6">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9000000}">
          <x14:formula1>
            <xm:f>'Listas desplegables'!$F$2:$F$4</xm:f>
          </x14:formula1>
          <xm:sqref>J13:J17</xm:sqref>
        </x14:dataValidation>
        <x14:dataValidation type="list" allowBlank="1" showInputMessage="1" showErrorMessage="1" xr:uid="{00000000-0002-0000-0000-00002A000000}">
          <x14:formula1>
            <xm:f>'Listas desplegables'!$G$2:$G$6</xm:f>
          </x14:formula1>
          <xm:sqref>O13:O17</xm:sqref>
        </x14:dataValidation>
        <x14:dataValidation type="list" allowBlank="1" showInputMessage="1" showErrorMessage="1" errorTitle="Error" error="Seleccione un valor de la lista desplegable" xr:uid="{00000000-0002-0000-0000-00002B000000}">
          <x14:formula1>
            <xm:f>'Listas desplegables'!$H$2:$H$5</xm:f>
          </x14:formula1>
          <xm:sqref>T13:T17</xm:sqref>
        </x14:dataValidation>
        <x14:dataValidation type="list" allowBlank="1" showInputMessage="1" showErrorMessage="1" xr:uid="{00000000-0002-0000-0000-00002C000000}">
          <x14:formula1>
            <xm:f>'Listas desplegables'!$C$2:$C$21</xm:f>
          </x14:formula1>
          <xm:sqref>B13:B17</xm:sqref>
        </x14:dataValidation>
        <x14:dataValidation type="list" allowBlank="1" showInputMessage="1" showErrorMessage="1" xr:uid="{00000000-0002-0000-0000-00002D000000}">
          <x14:formula1>
            <xm:f>'Listas desplegables'!$D$2:$D$20</xm:f>
          </x14:formula1>
          <xm:sqref>C13:C17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D5" sqref="D5"/>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52</v>
      </c>
      <c r="B1" s="19" t="s">
        <v>46</v>
      </c>
      <c r="C1" s="17" t="s">
        <v>54</v>
      </c>
      <c r="D1" s="20" t="s">
        <v>47</v>
      </c>
      <c r="E1" s="17" t="s">
        <v>70</v>
      </c>
      <c r="F1" s="20" t="s">
        <v>29</v>
      </c>
      <c r="G1" s="18" t="s">
        <v>30</v>
      </c>
      <c r="H1" s="20" t="s">
        <v>37</v>
      </c>
    </row>
    <row r="2" spans="1:8" s="13" customFormat="1" ht="85.5" x14ac:dyDescent="0.25">
      <c r="A2" s="12" t="s">
        <v>10</v>
      </c>
      <c r="B2" s="12">
        <v>2019</v>
      </c>
      <c r="C2" s="13" t="s">
        <v>55</v>
      </c>
      <c r="D2" s="21" t="s">
        <v>77</v>
      </c>
      <c r="E2" s="21" t="s">
        <v>115</v>
      </c>
      <c r="F2" s="13" t="s">
        <v>43</v>
      </c>
      <c r="G2" s="21" t="s">
        <v>48</v>
      </c>
      <c r="H2" s="21" t="s">
        <v>73</v>
      </c>
    </row>
    <row r="3" spans="1:8" s="13" customFormat="1" ht="62.25" customHeight="1" x14ac:dyDescent="0.25">
      <c r="A3" s="12" t="s">
        <v>11</v>
      </c>
      <c r="B3" s="12">
        <v>2020</v>
      </c>
      <c r="C3" s="13" t="s">
        <v>56</v>
      </c>
      <c r="D3" s="21" t="s">
        <v>78</v>
      </c>
      <c r="E3" s="21" t="s">
        <v>110</v>
      </c>
      <c r="F3" s="13" t="s">
        <v>39</v>
      </c>
      <c r="G3" s="13" t="s">
        <v>71</v>
      </c>
      <c r="H3" s="21" t="s">
        <v>42</v>
      </c>
    </row>
    <row r="4" spans="1:8" s="13" customFormat="1" ht="51" customHeight="1" x14ac:dyDescent="0.25">
      <c r="A4" s="12" t="s">
        <v>4</v>
      </c>
      <c r="B4" s="12">
        <v>2021</v>
      </c>
      <c r="C4" s="13" t="s">
        <v>57</v>
      </c>
      <c r="D4" s="21" t="s">
        <v>79</v>
      </c>
      <c r="E4" s="21" t="s">
        <v>111</v>
      </c>
      <c r="F4" s="13" t="s">
        <v>41</v>
      </c>
      <c r="G4" s="21" t="s">
        <v>40</v>
      </c>
      <c r="H4" s="21" t="s">
        <v>74</v>
      </c>
    </row>
    <row r="5" spans="1:8" s="13" customFormat="1" ht="73.5" customHeight="1" x14ac:dyDescent="0.25">
      <c r="A5" s="12" t="s">
        <v>12</v>
      </c>
      <c r="B5" s="12">
        <v>2022</v>
      </c>
      <c r="C5" s="13" t="s">
        <v>58</v>
      </c>
      <c r="D5" s="21" t="s">
        <v>80</v>
      </c>
      <c r="E5" s="21" t="s">
        <v>112</v>
      </c>
      <c r="G5" s="21" t="s">
        <v>44</v>
      </c>
      <c r="H5" s="21" t="s">
        <v>45</v>
      </c>
    </row>
    <row r="6" spans="1:8" s="13" customFormat="1" ht="57" x14ac:dyDescent="0.25">
      <c r="A6" s="12" t="s">
        <v>13</v>
      </c>
      <c r="B6" s="12">
        <v>2023</v>
      </c>
      <c r="C6" s="13" t="s">
        <v>59</v>
      </c>
      <c r="D6" s="21" t="s">
        <v>81</v>
      </c>
      <c r="E6" s="21" t="s">
        <v>113</v>
      </c>
      <c r="G6" s="21" t="s">
        <v>49</v>
      </c>
      <c r="H6" s="14"/>
    </row>
    <row r="7" spans="1:8" s="13" customFormat="1" ht="57" x14ac:dyDescent="0.25">
      <c r="A7" s="12" t="s">
        <v>14</v>
      </c>
      <c r="B7" s="12">
        <v>2024</v>
      </c>
      <c r="C7" s="13" t="s">
        <v>95</v>
      </c>
      <c r="D7" s="21" t="s">
        <v>82</v>
      </c>
      <c r="E7" s="21" t="s">
        <v>114</v>
      </c>
      <c r="G7" s="14"/>
    </row>
    <row r="8" spans="1:8" s="13" customFormat="1" ht="28.5" x14ac:dyDescent="0.25">
      <c r="A8" s="12" t="s">
        <v>15</v>
      </c>
      <c r="B8" s="12">
        <v>2025</v>
      </c>
      <c r="C8" s="13" t="s">
        <v>60</v>
      </c>
      <c r="D8" s="21" t="s">
        <v>83</v>
      </c>
      <c r="G8" s="14"/>
    </row>
    <row r="9" spans="1:8" s="13" customFormat="1" ht="28.5" x14ac:dyDescent="0.25">
      <c r="A9" s="12" t="s">
        <v>16</v>
      </c>
      <c r="B9" s="12">
        <v>2026</v>
      </c>
      <c r="C9" s="13" t="s">
        <v>61</v>
      </c>
      <c r="D9" s="21" t="s">
        <v>84</v>
      </c>
      <c r="G9" s="14"/>
    </row>
    <row r="10" spans="1:8" s="13" customFormat="1" ht="15" x14ac:dyDescent="0.25">
      <c r="A10" s="12" t="s">
        <v>17</v>
      </c>
      <c r="B10" s="12">
        <v>2027</v>
      </c>
      <c r="C10" s="13" t="s">
        <v>62</v>
      </c>
      <c r="D10" s="21" t="s">
        <v>85</v>
      </c>
      <c r="G10" s="14"/>
    </row>
    <row r="11" spans="1:8" s="13" customFormat="1" ht="28.5" x14ac:dyDescent="0.25">
      <c r="A11" s="12" t="s">
        <v>18</v>
      </c>
      <c r="B11" s="12">
        <v>2028</v>
      </c>
      <c r="C11" s="13" t="s">
        <v>63</v>
      </c>
      <c r="D11" s="21" t="s">
        <v>86</v>
      </c>
    </row>
    <row r="12" spans="1:8" s="13" customFormat="1" ht="28.5" x14ac:dyDescent="0.25">
      <c r="A12" s="12" t="s">
        <v>19</v>
      </c>
      <c r="B12" s="12">
        <v>2029</v>
      </c>
      <c r="C12" s="13" t="s">
        <v>51</v>
      </c>
      <c r="D12" s="21" t="s">
        <v>87</v>
      </c>
    </row>
    <row r="13" spans="1:8" s="13" customFormat="1" ht="42.75" x14ac:dyDescent="0.25">
      <c r="A13" s="12" t="s">
        <v>20</v>
      </c>
      <c r="B13" s="12">
        <v>2030</v>
      </c>
      <c r="C13" s="13" t="s">
        <v>64</v>
      </c>
      <c r="D13" s="21" t="s">
        <v>88</v>
      </c>
      <c r="E13" s="21"/>
    </row>
    <row r="14" spans="1:8" s="13" customFormat="1" ht="28.5" x14ac:dyDescent="0.25">
      <c r="A14" s="12"/>
      <c r="B14" s="12">
        <v>2031</v>
      </c>
      <c r="C14" s="13" t="s">
        <v>96</v>
      </c>
      <c r="D14" s="21" t="s">
        <v>89</v>
      </c>
    </row>
    <row r="15" spans="1:8" s="13" customFormat="1" x14ac:dyDescent="0.25">
      <c r="A15" s="12"/>
      <c r="B15" s="12">
        <v>2032</v>
      </c>
      <c r="C15" s="13" t="s">
        <v>65</v>
      </c>
      <c r="D15" s="21" t="s">
        <v>90</v>
      </c>
    </row>
    <row r="16" spans="1:8" s="13" customFormat="1" ht="42.75" x14ac:dyDescent="0.25">
      <c r="A16" s="12"/>
      <c r="B16" s="12">
        <v>2033</v>
      </c>
      <c r="C16" s="13" t="s">
        <v>50</v>
      </c>
      <c r="D16" s="21" t="s">
        <v>91</v>
      </c>
    </row>
    <row r="17" spans="1:4" s="13" customFormat="1" ht="28.5" x14ac:dyDescent="0.25">
      <c r="A17" s="12"/>
      <c r="B17" s="12">
        <v>2034</v>
      </c>
      <c r="C17" s="13" t="s">
        <v>66</v>
      </c>
      <c r="D17" s="21" t="s">
        <v>92</v>
      </c>
    </row>
    <row r="18" spans="1:4" s="13" customFormat="1" ht="28.5" x14ac:dyDescent="0.25">
      <c r="A18" s="12"/>
      <c r="B18" s="12">
        <v>2035</v>
      </c>
      <c r="C18" s="13" t="s">
        <v>67</v>
      </c>
      <c r="D18" s="21" t="s">
        <v>93</v>
      </c>
    </row>
    <row r="19" spans="1:4" s="13" customFormat="1" ht="42.75" x14ac:dyDescent="0.25">
      <c r="A19" s="12"/>
      <c r="C19" s="13" t="s">
        <v>68</v>
      </c>
      <c r="D19" s="21" t="s">
        <v>94</v>
      </c>
    </row>
    <row r="20" spans="1:4" s="13" customFormat="1" ht="18" customHeight="1" x14ac:dyDescent="0.25">
      <c r="C20" s="13" t="s">
        <v>97</v>
      </c>
      <c r="D20" s="13" t="s">
        <v>0</v>
      </c>
    </row>
    <row r="21" spans="1:4" s="13" customFormat="1" ht="18" customHeight="1" x14ac:dyDescent="0.25">
      <c r="C21" s="13" t="s">
        <v>69</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60B335F11A7D42810CB55C45D3E981" ma:contentTypeVersion="13" ma:contentTypeDescription="Create a new document." ma:contentTypeScope="" ma:versionID="205d73bf63738b797ff7ef4f99afc3a1">
  <xsd:schema xmlns:xsd="http://www.w3.org/2001/XMLSchema" xmlns:xs="http://www.w3.org/2001/XMLSchema" xmlns:p="http://schemas.microsoft.com/office/2006/metadata/properties" xmlns:ns3="4fe39980-3b76-4dae-8c22-72f4f09454af" xmlns:ns4="95cc508e-1a3d-406b-b2f8-25a1e1b26279" targetNamespace="http://schemas.microsoft.com/office/2006/metadata/properties" ma:root="true" ma:fieldsID="ad45d5d61172a2cb71cccb455db4d12e" ns3:_="" ns4:_="">
    <xsd:import namespace="4fe39980-3b76-4dae-8c22-72f4f09454af"/>
    <xsd:import namespace="95cc508e-1a3d-406b-b2f8-25a1e1b262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39980-3b76-4dae-8c22-72f4f0945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cc508e-1a3d-406b-b2f8-25a1e1b262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5E074-BEB4-4680-AADC-27F305A8F737}">
  <ds:schemaRefs>
    <ds:schemaRef ds:uri="http://schemas.microsoft.com/sharepoint/v3/contenttype/forms"/>
  </ds:schemaRefs>
</ds:datastoreItem>
</file>

<file path=customXml/itemProps2.xml><?xml version="1.0" encoding="utf-8"?>
<ds:datastoreItem xmlns:ds="http://schemas.openxmlformats.org/officeDocument/2006/customXml" ds:itemID="{35ECCD80-9EA6-44AD-B04D-2E3F26EB6758}">
  <ds:schemaRefs>
    <ds:schemaRef ds:uri="http://schemas.microsoft.com/office/2006/documentManagement/types"/>
    <ds:schemaRef ds:uri="http://purl.org/dc/dcmitype/"/>
    <ds:schemaRef ds:uri="http://purl.org/dc/elements/1.1/"/>
    <ds:schemaRef ds:uri="http://schemas.microsoft.com/office/2006/metadata/properties"/>
    <ds:schemaRef ds:uri="95cc508e-1a3d-406b-b2f8-25a1e1b26279"/>
    <ds:schemaRef ds:uri="http://www.w3.org/XML/1998/namespace"/>
    <ds:schemaRef ds:uri="http://purl.org/dc/terms/"/>
    <ds:schemaRef ds:uri="http://schemas.microsoft.com/office/infopath/2007/PartnerControls"/>
    <ds:schemaRef ds:uri="http://schemas.openxmlformats.org/package/2006/metadata/core-properties"/>
    <ds:schemaRef ds:uri="4fe39980-3b76-4dae-8c22-72f4f09454af"/>
  </ds:schemaRefs>
</ds:datastoreItem>
</file>

<file path=customXml/itemProps3.xml><?xml version="1.0" encoding="utf-8"?>
<ds:datastoreItem xmlns:ds="http://schemas.openxmlformats.org/officeDocument/2006/customXml" ds:itemID="{17E9C08B-3794-4D09-A692-496124C037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39980-3b76-4dae-8c22-72f4f09454af"/>
    <ds:schemaRef ds:uri="95cc508e-1a3d-406b-b2f8-25a1e1b26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Viviana Mendoza</cp:lastModifiedBy>
  <cp:revision/>
  <dcterms:created xsi:type="dcterms:W3CDTF">2018-02-23T18:02:25Z</dcterms:created>
  <dcterms:modified xsi:type="dcterms:W3CDTF">2021-07-29T23:24:12Z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0x010100CC60B335F11A7D42810CB55C45D3E981</vt:lpwstr>
  </property>
</Properties>
</file>