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D:\SDIS\Contrato 10417-2021\04_Indicadores\04_Enero\"/>
    </mc:Choice>
  </mc:AlternateContent>
  <xr:revisionPtr revIDLastSave="0" documentId="13_ncr:1_{C6C21A19-5DCB-4109-B30D-1A997D457410}" xr6:coauthVersionLast="47" xr6:coauthVersionMax="47" xr10:uidLastSave="{00000000-0000-0000-0000-000000000000}"/>
  <bookViews>
    <workbookView xWindow="-120" yWindow="-120" windowWidth="20730" windowHeight="11160" xr2:uid="{00000000-000D-0000-FFFF-FFFF00000000}"/>
  </bookViews>
  <sheets>
    <sheet name="INDICADORES GESTION" sheetId="1" r:id="rId1"/>
    <sheet name="Hoja1" sheetId="3" state="hidden" r:id="rId2"/>
    <sheet name="Hoja2" sheetId="4" state="hidden" r:id="rId3"/>
    <sheet name="Listas desplegables" sheetId="2" state="hidden" r:id="rId4"/>
  </sheets>
  <externalReferences>
    <externalReference r:id="rId5"/>
    <externalReference r:id="rId6"/>
    <externalReference r:id="rId7"/>
    <externalReference r:id="rId8"/>
  </externalReferences>
  <definedNames>
    <definedName name="_xlnm._FilterDatabase" localSheetId="0" hidden="1">'INDICADORES GESTION'!$B$12:$CB$15</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3">'INDICADORES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7" i="3" l="1"/>
  <c r="B7" i="3"/>
  <c r="C2" i="3"/>
  <c r="B2" i="3"/>
  <c r="CF14" i="1"/>
  <c r="CE14" i="1"/>
  <c r="CF13" i="1"/>
  <c r="CE13" i="1"/>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3" i="4"/>
  <c r="F46" i="4" l="1"/>
  <c r="CB12" i="1"/>
  <c r="BW12" i="1"/>
  <c r="BR12" i="1"/>
  <c r="BM12" i="1"/>
  <c r="BH12" i="1"/>
  <c r="BC12" i="1"/>
  <c r="AX12" i="1"/>
  <c r="AS12" i="1"/>
  <c r="AN12" i="1"/>
  <c r="AI12" i="1"/>
  <c r="AD12" i="1"/>
  <c r="Y12" i="1"/>
  <c r="CA12" i="1" l="1"/>
  <c r="BV12" i="1"/>
  <c r="BQ12" i="1"/>
  <c r="BL12" i="1"/>
  <c r="BG12" i="1"/>
  <c r="BB12" i="1"/>
  <c r="AW12" i="1"/>
  <c r="AR12" i="1"/>
  <c r="AM12" i="1"/>
  <c r="AH12" i="1"/>
  <c r="AC12" i="1"/>
  <c r="X12" i="1"/>
  <c r="CI14" i="1" l="1"/>
  <c r="BZ14" i="1"/>
  <c r="AV14" i="1"/>
  <c r="B6" i="3" s="1"/>
  <c r="CI17" i="1"/>
  <c r="CF17" i="1"/>
  <c r="CE17" i="1"/>
  <c r="BZ17" i="1"/>
  <c r="BU17" i="1"/>
  <c r="BP17" i="1"/>
  <c r="BK17" i="1"/>
  <c r="BF17" i="1"/>
  <c r="BA17" i="1"/>
  <c r="AV17" i="1"/>
  <c r="AQ17" i="1"/>
  <c r="AL17" i="1"/>
  <c r="AG17" i="1"/>
  <c r="AB17" i="1"/>
  <c r="W17" i="1"/>
  <c r="CI16" i="1"/>
  <c r="CF16" i="1"/>
  <c r="CE16" i="1"/>
  <c r="BZ16" i="1"/>
  <c r="BU16" i="1"/>
  <c r="BP16" i="1"/>
  <c r="BK16" i="1"/>
  <c r="BF16" i="1"/>
  <c r="BA16" i="1"/>
  <c r="AV16" i="1"/>
  <c r="AQ16" i="1"/>
  <c r="AL16" i="1"/>
  <c r="AG16" i="1"/>
  <c r="AB16" i="1"/>
  <c r="W16" i="1"/>
  <c r="CI15" i="1"/>
  <c r="CF15" i="1"/>
  <c r="CE15" i="1"/>
  <c r="BZ15" i="1"/>
  <c r="BU15" i="1"/>
  <c r="BP15" i="1"/>
  <c r="BK15" i="1"/>
  <c r="BF15" i="1"/>
  <c r="BA15" i="1"/>
  <c r="AV15" i="1"/>
  <c r="AQ15" i="1"/>
  <c r="AL15" i="1"/>
  <c r="AG15" i="1"/>
  <c r="AB15" i="1"/>
  <c r="W15" i="1"/>
  <c r="BZ13" i="1"/>
  <c r="AV13" i="1"/>
  <c r="B1" i="3" s="1"/>
  <c r="CI13"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 r="C1" i="3" l="1"/>
  <c r="C3" i="3"/>
  <c r="C6" i="3"/>
  <c r="CG15" i="1"/>
  <c r="CH15" i="1" s="1"/>
  <c r="CJ15" i="1" s="1"/>
  <c r="CG17" i="1"/>
  <c r="CH17" i="1" s="1"/>
  <c r="CJ17" i="1" s="1"/>
  <c r="CG14" i="1"/>
  <c r="CH14" i="1" s="1"/>
  <c r="CJ14" i="1" s="1"/>
  <c r="B8" i="3" s="1"/>
  <c r="CG16" i="1"/>
  <c r="CH16" i="1" s="1"/>
  <c r="CJ16" i="1" s="1"/>
  <c r="CG13" i="1"/>
  <c r="CH13" i="1" s="1"/>
  <c r="CJ13" i="1" s="1"/>
  <c r="B3" i="3" s="1"/>
</calcChain>
</file>

<file path=xl/sharedStrings.xml><?xml version="1.0" encoding="utf-8"?>
<sst xmlns="http://schemas.openxmlformats.org/spreadsheetml/2006/main" count="285" uniqueCount="230">
  <si>
    <t>PROCESO SISTEMA DE GESTIÓN
FORMATO FORMULACIÓN Y SEGUIMIENTO A INDICADORES DE GESTIÓN</t>
  </si>
  <si>
    <t>Código: FOR-SG-010</t>
  </si>
  <si>
    <t>Versión: 2</t>
  </si>
  <si>
    <t>Fecha: Memo  I2021033080 - 02/11/2021</t>
  </si>
  <si>
    <t>Página: 1 de 1</t>
  </si>
  <si>
    <t>PERIODO DEL SEGUIMIENTO:</t>
  </si>
  <si>
    <t>De</t>
  </si>
  <si>
    <t>Enero</t>
  </si>
  <si>
    <t>A</t>
  </si>
  <si>
    <t>Noviembre</t>
  </si>
  <si>
    <t>FORMULACIÓN DEL INDICADOR</t>
  </si>
  <si>
    <t>SEGUIMIENTO DEL INDICADOR</t>
  </si>
  <si>
    <t>Cuadro de control 1: Seguimiento indicadores según lo programado hasta el corte del informe</t>
  </si>
  <si>
    <t>Cuadro de control 2: Seguimiento indicadores según meta anual programada</t>
  </si>
  <si>
    <t>Ubicación estratégica</t>
  </si>
  <si>
    <t>Identificación general</t>
  </si>
  <si>
    <t>Características indicador</t>
  </si>
  <si>
    <t>Horizonte</t>
  </si>
  <si>
    <t>Febrero</t>
  </si>
  <si>
    <t>Marzo</t>
  </si>
  <si>
    <t>Abril</t>
  </si>
  <si>
    <t>Mayo</t>
  </si>
  <si>
    <t>Junio</t>
  </si>
  <si>
    <t>Julio</t>
  </si>
  <si>
    <t>Agosto</t>
  </si>
  <si>
    <t>Septiembre</t>
  </si>
  <si>
    <t>Octubre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</si>
  <si>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</si>
  <si>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</si>
  <si>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</si>
  <si>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</si>
  <si>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</si>
  <si>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</si>
  <si>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</si>
  <si>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</si>
  <si>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</si>
  <si>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</si>
  <si>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</si>
  <si>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</si>
  <si>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</si>
  <si>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</si>
  <si>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Evidencia</t>
  </si>
  <si>
    <t>Periodicidad del indicador</t>
  </si>
  <si>
    <t>Tendencia anual del indicador</t>
  </si>
  <si>
    <t>Línea base</t>
  </si>
  <si>
    <t>Unidad de medida de la línea base</t>
  </si>
  <si>
    <t>Meta del indicador</t>
  </si>
  <si>
    <t>Análisis anual</t>
  </si>
  <si>
    <t>Resultado del indicador acumulado</t>
  </si>
  <si>
    <t>Programado del indicador acumulado</t>
  </si>
  <si>
    <t>Porcentaje de avance acumulado</t>
  </si>
  <si>
    <t>Resultado del indicador para la vigencia</t>
  </si>
  <si>
    <t>Meta anual del indicador para la vigencia</t>
  </si>
  <si>
    <t>Porcentaje de avance para la vigencia</t>
  </si>
  <si>
    <t>Gráfica</t>
  </si>
  <si>
    <t xml:space="preserve">Gestión documental </t>
  </si>
  <si>
    <t>No Aplica</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</si>
  <si>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</si>
  <si>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GD-001</t>
  </si>
  <si>
    <t>Circular N° 013 del 28/04/2021</t>
  </si>
  <si>
    <t>Dependencias con seguimiento  de la implementación de los lineamientos  archivísticos.</t>
  </si>
  <si>
    <t>Establecer el porcentaje de dependencias a las que se les realiza los seguimientos de implementación de lineamientos archivísticos.</t>
  </si>
  <si>
    <t>Aplicación oportuna de los lineamientos archivísticos  por parte de los responsables de las Subdirecciones Locales y Dependencias para el seguimiento de la implementación.</t>
  </si>
  <si>
    <t>Eficacia</t>
  </si>
  <si>
    <t>(Número de Dependencias con seguimientos de implementación de los lineamientos archivísticos/ Número total de Dependencias de la entidad con producción documental) * 100</t>
  </si>
  <si>
    <t>*Informe de Visitas de seguimiento.
*Registros de asistencia.</t>
  </si>
  <si>
    <t>Numerador: Sumar las dependencias con seguimientos de implementación de los lineamientos archivísticos.
Denominador: Tomar el total de dependencias de la SDIS con producción documental, para las cuales aplica la implementación de lineamientos archivísticos.
Nota: El resultado del indicador de la vigencia será el del último periodo.</t>
  </si>
  <si>
    <t>Porcentaje</t>
  </si>
  <si>
    <t>Semestral</t>
  </si>
  <si>
    <t>Creciente</t>
  </si>
  <si>
    <t>En el mes de enero se realizó el seguimiento a la implementación de lineamientos archivísticos a una (1) dependencia que fue:
Dirección de Nutrición y Abastecimiento.   
Es importante mencionar que dadas las condiciones de terminación de contratos del nivel profesional que realiza la actividad, no fue posible dar mayores avances frente a la tarea.
Se espera que una vez se cuente con  la nueva contratación del recurso humano se pueda presentar mejores avances.</t>
  </si>
  <si>
    <t>29/03/2021. No se generan observaciones o recomendaciones adicionales respecto al análisis presentado en el seguimiento al indicador de gestión.</t>
  </si>
  <si>
    <t>Durante el mes de febrero, se realizó la actividad de seguimiento a la implementación de los lineamientos archivísticos, a un total de una (1) dependencia del nivel central que fue;
La Dirección de Análisis y Diseño Estratégico.
Adicionalmente, se resalta que en el mes hubo dificultades relacionadas a los procesos de contratación de personal que ejecuta la tarea, razón por la cual, el indicador podría verse impactado.
Sin embargo, una vez se tenga subsanada la contratación del personal profesional asignado a la tarea, se puede dar cumplimiento efectivo a la programación establecida para los meses siguientes.</t>
  </si>
  <si>
    <t>El mes de marzo no fue posible realizar  los seguimientos a la implementación de los lineamientos archivíticos, dado que, no se contó con el personal designado a la tarea por terminación de contratos de los profesionales archivistas. 
Nota: Desde el pasado mes de febrero se terminaron los contratos del personal .</t>
  </si>
  <si>
    <t>19/04/2021. No se generan observaciones o recomendaciones respecto al análisis presentado en el seguimiento al indicador de gestión.</t>
  </si>
  <si>
    <t>Durante el mes de abril, se realizó la actividad de seguimiento a la implementación de los lineamientos archivísticos, a un total de cuatro (4) dependencias y una (1) unidad operativa de la Subdirección para la Familia  así:
Del nivel central: Despacho, Oficina Asesora de Comunicaciones.
Unidad Operativa: Comisaría de Kennedy de la Subdirección para la Familia.
Subdirecciones Locales: Usme y Ciudad Bolívar.
Es importante mencionar que el desarrollo de la actividad se ejecutó conforme al cronograma establecido para la tarea.</t>
  </si>
  <si>
    <t>12/05/2021. Se solicita revisar el reporte realizado, ya que una de las dependencias reportadas no cuenta con el seguimiento de acuerdo con lo definido, pues solamente se esta presentando seguimiento a una unidad operativa (Comisaria de familia Kennedy I) de la dependencia (Subdirección para la Familia).
Adicionalmente, se recomienda revisar la pertinencia de oficialización del formato de informe, el cual se maneja como un documento no controlado, sin embargo al ser un soporte oficial, debe estar adoptado oficialmente en la entidad.
14/05/2021. No se generan observaciones adicionales respecto al análisis presentado en el seguimiento al indicador de gestión.</t>
  </si>
  <si>
    <t>Para el mes de mayo se realizó la actividad de seguimiento a la implementación de los lineamientos archivísticos, a un total de cuatro(4) dependencias así:
1. Oficina de Asustos Disciplinarios.
2. Subdirección de Plantas Físicas. 
3. Oficina Asesora Jurídica. 
4. Subdirección Local de Kennedy.
Es importante mencionar que el desarrollo de la actividad se ejecutó conforme al cronograma establecido para la tarea.</t>
  </si>
  <si>
    <t>15/06/2021. No se generan observaciones o recomendaciones respecto al análisis presentado en el seguimiento al indicador de gestión.
Teniendo en cuenta que el siguiente periodo se realizará reporte cuantitativo, se recomienda avanzar en la consolidación de resultados del cumplimiento del semestre. Se sugiere la siguiente estructura para el análisis a presentar: "valor que asume la meta del indicador en el periodo respectivo + acción realizada (se relaciona directamente con el nombre del indicador) + avance en el cumplimiento de la meta que refleja el indicador + rezago o sobrecumplimiento y sus causas (si aplica) + acción de mejora (si aplica)".</t>
  </si>
  <si>
    <r>
      <t>Durante el primer semestre del año 2021 se realizaron 13 visitas de seguimiento a las Dependencias asi:
•enero: 1 a la Dirección de nutrición y abastecimiento.
•febrero: 1 a la Dirección de análisis y diseño estratégico.
•abril: 4 a la SLIS Usme, SLIS Ciudad Bolívar, Despacho y OAC. Por último, a la Unidad operativa de la Subdirección para la Familia - Comisaría de Kennedy.
•mayo</t>
    </r>
    <r>
      <rPr>
        <sz val="9"/>
        <color rgb="FFFF0000"/>
        <rFont val="Arial"/>
        <family val="2"/>
      </rPr>
      <t xml:space="preserve">: </t>
    </r>
    <r>
      <rPr>
        <sz val="9"/>
        <rFont val="Arial"/>
        <family val="2"/>
      </rPr>
      <t>4</t>
    </r>
    <r>
      <rPr>
        <sz val="9"/>
        <color rgb="FFFF0000"/>
        <rFont val="Arial"/>
        <family val="2"/>
      </rPr>
      <t xml:space="preserve"> </t>
    </r>
    <r>
      <rPr>
        <sz val="9"/>
        <rFont val="Arial"/>
        <family val="2"/>
      </rPr>
      <t>a la Subdirección de Plantas Físicas, OAD, OAJ y SLIS Kennedy
•junio: 3 a la Subdirección de Contratación, SLIS; Santafé Candelaria y Bosa.
Los informes de seguimiento por cada visita se han venido presentando de manera mensual.
Las Dependencias con producción Documental corresponde a un aproximado de 43, el valor puede variar dependiendo de los resultados obtenidos en las visitas de segumiento programadas para el 2021.</t>
    </r>
  </si>
  <si>
    <t>13/07/2021. No se encuentra el reporte cuantitativo (ejecutado y programado) que se debe presentar en este periodo dada la periodicidad del indicador (semestral). Adicionalmente es necesario revisar la sumatoria del semestre (14) pues no coincide con los valores desagregados por mes (13).
13/07/2021. Una vez revisados los ajustes, no se generan observaciones o recomendaciones adicionales respecto al análisis y soportes presentados en el seguimiento al indicador de gestión.</t>
  </si>
  <si>
    <t>Para el mes de julio se realizó la actividad de seguimiento a la implementación de los lineamientos archivísticos, a un total de seis (6) dependencias así:
1. SLIS Rafel Uribe Uribe
2.SLIS Fontibón. 
3. Subdirección para la Gestión y Desarrollo del Talento Humano. 
4.Dirección Poblacional.
5. SLIS Engativá.
6. SLIS Usaquén.</t>
  </si>
  <si>
    <t>10/08/2021. No se generan observaciones o recomendaciones respecto al análisis presentado en el seguimiento al indicador de gestión.</t>
  </si>
  <si>
    <t>Para el mes de agosto se realizó la actividad de seguimiento a la implementación de los lineamientos archivísticos, a un total de cinco (5) dependencias a través de tres (3) visitas:
1. El 19 de agosto se visitó: 
•Dirección de Nutrición y Abastecimiento.
•Subdirección de Nutrición.
•Subdirección de Abastecimiento.
2. El 19 y 20 de agosto se visitó
•SLIS Suba.
3. El 26 de agosto se visitó
•Dirección de Gestión Corporativa.</t>
  </si>
  <si>
    <t>09/09/2021. No se generan observaciones o recomendaciones respecto al análisis presentado en el seguimiento al indicador de gestión.</t>
  </si>
  <si>
    <t xml:space="preserve">Para el mes de septiembre se realizó la actividad de seguimiento a la implementación de los lineamientos archivísticos, a un total de dos (2) dependencias y dos (2) subdirecciones locales.
1. Dependencias:
• Subdirección de Diseño, Evaluación y Sistematización.
• Dirección de Diseño y Análisis Estratégico.
2. Subdirecciones locales:
• Barrios Unidos - Teusaquillo
• San Cristóbal
</t>
  </si>
  <si>
    <t>11/10/2021. No se generan observaciones o recomendaciones respecto al análisis presentado en el seguimiento al indicador de gestión.
Adicionalmente, teniendo en cuenta el avance cuantitativo reportado para el primer semestre (30%) respecto a la meta establecida para el año (100%), se recomienda al proceso fortalecer las acciones requeridas para lograr la realización de las visitas de seguimiento a las 43 dependencias de la entidad, en el último trimestre del año.</t>
  </si>
  <si>
    <t>Para el mes de octubre se realizó la actividad de seguimiento a la implementación de los lineamientos archivísticos, a un total de tres (3) dependencias y dos (2) subdirecciones locales.
1. Dependencias:
• Subdirección para la Infancia.
• Subdirección para la Identificación, Caracterización e Integración.
• Subdirección de Investigación e Información.
2. Subdirecciones locales:
• Tunjuelito
• Mártires</t>
  </si>
  <si>
    <t>11/11/2021. No se generan observaciones o recomendaciones respecto al análisis presentado en el seguimiento al indicador de gestión.</t>
  </si>
  <si>
    <t>Para el mes de noviembre se realizó la actividad de seguimiento a la implementación de los lineamientos archivísticos, a un total de tres (3) dependencias del nivel central y una (1) subdirección local.
1. Dependencias:
• Subdirección para la Adultez.
• Subdirección para asuntos LGTBI.
•Subdirección para la Juventud.
2. Subdirección Local:
• Chapinero</t>
  </si>
  <si>
    <t>15/12/2021. No se generan observaciones o recomendaciones respecto al análisis presentado en el seguimiento al indicador de gestión.
Para el reporte del siguiente periodo (diciembre), tener en cuenta que se debe incluir el análisis anual que en términos estratégicos y concretos debe presentar el desempeño del indicador en el año, los logros, las dificultades y las acciones a emprender en caso de no haber cumplido la meta propuesta, además de las conclusiones respecto a las posibles actualizaciones o continuidad del indicador en la siguiente vigencia.</t>
  </si>
  <si>
    <t>GD-002</t>
  </si>
  <si>
    <t>Dependencias con inventario documental.</t>
  </si>
  <si>
    <t>Establecer la volumetría de inventario documental de las dependencias de la SDIS.</t>
  </si>
  <si>
    <t>Levantamiento de inventario documental y organización de los archivos de gestión por parte de las dependencias de la entidad.</t>
  </si>
  <si>
    <t>(Número de dependencias con FUID / Número de dependencias de la SDIS con producción documental)*100</t>
  </si>
  <si>
    <t>*Informe de Visitas de seguimiento.
*FUID de las  Dependencias.
*Informe de estado de organización de los archivos de gestión con registro fotográfico.</t>
  </si>
  <si>
    <t>Numerador: Sumar las dependencias con Formato Único de Inventario Documental-FUID.
Denominador: Tomar el total de dependencias con producción documental de la SDIS.</t>
  </si>
  <si>
    <t>*Informe de Visitas de seguimiento.
*FUID de las Subdirecciones Locales y/o Dependencias.
*Informe de estado de organización de los archivos de gestión con registro fotográfico.</t>
  </si>
  <si>
    <t>No aplica</t>
  </si>
  <si>
    <t>No aplica. Indicador de gestión oficializado el 28/04/2021.</t>
  </si>
  <si>
    <t>Se realizaron cuatro (4) visitas de seguimiento a las dependencias y las unidades operativas de la Subdirección para la Familia una (1), para un total de cinco (5) visitas en el periodo, de las cuales se logró identificar la volumetría de la siguiente manera:
1. Despacho cuenta con FUID y 44 cajas X200 (página 4 del informe).
2. Oficina de comunicaciones no fue posible verificar la volumetría en la visita (página 5 del informe).
3. Subdireción Local de Usme-Sumapaz cuenta con FUID y 3263 cajas X200.
4. Subdirección Local de Ciudad Bolívar cuenta con FUID y 1521 cajas x200.
5. Subdirección para la Familia - Comisaría Kennedy cuenta con FUID y 499 cajas X200 (página 6 del informe).</t>
  </si>
  <si>
    <r>
      <t>Se realizaron cuatro (4) visitas de seguimiento a las dependencias, de las cuales se logró identificar la volumetría de la siguiente manera:
1. Oficina de Asuntos Disciplinarios cuenta con una base de datos que luego de ser cerrado el expediente se tramita la información al FUID , la volumetría son 196 cajas X200 (páginas 6 y 12 del informe).
2. Subdirección de Plantas Físicas cuenta con un FUID parcial, la volumetría son 214 cajas X200 (página 7 Y 10 del informe).
3. Oficina Asesora Jurídica cuenta con FUID parcial solo para tutelas (faltan otras series), la volumetría son 470 cajas X200 (páginas 7 y 12 del informe).
4. Subdirección Local de Kennedy cuenta con FUID y la volumentría son 1184 cajas x200 (páginas 2 y 7 del informe).</t>
    </r>
    <r>
      <rPr>
        <sz val="9"/>
        <color rgb="FFFF0000"/>
        <rFont val="Arial"/>
        <family val="2"/>
      </rPr>
      <t xml:space="preserve">
</t>
    </r>
  </si>
  <si>
    <t>15/06/2021. No se generan observaciones o recomendaciones respecto al análisis presentado en el seguimiento al indicador de gestión.
Teniendo en cuenta que el siguiente periodo se realizará reporte cuantitativo, se recomienda avanzar en la consolidación de resultados del cumplimiento del semestre y en la preparación de las evidencias definidas. Se sugiere la siguiente estructura para el análisis a presentar: "valor que asume la meta del indicador en el periodo respectivo + acción realizada (se relaciona directamente con el nombre del indicador) + avance en el cumplimiento de la meta que refleja el indicador + rezago o sobrecumplimiento y sus causas (si aplica) + acción de mejora (si aplica)".</t>
  </si>
  <si>
    <t>Durante el primer semestre del año 2021 se realizaron 13 visitas de seguimiento a las Dependencias de las cuales se logró recopilar la información para 11 dependencias, de las cuales 10 cuentan con FUID, identificando un estimado en volumetria de 14.574 cajas X-200 equivalentes a un aproximado de 3.644 m de archivo, desagregados de la siguiente manera:
•Dirección de Nutrición y Abastecimiento: No fue posible recopilar la información en la visita, se tiene programada nueva visita para el segundo semestre el año.
•Dirección de Análisis y Diseño Estratégico: No fue posible recopilar la información en la visita, se tiene programada nueva visita para el segundo semestre el año.
•SLIS Ciudad Bolívar: 1521 cajas X-200 ≈ 380 m.
•Subdirección para la Familia - Comisaría de Kennedy: 496 cajas X-200 ≈ 124 m.
•SLIS Usme: 3263 cajas X-200 ≈ 816 m.
•SLIS Kennedy: 1184 cajas X-200≈296m.
•SLIS Santafé-Candelaria: 613 cajas X-200≈ 153m.
•Oficina Asesora de Comunicaciones: La Dependencia manifiesta no tener documentos fìsicos.
•SLIS Bosa: 965 cajas X-200≈ 241m.
•Despacho: 25 cajas X-200 ≈6m.
•OAJ: 470 cajas X-200≈118m.
•OAD: 196 cajas X-200≈49m.
•Subdirección de Plantas Físicas: 120 cajas X-200 ≈30m.
•Subdirección de Contratación: 5721 cajas X-200≈1430m
Los informes de seguimiento por cada visita se han venido presentando de manera mensual, es importante tener en cuenta que la volumetría es variable dependiendo del movimiento de cajas en las dependencias, así como, la verificación de las mismas dada la accesibilidad a los depósitos de archivo.
Las Dependencias con producción Documental corresponde a un aproximado de 43, el valor puede variar dependiendo de los resultados obtenidos en las visitas de segumiento programadas para el 2021.</t>
  </si>
  <si>
    <t>13/07/2021. No se encuentra el reporte cuantitativo (ejecutado y programado) que se debe presentar en este periodo dada la periodicidad del indicador (semestral). Adicionalmente es necesario revisar la descripción y sumatoria del semestre (14) pues no coincide con los valores desagregados por mes (11).
13/07/2021. Una vez revisados los ajustes, no se generan observaciones o recomendaciones adicionales respecto al análisis y soportes presentados en el seguimiento al indicador de gestión.</t>
  </si>
  <si>
    <t>Se realizaron seis (6) visitas de seguimiento a las dependencias, de las cuales se logró identificar la volumetría de la siguiente manera:
1. SLIS Rafel Uribe. La cantidad aproximada de cajas X-200 identificadas son 1797 (página 10 del informe15).
2. SLIS Fontibón. La volumetría observada durante la visita fueron 814 cajas X-200 (página 8 del informe16).
3. Subdirección para la Gestión y Desarrollo del Talento Humano. Se logró identificar la volumetría de las historias sociales y bienestar social en un aproximado de 1302 cajas X-200 (Página 8 del informe17).
4. Dirección Poblacional. Establecer la volumetría fue difícil dado que faltan cajas por identificar, sin embargo, el aproximado es fue 180 cajas X-200 (Página 9 del informe18). 
5. SLIS Engativá. El aproximado de cajas X-200 son 1266 (página 9 del informe19). 
6. SLIS Usaquén. La cantidad aproximada de cajas X-200 identificadas son 1809 (página 10 del informe20).</t>
  </si>
  <si>
    <t>La volumetría identificada en las cinco (5) dependencias, en las cuales se realizó visita de seguimiento en el mes de agosto, es la siguiente:
1. Dirección de Nutrición y Abastecimiento: Cuenta con aproximadamente 23 cajas X-200 equivalentes a 5,75 metros lineales (página 8 del informe 21).
2. Subdirección de Nutrición: No tiene producción documental (por tal razón no hay volumetría reportada en la página 8 del informe 21).
3. Subdirección de Abastecimiento: No tiene producción documental (por tal razón no hay volumetría reportada en la página 8 del informe 21).
4. SLIS Suba: Cuenta con un aproximado de 2073 cajas X-200 equivalentes a 518,25 metros lineales de archivo (página 11 del informe 22).
5. Dirección de Gestión Corporativa: Cuenta con un aproximado de 138 cajas X-200 equivalentes a 34,5 metros lineales (página 10 del informe 22).</t>
  </si>
  <si>
    <t>La volumetría identificada en las cuatro (4) visitas de seguimiento realizadas durante el mes de septiembre es la siguiente:
1. Subdirección de Diseño, Evaluación y Sistematización: Cuenta con aproximadamente 27 cajas X-200 equivalentes a 6,75 metros lineales (página 9 del informe).
2. Dirección de Diseño y Análisis Estratégico: Cuenta con aproximadamente 26 cajas X-200 equivalentes a 6,5 metros lineales (página 7 del informe).
3. Subdirección Local de Barrios Unidos - Teusaquillo: Cuenta con aproximadamente 538 cajas X-200 equivalentes a 134,5 metros lineales (página 12 del informe).
4. Subdirección Local de San Cristóbal: Cuenta con aproximadamente 2968 cajas X-200 equivalentes a 742 metros lineales (página 13 del informe)</t>
  </si>
  <si>
    <t>11/10/2021. No se generan observaciones o recomendaciones respecto al análisis presentado en el seguimiento al indicador de gestión.</t>
  </si>
  <si>
    <t>La volumetría identificada en las cinco (5) visitas de seguimiento realizadas durante el mes de octubre es la siguiente:
1. Subdirección para la Infancia: Cuenta con aproximadamente 657 cajas X-200 equivalentes a 164,25 metros lineales (página 11 del informe).
2. Subdirección para la Identificación, Caracterización e Integración: Cuenta con aproximadamente 129 cajas X-200 equivalentes a 32.25  metros lineales (página 8 del informe).
3. Subdirección de Investigación e Información: Cuenta con aproximadamente 38 cajas entre X-300 y X-200 equivalentes a 144 metros lineales (página 6 del informe).
4. Subdirección Local de Tunjuelito: Cuenta con aproximadamente 1.253 cajas X-200 equivalentes a 313,25 metros lineales (página 12 del informe).
5. Subdirección Local de Mártires: Cuenta con aproximadamente 414 cajas X-200 equivalentes a 103,5 metros lineales (página 10 del informe).</t>
  </si>
  <si>
    <t>La volumetría identificada en las cuatro (4) visitas de seguimiento realizadas durante el mes de noviembre es la siguiente:
1. Subdirección para la Adultez: Cuenta con aproximadamente 1239 cajas X-200 equivalentes a 309,5 metros lineales (página 11 del informe).
2. Subdirección para la asuntos LGTBI: Cuenta con aproximadamente 1356 cajas X-200 equivalentes a 339  metros lineales (página 11 del informe).
3. Subdirección para la Juventud: Cuenta con aproximadamente 119 cajas X-200 equivalentes a 29,75 metros lineales (página 7 del informe).
4. Subdirección Local de Chapinero: Cuenta con aproximadamente 682 cajas X-200 equivalentes a 170,5 metros lineales (página 11 del informe).</t>
  </si>
  <si>
    <t>Durante el año 2021 se realizaron 43 visitas de seguimiento a las Dependencias de las cuales se logró consolidar de la volumetría de los archivos de gestión en 51.418 cajas X-200 ≈ 12.855 metros lineales de archivo (página 11 del informe final)
De conformidad con los informes de las visitas de seguimiento, las Dependencias con producción Documental corresponde a 40 dependencias para el año 2021, dado que, la Oficina Asesora de Comunicaciones no genera producción documental, y que, la Subdirección de Nutrición y Subdirección de Abastecimiento están inmersas en la producción documental de la Dirección de Nutrición y abastecimiento. 
Se considera importante dar continuidad a la medición del indicador de volumetría, ya que, permite actualizar el incremento de la producción documental de cada una de las dependencias de la entidad.
Para el mes de diciembre se logró recopilar la volumetría de las siguientes dependencias.
1. OCI con 6 cajas X-200 ≈ 1,5 metros lineales de archivo. (página 11 del informe 37)
2. SAF con 228 cajas X-200 ≈ 57 metros lineales de archivo. (página 12 del informe 38)
3. Sub Familia con 17045 cajas X-200 ≈ 4261,5 metros lineales de archivo. (página 7 del informe 39)
4. SLIS Puente Aranda - Antonio Nariño con 1141 cajas X-200 ≈ 285,25 metros lineales de archivo. (página 13 del informe 40)
5. Subsecretaría con 778 cajas X-200 ≈ 194,5 metros lineales de archivo. (página 7 del informe 41)
6. Subdirección de Gestión Integral Local con 13 cajas X-200 ≈ 3 metros lineales de archivo. (página 6 del informe)
7.Territorial con 2 cajas X-200 ≈ 0,5 metros lineales de archivo. (página 6 del informe)
8. Sub para la vejez con 94 cajas X-200 ≈ 23,5 metros lineales de archivo. (página 9 del informe 44)
Los informes de seguimiento por cada visita se han venido presentando de manera mensual.</t>
  </si>
  <si>
    <t>Semestre 1</t>
  </si>
  <si>
    <t>Semestre 2</t>
  </si>
  <si>
    <t>Vigencia</t>
  </si>
  <si>
    <t>Indicador 2</t>
  </si>
  <si>
    <t>No</t>
  </si>
  <si>
    <t xml:space="preserve">DEPENDENCIA </t>
  </si>
  <si>
    <t xml:space="preserve">FECHAS EXTREMAS </t>
  </si>
  <si>
    <t xml:space="preserve">CANTIDAD DE CAJAS </t>
  </si>
  <si>
    <t xml:space="preserve">METROS LINEALES </t>
  </si>
  <si>
    <t xml:space="preserve">FECHA INICIAL </t>
  </si>
  <si>
    <t xml:space="preserve">FECHA FINAL </t>
  </si>
  <si>
    <t>Subdirección local Ciudad Bolívar</t>
  </si>
  <si>
    <t>Subdirección local Usme</t>
  </si>
  <si>
    <t>Subdirección local Kennedy</t>
  </si>
  <si>
    <t>Subdirección local Santafé-candelaria</t>
  </si>
  <si>
    <t>Subdirección local Bosa</t>
  </si>
  <si>
    <t xml:space="preserve">Secretaria </t>
  </si>
  <si>
    <t xml:space="preserve">Oficina Asesora Jurídica </t>
  </si>
  <si>
    <t xml:space="preserve">Oficina de Asuntos Disciplinarios </t>
  </si>
  <si>
    <t xml:space="preserve">Subdirección de Plantas Físicas </t>
  </si>
  <si>
    <t>S/F</t>
  </si>
  <si>
    <t xml:space="preserve">Subdirección de Contratación </t>
  </si>
  <si>
    <t xml:space="preserve">Dirección de Nutrición y Abastecimiento </t>
  </si>
  <si>
    <t>Subdirección de Nutrición</t>
  </si>
  <si>
    <t>Subdirección de Abastecimiento</t>
  </si>
  <si>
    <t xml:space="preserve">Dirección de Gestión Corporativa </t>
  </si>
  <si>
    <t xml:space="preserve">Dirección de Análisis y Diseño estratégico </t>
  </si>
  <si>
    <t>SDES</t>
  </si>
  <si>
    <t xml:space="preserve">Subdirección para la Infancia </t>
  </si>
  <si>
    <t xml:space="preserve">Subdirección para la Identificación, Caracterización e Integración </t>
  </si>
  <si>
    <t xml:space="preserve">Subdirección de Investigación e Información </t>
  </si>
  <si>
    <t xml:space="preserve">S/F </t>
  </si>
  <si>
    <t xml:space="preserve">Subdirección para la Adultez </t>
  </si>
  <si>
    <t xml:space="preserve">Subdirección para la Juventud </t>
  </si>
  <si>
    <t xml:space="preserve">Subdirección para Asuntos LGBTI </t>
  </si>
  <si>
    <t xml:space="preserve">Oficina de Control Interno </t>
  </si>
  <si>
    <t xml:space="preserve">Subdirección administrativa y Financiera </t>
  </si>
  <si>
    <t xml:space="preserve">Subdirección para la Familia </t>
  </si>
  <si>
    <t xml:space="preserve">Subsecretaria </t>
  </si>
  <si>
    <t xml:space="preserve">Dirección Territorial </t>
  </si>
  <si>
    <t xml:space="preserve">Subdirección Integral Local </t>
  </si>
  <si>
    <t xml:space="preserve">Subdirección para la Vejez </t>
  </si>
  <si>
    <t>Subdirección local Rafael Uribe</t>
  </si>
  <si>
    <t>Subdirección local Fontibón</t>
  </si>
  <si>
    <t>Subdirección local Engativá</t>
  </si>
  <si>
    <t xml:space="preserve">Subdirección local de Usaquén </t>
  </si>
  <si>
    <t>Subdirección local de Suba</t>
  </si>
  <si>
    <t>Subdirección Barrios Unidos - Teusaquillo</t>
  </si>
  <si>
    <t xml:space="preserve">Subdirección local San Cristóbal </t>
  </si>
  <si>
    <t>Subdirección local Tunjuelito</t>
  </si>
  <si>
    <t>Subdirección local Mártires</t>
  </si>
  <si>
    <t>Subdirección Local Chapinero</t>
  </si>
  <si>
    <t>Subdirección local Puente Aranda-Antonio Nariño</t>
  </si>
  <si>
    <t>Oficina Asesora de Comunicaciones</t>
  </si>
  <si>
    <t>Dirección Poblacional</t>
  </si>
  <si>
    <t>Subdirección para la Gestión y Desarrollo de Talento Humano</t>
  </si>
  <si>
    <t xml:space="preserve">TOTAL </t>
  </si>
  <si>
    <t>MESES</t>
  </si>
  <si>
    <t>AÑOS</t>
  </si>
  <si>
    <t>PROCESOS</t>
  </si>
  <si>
    <t>PROYECTOS</t>
  </si>
  <si>
    <t>OBJETIVOS ESTRATÉGICOS</t>
  </si>
  <si>
    <t>Tipo de meta</t>
  </si>
  <si>
    <t>Atención a la ciudadanía</t>
  </si>
  <si>
    <t>7564 - Mejoramiento de la capacidad de respuesta institucional de las comisarías de familia en Bogotá</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</si>
  <si>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</si>
  <si>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Mensual</t>
  </si>
  <si>
    <t>Auditoría y control</t>
  </si>
  <si>
    <t>7565 - Suministro de espacios adecuados, inclusivos y seguros para el desarrollo social integral</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</si>
  <si>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</si>
  <si>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Eficiencia</t>
  </si>
  <si>
    <t>Bimestral</t>
  </si>
  <si>
    <t>Constante</t>
  </si>
  <si>
    <t>Comunicación estratégica</t>
  </si>
  <si>
    <t xml:space="preserve">7730 - Servicio de atención a la población proveniente de flujos migratorios mixtos en Bogotá </t>
  </si>
  <si>
    <t>3. Transformar los servicios sociales de la SDIS con el fin de responder a los aspectos clave del Plan Distrital de Desarrollo como el Sistema Distrital de Cuidado, la Estrategia Territorial de Integración Social y el Ingreso Mínimo Garantizado.</t>
  </si>
  <si>
    <t>Efectividad</t>
  </si>
  <si>
    <t>Trimestral</t>
  </si>
  <si>
    <t>Decreciente</t>
  </si>
  <si>
    <t>Diseño e innovación de servicios sociales</t>
  </si>
  <si>
    <t>7733 - Fortalecimiento institucional para una gestión pública efectiva y transparente en la ciudad de Bogotá</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</si>
  <si>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</si>
  <si>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Gerencia de las políticas públicas sociales</t>
  </si>
  <si>
    <t>7735 - Fortalecimiento de los procesos territoriales y la construcción de respuestas integradoras e innovadoras en los territorios de la Bogotá – Región</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</si>
  <si>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</si>
  <si>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Anual</t>
  </si>
  <si>
    <t xml:space="preserve">Gestión ambiental </t>
  </si>
  <si>
    <t>7740 - Generación “Jóvenes con derechos” en Bogotá</t>
  </si>
  <si>
    <t>Gestión contractual</t>
  </si>
  <si>
    <t>7741 - Fortalecimiento de la gestión de la información y el conocimiento con enfoque participativo y territorial</t>
  </si>
  <si>
    <t>Gestión de infraestructura física</t>
  </si>
  <si>
    <t>7744 - Generación de oportunidades para el desarrollo integral de la niñez y la adolescencia de Bogotá</t>
  </si>
  <si>
    <t>Gestión de soporte y mantenimiento tecnológico</t>
  </si>
  <si>
    <t>7745 - Compromiso por una alimentación integral en Bogotá</t>
  </si>
  <si>
    <t>Gestión de talento humano</t>
  </si>
  <si>
    <t>7748 - Fortalecimiento de la gestión institucional y desarrollo integral del talento humano en Bogotá</t>
  </si>
  <si>
    <t>Gestión del conocimiento</t>
  </si>
  <si>
    <t>7749 - Implementar una estrategia de territorios cuidadores en Bogotá</t>
  </si>
  <si>
    <t>7752 - Contribución a la protección de los derechos de las familias especialmente de sus integrantes afectados por la violencia intrafamiliar en la ciudad de Bogotá</t>
  </si>
  <si>
    <t>Gestión financiera</t>
  </si>
  <si>
    <t>7753 - Prevención de la maternidad y la paternidad temprana en Bogotá</t>
  </si>
  <si>
    <t>Gestión jurídica</t>
  </si>
  <si>
    <t>7756 - Compromiso social por la diversidad en Bogotá</t>
  </si>
  <si>
    <t>Gestión logística</t>
  </si>
  <si>
    <t>7757 - Implementación de  estrategias y servicios integrales para el abordaje del fenómeno de habitabilidad en calle en Bogotá</t>
  </si>
  <si>
    <t>Inspección, vigilancia y control</t>
  </si>
  <si>
    <t>7768 - Implementación de una estrategia de acompañamiento  a  hogares  con mayor pobreza evidente y oculta  de Bogotá</t>
  </si>
  <si>
    <t>Planeación estratégica</t>
  </si>
  <si>
    <t>7770 - Compromiso con el envejecimiento activo y una Bogotá cuidadora e incluyente</t>
  </si>
  <si>
    <t>Prestación de servicios sociales para la inclusión social</t>
  </si>
  <si>
    <t>7771 - Fortalecimiento de las oportunidades de  inclusión de las personas con discapacidad y sus familias, cuidadores-as en Bogotá</t>
  </si>
  <si>
    <t>Sistema de gestión</t>
  </si>
  <si>
    <t>Tecnologías de la información</t>
  </si>
  <si>
    <t>Para la vigencia 2021 se visitaron todas las dependencias de la entidad, identificando que 40 dependencias cuentan con producción documental.
Conforme a las visitas de seguimiento, se logró identificar que la Oficina Asesora de Comunicaciones no cuenta con producción documental, y que, las Subdirecciones de Nutrición y Abastecimiento están inmersas en la producción documental de la Dirección de Nutrición y Abastecimiento, por tanto, desde el punto de vista técnico archivístico, no se considera que cuenten con producción documental propia.
Se logra establecer que se cumplió con el indicador al 100% dado que, se visitaron 40 dependencias con producción documental de conformidad con el cronograma de visitas previamente establecido.
Para la vigencia 2022 se planea visitar todas las dependencias de la entidad, con el objetivo de identificar cambios en los procesos internos de las dependencias que generen producción documental y de esta manera brindar la asesoría necesaria en cuanto a la implementación de lineamientos archivísticos.</t>
  </si>
  <si>
    <t>Durante el mes de diciembre se realizaron 7 visitas de seguimiento a las Dependencias así:
• OCI
• SAF
• Subdirección para la Familia
• SLIS Puente Aranda-Antonio Nariño
• Subsecretaría, Dirección Territorial
• Subdirección Integral Local
• Subdirección para la Vejez.
Dado lo anterior, se logra establecer que se cumplió el indicador al 100% cumpliendo con la totalidad de las visitas conforme al cronograma previamente establecido.
De conformidad con los resultados obtenidos en las visitas de seguimiento, se tienen 40 dependencias con producción documental.
Para la siguiente vigencia es importante dar continuidad al proceso de visitas a los archivos de gestión con el propósito de fortalecer la implementación de los instrumentos archivísticos en todas las dependencias de la SDIS.
Los informes de seguimiento por cada visita se han venido presentando de manera mensual.</t>
  </si>
  <si>
    <t>Durante la vigencia 2021 se realizaron visitas de seguimiento a todas las Dependencias de la Entidad con el objetivo de verificar la implementación del Formato Único de Inventario Documental - FUID- en los archivos de gestión. Se logró identificar que las 40 dependencias con producción documental conocen e implementan el FUID, sin embargo, se logró identificar que las dependencias no cuentan con un inventario documental completo, por esta razón es importante reformular el indicador, en el sentido que permita visualizar el nivel de avance del levantamiento de inventario documental en los archivos de gestión, dado que algunas dependencias tienen mas adelantado el proceso que otras. Esta situación explica la sobre ejecución del indicador, el cual cierra el año en un cumplimiento del 333%, debido a que se superaron las expectativas respecto al conocimiento e implementación que tienen todas las dependencias del FUID.
En conclusión para el análisis de este indicador se identifica que las dependencias con producción documental sí cuentan con FUID, aunque este no refleje la totalidad del inventario documental.</t>
  </si>
  <si>
    <t>14/01/2022. No se generan observaciones o recomendaciones respecto al análisis y evidencias presentados en el seguimiento al indicador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</si>
</sst>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sz val="10"/>
      <name val="Arial"/>
      <family val="2"/>
    </font>
    <font>
      <sz val="11"/>
      <name val="Arial"/>
      <family val="2"/>
    </font>
    <font>
      <b/>
      <sz val="9"/>
      <color theme="1"/>
      <name val="Arial"/>
      <family val="2"/>
    </font>
    <font>
      <i/>
      <sz val="9"/>
      <name val="Arial"/>
      <family val="2"/>
    </font>
    <font>
      <sz val="8"/>
      <color theme="1"/>
      <name val="Arial"/>
      <family val="2"/>
    </font>
    <font>
      <sz val="9"/>
      <color rgb="FFFF0000"/>
      <name val="Arial"/>
      <family val="2"/>
    </font>
    <font>
      <b/>
      <sz val="11"/>
      <color rgb="FFFFFFFF"/>
      <name val="Arial"/>
      <family val="2"/>
    </font>
    <font>
      <b/>
      <sz val="11"/>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2060"/>
        <bgColor indexed="64"/>
      </patternFill>
    </fill>
    <fill>
      <patternFill patternType="solid">
        <fgColor rgb="FFFFFFFF"/>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9">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1"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6"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protection hidden="1"/>
    </xf>
    <xf numFmtId="14" fontId="10" fillId="2" borderId="6" xfId="0" applyNumberFormat="1" applyFont="1" applyFill="1" applyBorder="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10" fillId="2" borderId="6" xfId="0" applyFont="1" applyFill="1" applyBorder="1" applyAlignment="1" applyProtection="1">
      <alignment horizontal="left" vertical="center" wrapText="1"/>
      <protection hidden="1"/>
    </xf>
    <xf numFmtId="0" fontId="11" fillId="7" borderId="6"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wrapText="1"/>
      <protection hidden="1"/>
    </xf>
    <xf numFmtId="0" fontId="13" fillId="0" borderId="0" xfId="0" applyFont="1" applyAlignment="1">
      <alignment vertical="center"/>
    </xf>
    <xf numFmtId="3" fontId="6" fillId="0" borderId="6" xfId="1" applyNumberFormat="1" applyFont="1" applyFill="1" applyBorder="1" applyAlignment="1" applyProtection="1">
      <alignment horizontal="center" vertical="center" wrapText="1"/>
      <protection hidden="1"/>
    </xf>
    <xf numFmtId="9" fontId="6" fillId="0" borderId="6" xfId="1" applyFont="1" applyFill="1" applyBorder="1" applyAlignment="1" applyProtection="1">
      <alignment horizontal="center" vertical="center" wrapText="1"/>
      <protection hidden="1"/>
    </xf>
    <xf numFmtId="9" fontId="6" fillId="0" borderId="1" xfId="1" applyFont="1" applyFill="1" applyBorder="1" applyAlignment="1" applyProtection="1">
      <alignment horizontal="center" vertical="center" wrapText="1"/>
      <protection hidden="1"/>
    </xf>
    <xf numFmtId="9" fontId="6" fillId="0" borderId="1" xfId="1" applyFont="1" applyFill="1" applyBorder="1" applyAlignment="1" applyProtection="1">
      <alignment horizontal="left" vertical="center" wrapText="1"/>
      <protection hidden="1"/>
    </xf>
    <xf numFmtId="9" fontId="6" fillId="0" borderId="6" xfId="1" applyFont="1" applyFill="1" applyBorder="1" applyAlignment="1" applyProtection="1">
      <alignment horizontal="left" vertical="center" wrapText="1"/>
      <protection hidden="1"/>
    </xf>
    <xf numFmtId="3" fontId="6" fillId="0" borderId="2" xfId="1" applyNumberFormat="1" applyFont="1" applyFill="1" applyBorder="1" applyAlignment="1" applyProtection="1">
      <alignment horizontal="center" vertical="center" wrapText="1"/>
      <protection hidden="1"/>
    </xf>
    <xf numFmtId="9" fontId="14" fillId="0" borderId="2" xfId="1" applyFont="1" applyFill="1" applyBorder="1" applyAlignment="1" applyProtection="1">
      <alignment horizontal="left" vertical="center" wrapText="1"/>
      <protection hidden="1"/>
    </xf>
    <xf numFmtId="0" fontId="10" fillId="2" borderId="6" xfId="0" applyFont="1" applyFill="1" applyBorder="1" applyAlignment="1" applyProtection="1">
      <alignment vertical="center" wrapText="1"/>
      <protection hidden="1"/>
    </xf>
    <xf numFmtId="0" fontId="10" fillId="2" borderId="6" xfId="0" applyFont="1" applyFill="1" applyBorder="1" applyAlignment="1" applyProtection="1">
      <alignment vertical="center"/>
      <protection hidden="1"/>
    </xf>
    <xf numFmtId="0" fontId="10" fillId="2" borderId="1" xfId="0" applyFont="1" applyFill="1" applyBorder="1" applyAlignment="1" applyProtection="1">
      <alignment vertical="center" wrapText="1"/>
      <protection hidden="1"/>
    </xf>
    <xf numFmtId="9" fontId="10" fillId="2" borderId="6" xfId="1" applyFont="1" applyFill="1" applyBorder="1" applyAlignment="1" applyProtection="1">
      <alignment horizontal="center" vertical="center" wrapText="1"/>
      <protection hidden="1"/>
    </xf>
    <xf numFmtId="1" fontId="6" fillId="2" borderId="10" xfId="0" applyNumberFormat="1" applyFont="1" applyFill="1" applyBorder="1" applyAlignment="1" applyProtection="1">
      <alignment horizontal="center" vertical="center" wrapText="1"/>
      <protection hidden="1"/>
    </xf>
    <xf numFmtId="9" fontId="6" fillId="2" borderId="10" xfId="1" applyFont="1" applyFill="1" applyBorder="1" applyAlignment="1" applyProtection="1">
      <alignment horizontal="center" vertical="center" wrapText="1"/>
      <protection hidden="1"/>
    </xf>
    <xf numFmtId="0" fontId="10" fillId="0" borderId="6" xfId="0" applyFont="1" applyBorder="1" applyAlignment="1" applyProtection="1">
      <alignment horizontal="center" vertical="center"/>
      <protection hidden="1"/>
    </xf>
    <xf numFmtId="14" fontId="10" fillId="0" borderId="6" xfId="0" applyNumberFormat="1" applyFont="1" applyBorder="1" applyAlignment="1" applyProtection="1">
      <alignment horizontal="center" vertical="center" wrapText="1"/>
      <protection hidden="1"/>
    </xf>
    <xf numFmtId="0" fontId="10" fillId="0" borderId="6" xfId="0" applyFont="1" applyBorder="1" applyAlignment="1" applyProtection="1">
      <alignment horizontal="left" vertical="center" wrapText="1"/>
      <protection hidden="1"/>
    </xf>
    <xf numFmtId="9" fontId="10" fillId="0" borderId="6" xfId="1" applyFont="1" applyFill="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9" fontId="6" fillId="0" borderId="1" xfId="1" applyFont="1" applyFill="1" applyBorder="1" applyAlignment="1" applyProtection="1">
      <alignment vertical="center" wrapText="1"/>
      <protection hidden="1"/>
    </xf>
    <xf numFmtId="9" fontId="15" fillId="0" borderId="1" xfId="1" applyFont="1" applyFill="1" applyBorder="1" applyAlignment="1" applyProtection="1">
      <alignment horizontal="left" vertical="center" wrapText="1"/>
      <protection hidden="1"/>
    </xf>
    <xf numFmtId="9" fontId="6" fillId="0" borderId="6" xfId="1" applyFont="1" applyFill="1" applyBorder="1" applyAlignment="1" applyProtection="1">
      <alignment vertical="center" wrapText="1"/>
      <protection hidden="1"/>
    </xf>
    <xf numFmtId="9" fontId="15" fillId="0" borderId="6" xfId="1" applyFont="1" applyFill="1" applyBorder="1" applyAlignment="1" applyProtection="1">
      <alignment horizontal="left" vertical="center" wrapText="1"/>
      <protection hidden="1"/>
    </xf>
    <xf numFmtId="9" fontId="10" fillId="0" borderId="6" xfId="1" applyFont="1" applyFill="1" applyBorder="1" applyAlignment="1" applyProtection="1">
      <alignment vertical="center" wrapText="1"/>
      <protection hidden="1"/>
    </xf>
    <xf numFmtId="9" fontId="10" fillId="0" borderId="1" xfId="1" applyFont="1" applyFill="1" applyBorder="1" applyAlignment="1" applyProtection="1">
      <alignment vertical="center" wrapText="1"/>
      <protection hidden="1"/>
    </xf>
    <xf numFmtId="9" fontId="10" fillId="0" borderId="1" xfId="1" applyFont="1" applyFill="1" applyBorder="1" applyAlignment="1" applyProtection="1">
      <alignment horizontal="left" vertical="center" wrapText="1"/>
      <protection hidden="1"/>
    </xf>
    <xf numFmtId="1" fontId="10" fillId="0" borderId="6" xfId="1" applyNumberFormat="1" applyFont="1" applyFill="1" applyBorder="1" applyAlignment="1" applyProtection="1">
      <alignment horizontal="center" vertical="center" wrapText="1"/>
      <protection hidden="1"/>
    </xf>
    <xf numFmtId="3" fontId="10" fillId="0" borderId="6" xfId="1" applyNumberFormat="1" applyFont="1" applyFill="1" applyBorder="1" applyAlignment="1" applyProtection="1">
      <alignment horizontal="center" vertical="center" wrapText="1"/>
      <protection hidden="1"/>
    </xf>
    <xf numFmtId="9" fontId="10" fillId="0" borderId="6" xfId="1" applyFont="1" applyFill="1" applyBorder="1" applyAlignment="1" applyProtection="1">
      <alignment horizontal="left" vertical="center" wrapText="1"/>
      <protection hidden="1"/>
    </xf>
    <xf numFmtId="3" fontId="10" fillId="0" borderId="6" xfId="1" applyNumberFormat="1" applyFont="1" applyFill="1" applyBorder="1" applyAlignment="1" applyProtection="1">
      <alignment horizontal="left" vertical="center" wrapText="1"/>
      <protection hidden="1"/>
    </xf>
    <xf numFmtId="3" fontId="10" fillId="0" borderId="2" xfId="1" applyNumberFormat="1" applyFont="1" applyFill="1" applyBorder="1" applyAlignment="1" applyProtection="1">
      <alignment horizontal="left" vertical="center" wrapText="1"/>
      <protection hidden="1"/>
    </xf>
    <xf numFmtId="0" fontId="7" fillId="2" borderId="0" xfId="0" applyFont="1" applyFill="1" applyAlignment="1">
      <alignment vertical="center"/>
    </xf>
    <xf numFmtId="9" fontId="7" fillId="2" borderId="0" xfId="0" applyNumberFormat="1" applyFont="1" applyFill="1" applyAlignment="1">
      <alignment horizontal="center" vertical="center"/>
    </xf>
    <xf numFmtId="3" fontId="19" fillId="0" borderId="10"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164" fontId="13" fillId="0" borderId="10" xfId="0" applyNumberFormat="1" applyFont="1" applyBorder="1" applyAlignment="1">
      <alignment horizontal="center" vertical="center" wrapText="1"/>
    </xf>
    <xf numFmtId="0" fontId="13" fillId="10" borderId="10" xfId="0" applyFont="1" applyFill="1" applyBorder="1" applyAlignment="1">
      <alignment vertical="center" wrapText="1"/>
    </xf>
    <xf numFmtId="0" fontId="0" fillId="0" borderId="0" xfId="0" applyAlignment="1">
      <alignment horizontal="center" vertical="center"/>
    </xf>
    <xf numFmtId="0" fontId="18" fillId="9" borderId="10" xfId="0" applyFont="1" applyFill="1" applyBorder="1" applyAlignment="1">
      <alignment horizontal="center" vertical="center" wrapText="1"/>
    </xf>
    <xf numFmtId="0" fontId="0" fillId="0" borderId="10" xfId="0" applyBorder="1" applyAlignment="1">
      <alignment horizontal="center" vertical="center"/>
    </xf>
    <xf numFmtId="9" fontId="16" fillId="0" borderId="6" xfId="1" applyFont="1" applyFill="1" applyBorder="1" applyAlignment="1" applyProtection="1">
      <alignment horizontal="left" vertical="center" wrapText="1"/>
      <protection hidden="1"/>
    </xf>
    <xf numFmtId="9" fontId="6" fillId="0" borderId="2" xfId="1" applyFont="1" applyFill="1" applyBorder="1" applyAlignment="1" applyProtection="1">
      <alignment horizontal="left" vertical="center" wrapText="1"/>
      <protection hidden="1"/>
    </xf>
    <xf numFmtId="0" fontId="8" fillId="5" borderId="10"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10" fillId="2" borderId="20" xfId="2"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0" fillId="2" borderId="10" xfId="0" applyFont="1" applyFill="1" applyBorder="1" applyAlignment="1">
      <alignment horizontal="center" vertical="center" wrapText="1"/>
    </xf>
    <xf numFmtId="0" fontId="3" fillId="5" borderId="3"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8" fillId="9" borderId="10" xfId="0" applyFont="1" applyFill="1" applyBorder="1" applyAlignment="1">
      <alignment horizontal="center" vertical="center" wrapText="1"/>
    </xf>
  </cellXfs>
  <cellStyles count="3">
    <cellStyle name="Normal" xfId="0" builtinId="0"/>
    <cellStyle name="Normal 18"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Avance</c:v>
          </c:tx>
          <c:spPr>
            <a:solidFill>
              <a:srgbClr val="FF0000"/>
            </a:solidFill>
            <a:ln>
              <a:solidFill>
                <a:srgbClr val="FF0000"/>
              </a:solidFill>
            </a:ln>
            <a:effectLst/>
          </c:spPr>
          <c:invertIfNegative val="0"/>
          <c:dPt>
            <c:idx val="1"/>
            <c:invertIfNegative val="0"/>
            <c:bubble3D val="0"/>
            <c:spPr>
              <a:solidFill>
                <a:srgbClr val="92D050"/>
              </a:solidFill>
              <a:ln>
                <a:solidFill>
                  <a:srgbClr val="92D050"/>
                </a:solidFill>
              </a:ln>
              <a:effectLst/>
            </c:spPr>
            <c:extLst>
              <c:ext xmlns:c16="http://schemas.microsoft.com/office/drawing/2014/chart" uri="{C3380CC4-5D6E-409C-BE32-E72D297353CC}">
                <c16:uniqueId val="{00000001-9914-4A5D-8BE5-7644A0DF9B85}"/>
              </c:ext>
            </c:extLst>
          </c:dPt>
          <c:dPt>
            <c:idx val="2"/>
            <c:invertIfNegative val="0"/>
            <c:bubble3D val="0"/>
            <c:spPr>
              <a:solidFill>
                <a:srgbClr val="92D050"/>
              </a:solidFill>
              <a:ln>
                <a:solidFill>
                  <a:srgbClr val="92D050"/>
                </a:solidFill>
              </a:ln>
              <a:effectLst/>
            </c:spPr>
            <c:extLst>
              <c:ext xmlns:c16="http://schemas.microsoft.com/office/drawing/2014/chart" uri="{C3380CC4-5D6E-409C-BE32-E72D297353CC}">
                <c16:uniqueId val="{00000002-9914-4A5D-8BE5-7644A0DF9B85}"/>
              </c:ext>
            </c:extLst>
          </c:dPt>
          <c:cat>
            <c:strRef>
              <c:f>Hoja1!$A$1:$A$3</c:f>
              <c:strCache>
                <c:ptCount val="3"/>
                <c:pt idx="0">
                  <c:v>Semestre 1</c:v>
                </c:pt>
                <c:pt idx="1">
                  <c:v>Semestre 2</c:v>
                </c:pt>
                <c:pt idx="2">
                  <c:v>Vigencia</c:v>
                </c:pt>
              </c:strCache>
            </c:strRef>
          </c:cat>
          <c:val>
            <c:numRef>
              <c:f>Hoja1!$B$1:$B$3</c:f>
              <c:numCache>
                <c:formatCode>0%</c:formatCode>
                <c:ptCount val="3"/>
                <c:pt idx="0">
                  <c:v>0.30232558139534882</c:v>
                </c:pt>
                <c:pt idx="1">
                  <c:v>1</c:v>
                </c:pt>
                <c:pt idx="2">
                  <c:v>1</c:v>
                </c:pt>
              </c:numCache>
            </c:numRef>
          </c:val>
          <c:extLst>
            <c:ext xmlns:c16="http://schemas.microsoft.com/office/drawing/2014/chart" uri="{C3380CC4-5D6E-409C-BE32-E72D297353CC}">
              <c16:uniqueId val="{00000000-B735-4875-8795-7CCB64E55101}"/>
            </c:ext>
          </c:extLst>
        </c:ser>
        <c:ser>
          <c:idx val="1"/>
          <c:order val="1"/>
          <c:tx>
            <c:v>Meta</c:v>
          </c:tx>
          <c:spPr>
            <a:solidFill>
              <a:schemeClr val="accent3"/>
            </a:solidFill>
            <a:ln>
              <a:noFill/>
            </a:ln>
            <a:effectLst/>
          </c:spPr>
          <c:invertIfNegative val="0"/>
          <c:cat>
            <c:strRef>
              <c:f>Hoja1!$A$1:$A$3</c:f>
              <c:strCache>
                <c:ptCount val="3"/>
                <c:pt idx="0">
                  <c:v>Semestre 1</c:v>
                </c:pt>
                <c:pt idx="1">
                  <c:v>Semestre 2</c:v>
                </c:pt>
                <c:pt idx="2">
                  <c:v>Vigencia</c:v>
                </c:pt>
              </c:strCache>
            </c:strRef>
          </c:cat>
          <c:val>
            <c:numRef>
              <c:f>Hoja1!$C$1:$C$3</c:f>
              <c:numCache>
                <c:formatCode>0%</c:formatCode>
                <c:ptCount val="3"/>
                <c:pt idx="0">
                  <c:v>1</c:v>
                </c:pt>
                <c:pt idx="1">
                  <c:v>1</c:v>
                </c:pt>
                <c:pt idx="2">
                  <c:v>1</c:v>
                </c:pt>
              </c:numCache>
            </c:numRef>
          </c:val>
          <c:extLst>
            <c:ext xmlns:c16="http://schemas.microsoft.com/office/drawing/2014/chart" uri="{C3380CC4-5D6E-409C-BE32-E72D297353CC}">
              <c16:uniqueId val="{00000001-B735-4875-8795-7CCB64E55101}"/>
            </c:ext>
          </c:extLst>
        </c:ser>
        <c:dLbls>
          <c:showLegendKey val="0"/>
          <c:showVal val="0"/>
          <c:showCatName val="0"/>
          <c:showSerName val="0"/>
          <c:showPercent val="0"/>
          <c:showBubbleSize val="0"/>
        </c:dLbls>
        <c:gapWidth val="150"/>
        <c:axId val="166710656"/>
        <c:axId val="174471040"/>
      </c:barChart>
      <c:catAx>
        <c:axId val="166710656"/>
        <c:scaling>
          <c:orientation val="minMax"/>
        </c:scaling>
        <c:delete val="0"/>
        <c:axPos val="b"/>
        <c:numFmt formatCode="General"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174471040"/>
        <c:crosses val="autoZero"/>
        <c:auto val="1"/>
        <c:lblAlgn val="ctr"/>
        <c:lblOffset val="100"/>
        <c:noMultiLvlLbl val="0"/>
      </c:catAx>
      <c:valAx>
        <c:axId val="174471040"/>
        <c:scaling>
          <c:orientation val="minMax"/>
        </c:scaling>
        <c:delete val="0"/>
        <c:axPos val="l"/>
        <c:numFmt formatCode="0%"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166710656"/>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Avance</c:v>
          </c:tx>
          <c:spPr>
            <a:solidFill>
              <a:srgbClr val="FF0000"/>
            </a:solidFill>
            <a:ln>
              <a:solidFill>
                <a:srgbClr val="FF0000"/>
              </a:solidFill>
            </a:ln>
            <a:effectLst/>
          </c:spPr>
          <c:invertIfNegative val="0"/>
          <c:dPt>
            <c:idx val="1"/>
            <c:invertIfNegative val="0"/>
            <c:bubble3D val="0"/>
            <c:spPr>
              <a:solidFill>
                <a:srgbClr val="92D050"/>
              </a:solidFill>
              <a:ln>
                <a:solidFill>
                  <a:srgbClr val="92D050"/>
                </a:solidFill>
              </a:ln>
              <a:effectLst/>
            </c:spPr>
            <c:extLst>
              <c:ext xmlns:c16="http://schemas.microsoft.com/office/drawing/2014/chart" uri="{C3380CC4-5D6E-409C-BE32-E72D297353CC}">
                <c16:uniqueId val="{00000001-F6A0-40D1-921B-41B05629843C}"/>
              </c:ext>
            </c:extLst>
          </c:dPt>
          <c:dPt>
            <c:idx val="2"/>
            <c:invertIfNegative val="0"/>
            <c:bubble3D val="0"/>
            <c:spPr>
              <a:solidFill>
                <a:srgbClr val="92D050"/>
              </a:solidFill>
              <a:ln>
                <a:solidFill>
                  <a:srgbClr val="92D050"/>
                </a:solidFill>
              </a:ln>
              <a:effectLst/>
            </c:spPr>
            <c:extLst>
              <c:ext xmlns:c16="http://schemas.microsoft.com/office/drawing/2014/chart" uri="{C3380CC4-5D6E-409C-BE32-E72D297353CC}">
                <c16:uniqueId val="{00000002-F6A0-40D1-921B-41B05629843C}"/>
              </c:ext>
            </c:extLst>
          </c:dPt>
          <c:cat>
            <c:strRef>
              <c:f>Hoja1!$A$6:$A$8</c:f>
              <c:strCache>
                <c:ptCount val="3"/>
                <c:pt idx="0">
                  <c:v>Semestre 1</c:v>
                </c:pt>
                <c:pt idx="1">
                  <c:v>Semestre 2</c:v>
                </c:pt>
                <c:pt idx="2">
                  <c:v>Vigencia</c:v>
                </c:pt>
              </c:strCache>
            </c:strRef>
          </c:cat>
          <c:val>
            <c:numRef>
              <c:f>Hoja1!$B$6:$B$8</c:f>
              <c:numCache>
                <c:formatCode>0%</c:formatCode>
                <c:ptCount val="3"/>
                <c:pt idx="0">
                  <c:v>0.23255813953488372</c:v>
                </c:pt>
                <c:pt idx="1">
                  <c:v>1</c:v>
                </c:pt>
                <c:pt idx="2">
                  <c:v>3.3333333333333335</c:v>
                </c:pt>
              </c:numCache>
            </c:numRef>
          </c:val>
          <c:extLst>
            <c:ext xmlns:c16="http://schemas.microsoft.com/office/drawing/2014/chart" uri="{C3380CC4-5D6E-409C-BE32-E72D297353CC}">
              <c16:uniqueId val="{00000000-791F-4E8B-B81E-2530BE5A5C7C}"/>
            </c:ext>
          </c:extLst>
        </c:ser>
        <c:ser>
          <c:idx val="1"/>
          <c:order val="1"/>
          <c:tx>
            <c:v>Meta</c:v>
          </c:tx>
          <c:spPr>
            <a:solidFill>
              <a:schemeClr val="accent3"/>
            </a:solidFill>
            <a:ln>
              <a:noFill/>
            </a:ln>
            <a:effectLst/>
          </c:spPr>
          <c:invertIfNegative val="0"/>
          <c:cat>
            <c:strRef>
              <c:f>Hoja1!$A$6:$A$8</c:f>
              <c:strCache>
                <c:ptCount val="3"/>
                <c:pt idx="0">
                  <c:v>Semestre 1</c:v>
                </c:pt>
                <c:pt idx="1">
                  <c:v>Semestre 2</c:v>
                </c:pt>
                <c:pt idx="2">
                  <c:v>Vigencia</c:v>
                </c:pt>
              </c:strCache>
            </c:strRef>
          </c:cat>
          <c:val>
            <c:numRef>
              <c:f>Hoja1!$C$6:$C$8</c:f>
              <c:numCache>
                <c:formatCode>0%</c:formatCode>
                <c:ptCount val="3"/>
                <c:pt idx="0">
                  <c:v>0.3</c:v>
                </c:pt>
                <c:pt idx="1">
                  <c:v>0.3</c:v>
                </c:pt>
                <c:pt idx="2">
                  <c:v>1</c:v>
                </c:pt>
              </c:numCache>
            </c:numRef>
          </c:val>
          <c:extLst>
            <c:ext xmlns:c16="http://schemas.microsoft.com/office/drawing/2014/chart" uri="{C3380CC4-5D6E-409C-BE32-E72D297353CC}">
              <c16:uniqueId val="{00000001-791F-4E8B-B81E-2530BE5A5C7C}"/>
            </c:ext>
          </c:extLst>
        </c:ser>
        <c:dLbls>
          <c:showLegendKey val="0"/>
          <c:showVal val="0"/>
          <c:showCatName val="0"/>
          <c:showSerName val="0"/>
          <c:showPercent val="0"/>
          <c:showBubbleSize val="0"/>
        </c:dLbls>
        <c:gapWidth val="150"/>
        <c:axId val="166710656"/>
        <c:axId val="174471040"/>
      </c:barChart>
      <c:catAx>
        <c:axId val="166710656"/>
        <c:scaling>
          <c:orientation val="minMax"/>
        </c:scaling>
        <c:delete val="0"/>
        <c:axPos val="b"/>
        <c:numFmt formatCode="General"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174471040"/>
        <c:crosses val="autoZero"/>
        <c:auto val="1"/>
        <c:lblAlgn val="ctr"/>
        <c:lblOffset val="100"/>
        <c:noMultiLvlLbl val="0"/>
      </c:catAx>
      <c:valAx>
        <c:axId val="174471040"/>
        <c:scaling>
          <c:orientation val="minMax"/>
        </c:scaling>
        <c:delete val="0"/>
        <c:axPos val="l"/>
        <c:numFmt formatCode="0%"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166710656"/>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Hoja2!$C$1:$C$2</c:f>
              <c:strCache>
                <c:ptCount val="2"/>
                <c:pt idx="0">
                  <c:v>FECHAS EXTREMAS </c:v>
                </c:pt>
                <c:pt idx="1">
                  <c:v>FECHA INICIAL </c:v>
                </c:pt>
              </c:strCache>
            </c:strRef>
          </c:tx>
          <c:spPr>
            <a:solidFill>
              <a:schemeClr val="accent1"/>
            </a:solidFill>
            <a:ln>
              <a:noFill/>
            </a:ln>
            <a:effectLst/>
          </c:spPr>
          <c:invertIfNegative val="0"/>
          <c:cat>
            <c:strRef>
              <c:f>Hoja2!$B$3:$B$45</c:f>
              <c:strCache>
                <c:ptCount val="43"/>
                <c:pt idx="0">
                  <c:v>Subdirección local Ciudad Bolívar</c:v>
                </c:pt>
                <c:pt idx="1">
                  <c:v>Subdirección local Usme</c:v>
                </c:pt>
                <c:pt idx="2">
                  <c:v>Subdirección local Kennedy</c:v>
                </c:pt>
                <c:pt idx="3">
                  <c:v>Subdirección local Santafé-candelaria</c:v>
                </c:pt>
                <c:pt idx="4">
                  <c:v>Subdirección local Bosa</c:v>
                </c:pt>
                <c:pt idx="5">
                  <c:v>Secretaria </c:v>
                </c:pt>
                <c:pt idx="6">
                  <c:v>Oficina Asesora Jurídica </c:v>
                </c:pt>
                <c:pt idx="7">
                  <c:v>Oficina de Asuntos Disciplinarios </c:v>
                </c:pt>
                <c:pt idx="8">
                  <c:v>Subdirección de Plantas Físicas </c:v>
                </c:pt>
                <c:pt idx="9">
                  <c:v>Subdirección de Contratación </c:v>
                </c:pt>
                <c:pt idx="10">
                  <c:v>Dirección de Nutrición y Abastecimiento </c:v>
                </c:pt>
                <c:pt idx="11">
                  <c:v>Subdirección de Nutrición</c:v>
                </c:pt>
                <c:pt idx="12">
                  <c:v>Subdirección de Abastecimiento</c:v>
                </c:pt>
                <c:pt idx="13">
                  <c:v>Dirección de Gestión Corporativa </c:v>
                </c:pt>
                <c:pt idx="14">
                  <c:v>Dirección de Análisis y Diseño estratégico </c:v>
                </c:pt>
                <c:pt idx="15">
                  <c:v>SDES</c:v>
                </c:pt>
                <c:pt idx="16">
                  <c:v>Subdirección para la Infancia </c:v>
                </c:pt>
                <c:pt idx="17">
                  <c:v>Subdirección para la Identificación, Caracterización e Integración </c:v>
                </c:pt>
                <c:pt idx="18">
                  <c:v>Subdirección de Investigación e Información </c:v>
                </c:pt>
                <c:pt idx="19">
                  <c:v>Subdirección para la Adultez </c:v>
                </c:pt>
                <c:pt idx="20">
                  <c:v>Subdirección para la Juventud </c:v>
                </c:pt>
                <c:pt idx="21">
                  <c:v>Subdirección para Asuntos LGBTI </c:v>
                </c:pt>
                <c:pt idx="22">
                  <c:v>Oficina de Control Interno </c:v>
                </c:pt>
                <c:pt idx="23">
                  <c:v>Subdirección administrativa y Financiera </c:v>
                </c:pt>
                <c:pt idx="24">
                  <c:v>Subdirección para la Familia </c:v>
                </c:pt>
                <c:pt idx="25">
                  <c:v>Subsecretaria </c:v>
                </c:pt>
                <c:pt idx="26">
                  <c:v>Dirección Territorial </c:v>
                </c:pt>
                <c:pt idx="27">
                  <c:v>Subdirección Integral Local </c:v>
                </c:pt>
                <c:pt idx="28">
                  <c:v>Subdirección para la Vejez </c:v>
                </c:pt>
                <c:pt idx="29">
                  <c:v>Subdirección local Rafael Uribe</c:v>
                </c:pt>
                <c:pt idx="30">
                  <c:v>Subdirección local Fontibón</c:v>
                </c:pt>
                <c:pt idx="31">
                  <c:v>Subdirección local Engativá</c:v>
                </c:pt>
                <c:pt idx="32">
                  <c:v>Subdirección local de Usaquén </c:v>
                </c:pt>
                <c:pt idx="33">
                  <c:v>Subdirección local de Suba</c:v>
                </c:pt>
                <c:pt idx="34">
                  <c:v>Subdirección Barrios Unidos - Teusaquillo</c:v>
                </c:pt>
                <c:pt idx="35">
                  <c:v>Subdirección local San Cristóbal </c:v>
                </c:pt>
                <c:pt idx="36">
                  <c:v>Subdirección local Tunjuelito</c:v>
                </c:pt>
                <c:pt idx="37">
                  <c:v>Subdirección local Mártires</c:v>
                </c:pt>
                <c:pt idx="38">
                  <c:v>Subdirección Local Chapinero</c:v>
                </c:pt>
                <c:pt idx="39">
                  <c:v>Subdirección local Puente Aranda-Antonio Nariño</c:v>
                </c:pt>
                <c:pt idx="40">
                  <c:v>Oficina Asesora de Comunicaciones</c:v>
                </c:pt>
                <c:pt idx="41">
                  <c:v>Dirección Poblacional</c:v>
                </c:pt>
                <c:pt idx="42">
                  <c:v>Subdirección para la Gestión y Desarrollo de Talento Humano</c:v>
                </c:pt>
              </c:strCache>
            </c:strRef>
          </c:cat>
          <c:val>
            <c:numRef>
              <c:f>Hoja2!$C$3:$C$45</c:f>
              <c:numCache>
                <c:formatCode>General</c:formatCode>
                <c:ptCount val="43"/>
                <c:pt idx="0">
                  <c:v>2006</c:v>
                </c:pt>
                <c:pt idx="1">
                  <c:v>2010</c:v>
                </c:pt>
                <c:pt idx="2">
                  <c:v>2009</c:v>
                </c:pt>
                <c:pt idx="3">
                  <c:v>2005</c:v>
                </c:pt>
                <c:pt idx="4">
                  <c:v>2002</c:v>
                </c:pt>
                <c:pt idx="5">
                  <c:v>1999</c:v>
                </c:pt>
                <c:pt idx="6">
                  <c:v>2004</c:v>
                </c:pt>
                <c:pt idx="7">
                  <c:v>2014</c:v>
                </c:pt>
                <c:pt idx="8">
                  <c:v>0</c:v>
                </c:pt>
                <c:pt idx="9">
                  <c:v>2018</c:v>
                </c:pt>
                <c:pt idx="10">
                  <c:v>2015</c:v>
                </c:pt>
                <c:pt idx="11">
                  <c:v>0</c:v>
                </c:pt>
                <c:pt idx="12">
                  <c:v>0</c:v>
                </c:pt>
                <c:pt idx="13">
                  <c:v>2011</c:v>
                </c:pt>
                <c:pt idx="14">
                  <c:v>2014</c:v>
                </c:pt>
                <c:pt idx="15">
                  <c:v>2015</c:v>
                </c:pt>
                <c:pt idx="16">
                  <c:v>2014</c:v>
                </c:pt>
                <c:pt idx="17">
                  <c:v>2000</c:v>
                </c:pt>
                <c:pt idx="18">
                  <c:v>0</c:v>
                </c:pt>
                <c:pt idx="19">
                  <c:v>2000</c:v>
                </c:pt>
                <c:pt idx="20">
                  <c:v>2014</c:v>
                </c:pt>
                <c:pt idx="21">
                  <c:v>2013</c:v>
                </c:pt>
                <c:pt idx="22">
                  <c:v>2018</c:v>
                </c:pt>
                <c:pt idx="23">
                  <c:v>2011</c:v>
                </c:pt>
                <c:pt idx="24">
                  <c:v>2015</c:v>
                </c:pt>
                <c:pt idx="25">
                  <c:v>2009</c:v>
                </c:pt>
                <c:pt idx="26">
                  <c:v>2012</c:v>
                </c:pt>
                <c:pt idx="27">
                  <c:v>0</c:v>
                </c:pt>
                <c:pt idx="28">
                  <c:v>2011</c:v>
                </c:pt>
                <c:pt idx="29">
                  <c:v>2006</c:v>
                </c:pt>
                <c:pt idx="30">
                  <c:v>2006</c:v>
                </c:pt>
                <c:pt idx="31">
                  <c:v>2009</c:v>
                </c:pt>
                <c:pt idx="32">
                  <c:v>2005</c:v>
                </c:pt>
                <c:pt idx="33">
                  <c:v>2011</c:v>
                </c:pt>
                <c:pt idx="34">
                  <c:v>2011</c:v>
                </c:pt>
                <c:pt idx="35">
                  <c:v>2007</c:v>
                </c:pt>
                <c:pt idx="36">
                  <c:v>1995</c:v>
                </c:pt>
                <c:pt idx="37">
                  <c:v>1997</c:v>
                </c:pt>
                <c:pt idx="38">
                  <c:v>2006</c:v>
                </c:pt>
                <c:pt idx="39">
                  <c:v>2007</c:v>
                </c:pt>
                <c:pt idx="40">
                  <c:v>0</c:v>
                </c:pt>
                <c:pt idx="41">
                  <c:v>1998</c:v>
                </c:pt>
                <c:pt idx="42">
                  <c:v>1970</c:v>
                </c:pt>
              </c:numCache>
            </c:numRef>
          </c:val>
          <c:extLst>
            <c:ext xmlns:c16="http://schemas.microsoft.com/office/drawing/2014/chart" uri="{C3380CC4-5D6E-409C-BE32-E72D297353CC}">
              <c16:uniqueId val="{00000000-032D-4299-96DC-6A7780672A51}"/>
            </c:ext>
          </c:extLst>
        </c:ser>
        <c:ser>
          <c:idx val="1"/>
          <c:order val="1"/>
          <c:tx>
            <c:strRef>
              <c:f>Hoja2!$D$1:$D$2</c:f>
              <c:strCache>
                <c:ptCount val="2"/>
                <c:pt idx="0">
                  <c:v>FECHAS EXTREMAS </c:v>
                </c:pt>
                <c:pt idx="1">
                  <c:v>FECHA FINAL </c:v>
                </c:pt>
              </c:strCache>
            </c:strRef>
          </c:tx>
          <c:spPr>
            <a:solidFill>
              <a:schemeClr val="accent2"/>
            </a:solidFill>
            <a:ln>
              <a:noFill/>
            </a:ln>
            <a:effectLst/>
          </c:spPr>
          <c:invertIfNegative val="0"/>
          <c:cat>
            <c:strRef>
              <c:f>Hoja2!$B$3:$B$45</c:f>
              <c:strCache>
                <c:ptCount val="43"/>
                <c:pt idx="0">
                  <c:v>Subdirección local Ciudad Bolívar</c:v>
                </c:pt>
                <c:pt idx="1">
                  <c:v>Subdirección local Usme</c:v>
                </c:pt>
                <c:pt idx="2">
                  <c:v>Subdirección local Kennedy</c:v>
                </c:pt>
                <c:pt idx="3">
                  <c:v>Subdirección local Santafé-candelaria</c:v>
                </c:pt>
                <c:pt idx="4">
                  <c:v>Subdirección local Bosa</c:v>
                </c:pt>
                <c:pt idx="5">
                  <c:v>Secretaria </c:v>
                </c:pt>
                <c:pt idx="6">
                  <c:v>Oficina Asesora Jurídica </c:v>
                </c:pt>
                <c:pt idx="7">
                  <c:v>Oficina de Asuntos Disciplinarios </c:v>
                </c:pt>
                <c:pt idx="8">
                  <c:v>Subdirección de Plantas Físicas </c:v>
                </c:pt>
                <c:pt idx="9">
                  <c:v>Subdirección de Contratación </c:v>
                </c:pt>
                <c:pt idx="10">
                  <c:v>Dirección de Nutrición y Abastecimiento </c:v>
                </c:pt>
                <c:pt idx="11">
                  <c:v>Subdirección de Nutrición</c:v>
                </c:pt>
                <c:pt idx="12">
                  <c:v>Subdirección de Abastecimiento</c:v>
                </c:pt>
                <c:pt idx="13">
                  <c:v>Dirección de Gestión Corporativa </c:v>
                </c:pt>
                <c:pt idx="14">
                  <c:v>Dirección de Análisis y Diseño estratégico </c:v>
                </c:pt>
                <c:pt idx="15">
                  <c:v>SDES</c:v>
                </c:pt>
                <c:pt idx="16">
                  <c:v>Subdirección para la Infancia </c:v>
                </c:pt>
                <c:pt idx="17">
                  <c:v>Subdirección para la Identificación, Caracterización e Integración </c:v>
                </c:pt>
                <c:pt idx="18">
                  <c:v>Subdirección de Investigación e Información </c:v>
                </c:pt>
                <c:pt idx="19">
                  <c:v>Subdirección para la Adultez </c:v>
                </c:pt>
                <c:pt idx="20">
                  <c:v>Subdirección para la Juventud </c:v>
                </c:pt>
                <c:pt idx="21">
                  <c:v>Subdirección para Asuntos LGBTI </c:v>
                </c:pt>
                <c:pt idx="22">
                  <c:v>Oficina de Control Interno </c:v>
                </c:pt>
                <c:pt idx="23">
                  <c:v>Subdirección administrativa y Financiera </c:v>
                </c:pt>
                <c:pt idx="24">
                  <c:v>Subdirección para la Familia </c:v>
                </c:pt>
                <c:pt idx="25">
                  <c:v>Subsecretaria </c:v>
                </c:pt>
                <c:pt idx="26">
                  <c:v>Dirección Territorial </c:v>
                </c:pt>
                <c:pt idx="27">
                  <c:v>Subdirección Integral Local </c:v>
                </c:pt>
                <c:pt idx="28">
                  <c:v>Subdirección para la Vejez </c:v>
                </c:pt>
                <c:pt idx="29">
                  <c:v>Subdirección local Rafael Uribe</c:v>
                </c:pt>
                <c:pt idx="30">
                  <c:v>Subdirección local Fontibón</c:v>
                </c:pt>
                <c:pt idx="31">
                  <c:v>Subdirección local Engativá</c:v>
                </c:pt>
                <c:pt idx="32">
                  <c:v>Subdirección local de Usaquén </c:v>
                </c:pt>
                <c:pt idx="33">
                  <c:v>Subdirección local de Suba</c:v>
                </c:pt>
                <c:pt idx="34">
                  <c:v>Subdirección Barrios Unidos - Teusaquillo</c:v>
                </c:pt>
                <c:pt idx="35">
                  <c:v>Subdirección local San Cristóbal </c:v>
                </c:pt>
                <c:pt idx="36">
                  <c:v>Subdirección local Tunjuelito</c:v>
                </c:pt>
                <c:pt idx="37">
                  <c:v>Subdirección local Mártires</c:v>
                </c:pt>
                <c:pt idx="38">
                  <c:v>Subdirección Local Chapinero</c:v>
                </c:pt>
                <c:pt idx="39">
                  <c:v>Subdirección local Puente Aranda-Antonio Nariño</c:v>
                </c:pt>
                <c:pt idx="40">
                  <c:v>Oficina Asesora de Comunicaciones</c:v>
                </c:pt>
                <c:pt idx="41">
                  <c:v>Dirección Poblacional</c:v>
                </c:pt>
                <c:pt idx="42">
                  <c:v>Subdirección para la Gestión y Desarrollo de Talento Humano</c:v>
                </c:pt>
              </c:strCache>
            </c:strRef>
          </c:cat>
          <c:val>
            <c:numRef>
              <c:f>Hoja2!$D$3:$D$45</c:f>
              <c:numCache>
                <c:formatCode>General</c:formatCode>
                <c:ptCount val="43"/>
                <c:pt idx="0">
                  <c:v>2020</c:v>
                </c:pt>
                <c:pt idx="1">
                  <c:v>2020</c:v>
                </c:pt>
                <c:pt idx="2">
                  <c:v>2020</c:v>
                </c:pt>
                <c:pt idx="3">
                  <c:v>2020</c:v>
                </c:pt>
                <c:pt idx="4">
                  <c:v>2020</c:v>
                </c:pt>
                <c:pt idx="5">
                  <c:v>2010</c:v>
                </c:pt>
                <c:pt idx="6">
                  <c:v>2020</c:v>
                </c:pt>
                <c:pt idx="7">
                  <c:v>2021</c:v>
                </c:pt>
                <c:pt idx="8">
                  <c:v>0</c:v>
                </c:pt>
                <c:pt idx="9">
                  <c:v>2020</c:v>
                </c:pt>
                <c:pt idx="10">
                  <c:v>2021</c:v>
                </c:pt>
                <c:pt idx="11">
                  <c:v>0</c:v>
                </c:pt>
                <c:pt idx="12">
                  <c:v>0</c:v>
                </c:pt>
                <c:pt idx="13">
                  <c:v>2014</c:v>
                </c:pt>
                <c:pt idx="14">
                  <c:v>2017</c:v>
                </c:pt>
                <c:pt idx="15">
                  <c:v>2017</c:v>
                </c:pt>
                <c:pt idx="16">
                  <c:v>2021</c:v>
                </c:pt>
                <c:pt idx="17">
                  <c:v>2021</c:v>
                </c:pt>
                <c:pt idx="18">
                  <c:v>0</c:v>
                </c:pt>
                <c:pt idx="19">
                  <c:v>2021</c:v>
                </c:pt>
                <c:pt idx="20">
                  <c:v>2021</c:v>
                </c:pt>
                <c:pt idx="21">
                  <c:v>2021</c:v>
                </c:pt>
                <c:pt idx="22">
                  <c:v>2021</c:v>
                </c:pt>
                <c:pt idx="23">
                  <c:v>2021</c:v>
                </c:pt>
                <c:pt idx="24">
                  <c:v>2021</c:v>
                </c:pt>
                <c:pt idx="25">
                  <c:v>2021</c:v>
                </c:pt>
                <c:pt idx="26">
                  <c:v>2021</c:v>
                </c:pt>
                <c:pt idx="27">
                  <c:v>0</c:v>
                </c:pt>
                <c:pt idx="28">
                  <c:v>2018</c:v>
                </c:pt>
                <c:pt idx="29">
                  <c:v>2021</c:v>
                </c:pt>
                <c:pt idx="30">
                  <c:v>2020</c:v>
                </c:pt>
                <c:pt idx="31">
                  <c:v>2021</c:v>
                </c:pt>
                <c:pt idx="32">
                  <c:v>2021</c:v>
                </c:pt>
                <c:pt idx="33">
                  <c:v>2021</c:v>
                </c:pt>
                <c:pt idx="34">
                  <c:v>2021</c:v>
                </c:pt>
                <c:pt idx="35">
                  <c:v>2021</c:v>
                </c:pt>
                <c:pt idx="36">
                  <c:v>2021</c:v>
                </c:pt>
                <c:pt idx="37">
                  <c:v>2021</c:v>
                </c:pt>
                <c:pt idx="38">
                  <c:v>2021</c:v>
                </c:pt>
                <c:pt idx="39">
                  <c:v>2021</c:v>
                </c:pt>
                <c:pt idx="40">
                  <c:v>0</c:v>
                </c:pt>
                <c:pt idx="41">
                  <c:v>2019</c:v>
                </c:pt>
                <c:pt idx="42">
                  <c:v>2020</c:v>
                </c:pt>
              </c:numCache>
            </c:numRef>
          </c:val>
          <c:extLst>
            <c:ext xmlns:c16="http://schemas.microsoft.com/office/drawing/2014/chart" uri="{C3380CC4-5D6E-409C-BE32-E72D297353CC}">
              <c16:uniqueId val="{00000001-032D-4299-96DC-6A7780672A51}"/>
            </c:ext>
          </c:extLst>
        </c:ser>
        <c:ser>
          <c:idx val="2"/>
          <c:order val="2"/>
          <c:tx>
            <c:strRef>
              <c:f>Hoja2!$E$1:$E$2</c:f>
              <c:strCache>
                <c:ptCount val="2"/>
                <c:pt idx="0">
                  <c:v>CANTIDAD DE CAJAS </c:v>
                </c:pt>
              </c:strCache>
            </c:strRef>
          </c:tx>
          <c:spPr>
            <a:solidFill>
              <a:schemeClr val="accent3"/>
            </a:solidFill>
            <a:ln>
              <a:noFill/>
            </a:ln>
            <a:effectLst/>
          </c:spPr>
          <c:invertIfNegative val="0"/>
          <c:cat>
            <c:strRef>
              <c:f>Hoja2!$B$3:$B$45</c:f>
              <c:strCache>
                <c:ptCount val="43"/>
                <c:pt idx="0">
                  <c:v>Subdirección local Ciudad Bolívar</c:v>
                </c:pt>
                <c:pt idx="1">
                  <c:v>Subdirección local Usme</c:v>
                </c:pt>
                <c:pt idx="2">
                  <c:v>Subdirección local Kennedy</c:v>
                </c:pt>
                <c:pt idx="3">
                  <c:v>Subdirección local Santafé-candelaria</c:v>
                </c:pt>
                <c:pt idx="4">
                  <c:v>Subdirección local Bosa</c:v>
                </c:pt>
                <c:pt idx="5">
                  <c:v>Secretaria </c:v>
                </c:pt>
                <c:pt idx="6">
                  <c:v>Oficina Asesora Jurídica </c:v>
                </c:pt>
                <c:pt idx="7">
                  <c:v>Oficina de Asuntos Disciplinarios </c:v>
                </c:pt>
                <c:pt idx="8">
                  <c:v>Subdirección de Plantas Físicas </c:v>
                </c:pt>
                <c:pt idx="9">
                  <c:v>Subdirección de Contratación </c:v>
                </c:pt>
                <c:pt idx="10">
                  <c:v>Dirección de Nutrición y Abastecimiento </c:v>
                </c:pt>
                <c:pt idx="11">
                  <c:v>Subdirección de Nutrición</c:v>
                </c:pt>
                <c:pt idx="12">
                  <c:v>Subdirección de Abastecimiento</c:v>
                </c:pt>
                <c:pt idx="13">
                  <c:v>Dirección de Gestión Corporativa </c:v>
                </c:pt>
                <c:pt idx="14">
                  <c:v>Dirección de Análisis y Diseño estratégico </c:v>
                </c:pt>
                <c:pt idx="15">
                  <c:v>SDES</c:v>
                </c:pt>
                <c:pt idx="16">
                  <c:v>Subdirección para la Infancia </c:v>
                </c:pt>
                <c:pt idx="17">
                  <c:v>Subdirección para la Identificación, Caracterización e Integración </c:v>
                </c:pt>
                <c:pt idx="18">
                  <c:v>Subdirección de Investigación e Información </c:v>
                </c:pt>
                <c:pt idx="19">
                  <c:v>Subdirección para la Adultez </c:v>
                </c:pt>
                <c:pt idx="20">
                  <c:v>Subdirección para la Juventud </c:v>
                </c:pt>
                <c:pt idx="21">
                  <c:v>Subdirección para Asuntos LGBTI </c:v>
                </c:pt>
                <c:pt idx="22">
                  <c:v>Oficina de Control Interno </c:v>
                </c:pt>
                <c:pt idx="23">
                  <c:v>Subdirección administrativa y Financiera </c:v>
                </c:pt>
                <c:pt idx="24">
                  <c:v>Subdirección para la Familia </c:v>
                </c:pt>
                <c:pt idx="25">
                  <c:v>Subsecretaria </c:v>
                </c:pt>
                <c:pt idx="26">
                  <c:v>Dirección Territorial </c:v>
                </c:pt>
                <c:pt idx="27">
                  <c:v>Subdirección Integral Local </c:v>
                </c:pt>
                <c:pt idx="28">
                  <c:v>Subdirección para la Vejez </c:v>
                </c:pt>
                <c:pt idx="29">
                  <c:v>Subdirección local Rafael Uribe</c:v>
                </c:pt>
                <c:pt idx="30">
                  <c:v>Subdirección local Fontibón</c:v>
                </c:pt>
                <c:pt idx="31">
                  <c:v>Subdirección local Engativá</c:v>
                </c:pt>
                <c:pt idx="32">
                  <c:v>Subdirección local de Usaquén </c:v>
                </c:pt>
                <c:pt idx="33">
                  <c:v>Subdirección local de Suba</c:v>
                </c:pt>
                <c:pt idx="34">
                  <c:v>Subdirección Barrios Unidos - Teusaquillo</c:v>
                </c:pt>
                <c:pt idx="35">
                  <c:v>Subdirección local San Cristóbal </c:v>
                </c:pt>
                <c:pt idx="36">
                  <c:v>Subdirección local Tunjuelito</c:v>
                </c:pt>
                <c:pt idx="37">
                  <c:v>Subdirección local Mártires</c:v>
                </c:pt>
                <c:pt idx="38">
                  <c:v>Subdirección Local Chapinero</c:v>
                </c:pt>
                <c:pt idx="39">
                  <c:v>Subdirección local Puente Aranda-Antonio Nariño</c:v>
                </c:pt>
                <c:pt idx="40">
                  <c:v>Oficina Asesora de Comunicaciones</c:v>
                </c:pt>
                <c:pt idx="41">
                  <c:v>Dirección Poblacional</c:v>
                </c:pt>
                <c:pt idx="42">
                  <c:v>Subdirección para la Gestión y Desarrollo de Talento Humano</c:v>
                </c:pt>
              </c:strCache>
            </c:strRef>
          </c:cat>
          <c:val>
            <c:numRef>
              <c:f>Hoja2!$E$3:$E$45</c:f>
              <c:numCache>
                <c:formatCode>#,##0</c:formatCode>
                <c:ptCount val="43"/>
                <c:pt idx="0">
                  <c:v>1216</c:v>
                </c:pt>
                <c:pt idx="1">
                  <c:v>2547</c:v>
                </c:pt>
                <c:pt idx="2">
                  <c:v>1184</c:v>
                </c:pt>
                <c:pt idx="3">
                  <c:v>613</c:v>
                </c:pt>
                <c:pt idx="4">
                  <c:v>965</c:v>
                </c:pt>
                <c:pt idx="5">
                  <c:v>23</c:v>
                </c:pt>
                <c:pt idx="6">
                  <c:v>470</c:v>
                </c:pt>
                <c:pt idx="7">
                  <c:v>196</c:v>
                </c:pt>
                <c:pt idx="8">
                  <c:v>214</c:v>
                </c:pt>
                <c:pt idx="9">
                  <c:v>5721</c:v>
                </c:pt>
                <c:pt idx="10">
                  <c:v>407</c:v>
                </c:pt>
                <c:pt idx="11">
                  <c:v>0</c:v>
                </c:pt>
                <c:pt idx="12">
                  <c:v>0</c:v>
                </c:pt>
                <c:pt idx="13">
                  <c:v>138</c:v>
                </c:pt>
                <c:pt idx="14">
                  <c:v>26</c:v>
                </c:pt>
                <c:pt idx="15">
                  <c:v>27</c:v>
                </c:pt>
                <c:pt idx="16">
                  <c:v>657</c:v>
                </c:pt>
                <c:pt idx="17">
                  <c:v>129</c:v>
                </c:pt>
                <c:pt idx="18">
                  <c:v>38</c:v>
                </c:pt>
                <c:pt idx="19">
                  <c:v>1239</c:v>
                </c:pt>
                <c:pt idx="20">
                  <c:v>119</c:v>
                </c:pt>
                <c:pt idx="21">
                  <c:v>1356</c:v>
                </c:pt>
                <c:pt idx="22">
                  <c:v>6</c:v>
                </c:pt>
                <c:pt idx="23">
                  <c:v>511</c:v>
                </c:pt>
                <c:pt idx="24">
                  <c:v>17045</c:v>
                </c:pt>
                <c:pt idx="25">
                  <c:v>778</c:v>
                </c:pt>
                <c:pt idx="26">
                  <c:v>12</c:v>
                </c:pt>
                <c:pt idx="27">
                  <c:v>2</c:v>
                </c:pt>
                <c:pt idx="28">
                  <c:v>136</c:v>
                </c:pt>
                <c:pt idx="29">
                  <c:v>1797</c:v>
                </c:pt>
                <c:pt idx="30">
                  <c:v>814</c:v>
                </c:pt>
                <c:pt idx="31">
                  <c:v>1266</c:v>
                </c:pt>
                <c:pt idx="32">
                  <c:v>1809</c:v>
                </c:pt>
                <c:pt idx="33">
                  <c:v>2073</c:v>
                </c:pt>
                <c:pt idx="34">
                  <c:v>538</c:v>
                </c:pt>
                <c:pt idx="35">
                  <c:v>2968</c:v>
                </c:pt>
                <c:pt idx="36">
                  <c:v>1253</c:v>
                </c:pt>
                <c:pt idx="37">
                  <c:v>414</c:v>
                </c:pt>
                <c:pt idx="38">
                  <c:v>682</c:v>
                </c:pt>
                <c:pt idx="39">
                  <c:v>1117</c:v>
                </c:pt>
                <c:pt idx="40">
                  <c:v>0</c:v>
                </c:pt>
                <c:pt idx="41">
                  <c:v>180</c:v>
                </c:pt>
                <c:pt idx="42">
                  <c:v>1302</c:v>
                </c:pt>
              </c:numCache>
            </c:numRef>
          </c:val>
          <c:extLst>
            <c:ext xmlns:c16="http://schemas.microsoft.com/office/drawing/2014/chart" uri="{C3380CC4-5D6E-409C-BE32-E72D297353CC}">
              <c16:uniqueId val="{00000002-032D-4299-96DC-6A7780672A51}"/>
            </c:ext>
          </c:extLst>
        </c:ser>
        <c:ser>
          <c:idx val="3"/>
          <c:order val="3"/>
          <c:tx>
            <c:strRef>
              <c:f>Hoja2!$F$1:$F$2</c:f>
              <c:strCache>
                <c:ptCount val="2"/>
                <c:pt idx="0">
                  <c:v>METROS LINEALES </c:v>
                </c:pt>
              </c:strCache>
            </c:strRef>
          </c:tx>
          <c:spPr>
            <a:solidFill>
              <a:schemeClr val="accent4"/>
            </a:solidFill>
            <a:ln>
              <a:noFill/>
            </a:ln>
            <a:effectLst/>
          </c:spPr>
          <c:invertIfNegative val="0"/>
          <c:cat>
            <c:strRef>
              <c:f>Hoja2!$B$3:$B$45</c:f>
              <c:strCache>
                <c:ptCount val="43"/>
                <c:pt idx="0">
                  <c:v>Subdirección local Ciudad Bolívar</c:v>
                </c:pt>
                <c:pt idx="1">
                  <c:v>Subdirección local Usme</c:v>
                </c:pt>
                <c:pt idx="2">
                  <c:v>Subdirección local Kennedy</c:v>
                </c:pt>
                <c:pt idx="3">
                  <c:v>Subdirección local Santafé-candelaria</c:v>
                </c:pt>
                <c:pt idx="4">
                  <c:v>Subdirección local Bosa</c:v>
                </c:pt>
                <c:pt idx="5">
                  <c:v>Secretaria </c:v>
                </c:pt>
                <c:pt idx="6">
                  <c:v>Oficina Asesora Jurídica </c:v>
                </c:pt>
                <c:pt idx="7">
                  <c:v>Oficina de Asuntos Disciplinarios </c:v>
                </c:pt>
                <c:pt idx="8">
                  <c:v>Subdirección de Plantas Físicas </c:v>
                </c:pt>
                <c:pt idx="9">
                  <c:v>Subdirección de Contratación </c:v>
                </c:pt>
                <c:pt idx="10">
                  <c:v>Dirección de Nutrición y Abastecimiento </c:v>
                </c:pt>
                <c:pt idx="11">
                  <c:v>Subdirección de Nutrición</c:v>
                </c:pt>
                <c:pt idx="12">
                  <c:v>Subdirección de Abastecimiento</c:v>
                </c:pt>
                <c:pt idx="13">
                  <c:v>Dirección de Gestión Corporativa </c:v>
                </c:pt>
                <c:pt idx="14">
                  <c:v>Dirección de Análisis y Diseño estratégico </c:v>
                </c:pt>
                <c:pt idx="15">
                  <c:v>SDES</c:v>
                </c:pt>
                <c:pt idx="16">
                  <c:v>Subdirección para la Infancia </c:v>
                </c:pt>
                <c:pt idx="17">
                  <c:v>Subdirección para la Identificación, Caracterización e Integración </c:v>
                </c:pt>
                <c:pt idx="18">
                  <c:v>Subdirección de Investigación e Información </c:v>
                </c:pt>
                <c:pt idx="19">
                  <c:v>Subdirección para la Adultez </c:v>
                </c:pt>
                <c:pt idx="20">
                  <c:v>Subdirección para la Juventud </c:v>
                </c:pt>
                <c:pt idx="21">
                  <c:v>Subdirección para Asuntos LGBTI </c:v>
                </c:pt>
                <c:pt idx="22">
                  <c:v>Oficina de Control Interno </c:v>
                </c:pt>
                <c:pt idx="23">
                  <c:v>Subdirección administrativa y Financiera </c:v>
                </c:pt>
                <c:pt idx="24">
                  <c:v>Subdirección para la Familia </c:v>
                </c:pt>
                <c:pt idx="25">
                  <c:v>Subsecretaria </c:v>
                </c:pt>
                <c:pt idx="26">
                  <c:v>Dirección Territorial </c:v>
                </c:pt>
                <c:pt idx="27">
                  <c:v>Subdirección Integral Local </c:v>
                </c:pt>
                <c:pt idx="28">
                  <c:v>Subdirección para la Vejez </c:v>
                </c:pt>
                <c:pt idx="29">
                  <c:v>Subdirección local Rafael Uribe</c:v>
                </c:pt>
                <c:pt idx="30">
                  <c:v>Subdirección local Fontibón</c:v>
                </c:pt>
                <c:pt idx="31">
                  <c:v>Subdirección local Engativá</c:v>
                </c:pt>
                <c:pt idx="32">
                  <c:v>Subdirección local de Usaquén </c:v>
                </c:pt>
                <c:pt idx="33">
                  <c:v>Subdirección local de Suba</c:v>
                </c:pt>
                <c:pt idx="34">
                  <c:v>Subdirección Barrios Unidos - Teusaquillo</c:v>
                </c:pt>
                <c:pt idx="35">
                  <c:v>Subdirección local San Cristóbal </c:v>
                </c:pt>
                <c:pt idx="36">
                  <c:v>Subdirección local Tunjuelito</c:v>
                </c:pt>
                <c:pt idx="37">
                  <c:v>Subdirección local Mártires</c:v>
                </c:pt>
                <c:pt idx="38">
                  <c:v>Subdirección Local Chapinero</c:v>
                </c:pt>
                <c:pt idx="39">
                  <c:v>Subdirección local Puente Aranda-Antonio Nariño</c:v>
                </c:pt>
                <c:pt idx="40">
                  <c:v>Oficina Asesora de Comunicaciones</c:v>
                </c:pt>
                <c:pt idx="41">
                  <c:v>Dirección Poblacional</c:v>
                </c:pt>
                <c:pt idx="42">
                  <c:v>Subdirección para la Gestión y Desarrollo de Talento Humano</c:v>
                </c:pt>
              </c:strCache>
            </c:strRef>
          </c:cat>
          <c:val>
            <c:numRef>
              <c:f>Hoja2!$F$3:$F$45</c:f>
              <c:numCache>
                <c:formatCode>#,##0.0</c:formatCode>
                <c:ptCount val="43"/>
                <c:pt idx="0">
                  <c:v>304</c:v>
                </c:pt>
                <c:pt idx="1">
                  <c:v>636.75</c:v>
                </c:pt>
                <c:pt idx="2">
                  <c:v>296</c:v>
                </c:pt>
                <c:pt idx="3">
                  <c:v>153.25</c:v>
                </c:pt>
                <c:pt idx="4">
                  <c:v>241.25</c:v>
                </c:pt>
                <c:pt idx="5">
                  <c:v>5.75</c:v>
                </c:pt>
                <c:pt idx="6">
                  <c:v>117.5</c:v>
                </c:pt>
                <c:pt idx="7">
                  <c:v>49</c:v>
                </c:pt>
                <c:pt idx="8">
                  <c:v>53.5</c:v>
                </c:pt>
                <c:pt idx="9">
                  <c:v>1430.25</c:v>
                </c:pt>
                <c:pt idx="10">
                  <c:v>101.75</c:v>
                </c:pt>
                <c:pt idx="11">
                  <c:v>0</c:v>
                </c:pt>
                <c:pt idx="12">
                  <c:v>0</c:v>
                </c:pt>
                <c:pt idx="13">
                  <c:v>34.5</c:v>
                </c:pt>
                <c:pt idx="14">
                  <c:v>6.5</c:v>
                </c:pt>
                <c:pt idx="15">
                  <c:v>6.75</c:v>
                </c:pt>
                <c:pt idx="16">
                  <c:v>164.25</c:v>
                </c:pt>
                <c:pt idx="17">
                  <c:v>32.25</c:v>
                </c:pt>
                <c:pt idx="18">
                  <c:v>9.5</c:v>
                </c:pt>
                <c:pt idx="19">
                  <c:v>309.75</c:v>
                </c:pt>
                <c:pt idx="20">
                  <c:v>29.75</c:v>
                </c:pt>
                <c:pt idx="21">
                  <c:v>339</c:v>
                </c:pt>
                <c:pt idx="22">
                  <c:v>1.5</c:v>
                </c:pt>
                <c:pt idx="23">
                  <c:v>127.75</c:v>
                </c:pt>
                <c:pt idx="24">
                  <c:v>4261.25</c:v>
                </c:pt>
                <c:pt idx="25">
                  <c:v>194.5</c:v>
                </c:pt>
                <c:pt idx="26">
                  <c:v>3</c:v>
                </c:pt>
                <c:pt idx="27">
                  <c:v>0.5</c:v>
                </c:pt>
                <c:pt idx="28">
                  <c:v>34</c:v>
                </c:pt>
                <c:pt idx="29">
                  <c:v>449.25</c:v>
                </c:pt>
                <c:pt idx="30">
                  <c:v>203.5</c:v>
                </c:pt>
                <c:pt idx="31">
                  <c:v>316.5</c:v>
                </c:pt>
                <c:pt idx="32">
                  <c:v>452.25</c:v>
                </c:pt>
                <c:pt idx="33">
                  <c:v>518.25</c:v>
                </c:pt>
                <c:pt idx="34">
                  <c:v>134.5</c:v>
                </c:pt>
                <c:pt idx="35">
                  <c:v>742</c:v>
                </c:pt>
                <c:pt idx="36">
                  <c:v>313.25</c:v>
                </c:pt>
                <c:pt idx="37">
                  <c:v>103.5</c:v>
                </c:pt>
                <c:pt idx="38">
                  <c:v>170.5</c:v>
                </c:pt>
                <c:pt idx="39">
                  <c:v>279.25</c:v>
                </c:pt>
                <c:pt idx="40">
                  <c:v>0</c:v>
                </c:pt>
                <c:pt idx="41">
                  <c:v>45</c:v>
                </c:pt>
                <c:pt idx="42">
                  <c:v>325.5</c:v>
                </c:pt>
              </c:numCache>
            </c:numRef>
          </c:val>
          <c:extLst>
            <c:ext xmlns:c16="http://schemas.microsoft.com/office/drawing/2014/chart" uri="{C3380CC4-5D6E-409C-BE32-E72D297353CC}">
              <c16:uniqueId val="{00000003-032D-4299-96DC-6A7780672A51}"/>
            </c:ext>
          </c:extLst>
        </c:ser>
        <c:dLbls>
          <c:showLegendKey val="0"/>
          <c:showVal val="0"/>
          <c:showCatName val="0"/>
          <c:showSerName val="0"/>
          <c:showPercent val="0"/>
          <c:showBubbleSize val="0"/>
        </c:dLbls>
        <c:gapWidth val="182"/>
        <c:axId val="407872799"/>
        <c:axId val="407870719"/>
      </c:barChart>
      <c:catAx>
        <c:axId val="4078727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7870719"/>
        <c:crosses val="autoZero"/>
        <c:auto val="1"/>
        <c:lblAlgn val="ctr"/>
        <c:lblOffset val="100"/>
        <c:noMultiLvlLbl val="0"/>
      </c:catAx>
      <c:valAx>
        <c:axId val="40787071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78727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88</xdr:col>
      <xdr:colOff>1119188</xdr:colOff>
      <xdr:row>12</xdr:row>
      <xdr:rowOff>59531</xdr:rowOff>
    </xdr:from>
    <xdr:to>
      <xdr:col>88</xdr:col>
      <xdr:colOff>5691188</xdr:colOff>
      <xdr:row>12</xdr:row>
      <xdr:rowOff>2073088</xdr:rowOff>
    </xdr:to>
    <xdr:graphicFrame macro="">
      <xdr:nvGraphicFramePr>
        <xdr:cNvPr id="5" name="3 Gráfico">
          <a:extLst>
            <a:ext uri="{FF2B5EF4-FFF2-40B4-BE49-F238E27FC236}">
              <a16:creationId xmlns:a16="http://schemas.microsoft.com/office/drawing/2014/main" id="{F8362AA9-F3E3-4EBA-BE1F-D577B485B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88</xdr:col>
      <xdr:colOff>1119187</xdr:colOff>
      <xdr:row>13</xdr:row>
      <xdr:rowOff>45528</xdr:rowOff>
    </xdr:from>
    <xdr:to>
      <xdr:col>88</xdr:col>
      <xdr:colOff>5691187</xdr:colOff>
      <xdr:row>13</xdr:row>
      <xdr:rowOff>1860177</xdr:rowOff>
    </xdr:to>
    <xdr:graphicFrame macro="">
      <xdr:nvGraphicFramePr>
        <xdr:cNvPr id="7" name="3 Gráfico">
          <a:extLst>
            <a:ext uri="{FF2B5EF4-FFF2-40B4-BE49-F238E27FC236}">
              <a16:creationId xmlns:a16="http://schemas.microsoft.com/office/drawing/2014/main" id="{444B0E53-D662-4DD2-BE4A-16D8416C0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152398</xdr:colOff>
      <xdr:row>1</xdr:row>
      <xdr:rowOff>185736</xdr:rowOff>
    </xdr:from>
    <xdr:to>
      <xdr:col>15</xdr:col>
      <xdr:colOff>142875</xdr:colOff>
      <xdr:row>10</xdr:row>
      <xdr:rowOff>9525</xdr:rowOff>
    </xdr:to>
    <xdr:graphicFrame macro="">
      <xdr:nvGraphicFramePr>
        <xdr:cNvPr id="3" name="Gráfico 2">
          <a:extLst>
            <a:ext uri="{FF2B5EF4-FFF2-40B4-BE49-F238E27FC236}">
              <a16:creationId xmlns:a16="http://schemas.microsoft.com/office/drawing/2014/main" id="{478825A8-B841-425C-801C-A2289666B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18"/>
  <sheetViews>
    <sheetView showGridLines="0" tabSelected="1" zoomScale="85" zoomScaleNormal="85" workbookViewId="0">
      <selection activeCell="A13" sqref="A13"/>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22.7109375" style="9" customWidth="1"/>
    <col min="5" max="5" width="15.7109375" style="9" customWidth="1"/>
    <col min="6" max="6" width="15" style="5" customWidth="1"/>
    <col min="7" max="7" width="25.28515625" style="5" customWidth="1"/>
    <col min="8" max="8" width="20.140625" style="9" customWidth="1"/>
    <col min="9" max="9" width="19.85546875" style="9" customWidth="1"/>
    <col min="10" max="10" width="17.7109375" style="9" customWidth="1"/>
    <col min="11" max="11" width="18.85546875" style="9" customWidth="1"/>
    <col min="12" max="12" width="17.7109375" style="5" customWidth="1"/>
    <col min="13" max="13" width="19.28515625" style="5" customWidth="1"/>
    <col min="14" max="14" width="17.7109375" style="5" customWidth="1"/>
    <col min="15" max="15" width="14.7109375" style="5" customWidth="1"/>
    <col min="16" max="16" width="17.7109375" style="5" customWidth="1"/>
    <col min="17" max="17" width="17.42578125" style="5" customWidth="1"/>
    <col min="18" max="18" width="15.7109375" style="5" customWidth="1"/>
    <col min="19" max="19" width="17.7109375" style="9" customWidth="1"/>
    <col min="20" max="20" width="17.7109375" style="5" customWidth="1"/>
    <col min="21" max="23" width="12" style="5" customWidth="1"/>
    <col min="24" max="24" width="77.42578125" style="5" customWidth="1"/>
    <col min="25" max="25" width="38.28515625" style="4" customWidth="1"/>
    <col min="26" max="28" width="12" style="5" customWidth="1"/>
    <col min="29" max="29" width="77.42578125" style="5" customWidth="1"/>
    <col min="30" max="30" width="38.28515625" style="5" customWidth="1"/>
    <col min="31" max="33" width="11.7109375" style="5" customWidth="1"/>
    <col min="34" max="34" width="77.42578125" style="5" customWidth="1"/>
    <col min="35" max="35" width="38.28515625" style="5" customWidth="1"/>
    <col min="36" max="38" width="12" style="5" customWidth="1"/>
    <col min="39" max="39" width="77.42578125" style="5" customWidth="1"/>
    <col min="40" max="40" width="38.28515625" style="4" customWidth="1"/>
    <col min="41" max="43" width="12" style="5" customWidth="1"/>
    <col min="44" max="44" width="77.42578125" style="5" customWidth="1"/>
    <col min="45" max="45" width="38.28515625" style="5" customWidth="1"/>
    <col min="46" max="48" width="11.7109375" style="5" customWidth="1"/>
    <col min="49" max="49" width="77.42578125" style="5" customWidth="1"/>
    <col min="50" max="50" width="38.28515625" style="5" customWidth="1"/>
    <col min="51" max="53" width="11.7109375" style="5" customWidth="1"/>
    <col min="54" max="54" width="77.42578125" style="5" customWidth="1"/>
    <col min="55" max="55" width="38.28515625" style="5" customWidth="1"/>
    <col min="56" max="58" width="11.7109375" style="5" customWidth="1"/>
    <col min="59" max="59" width="77.42578125" style="5" customWidth="1"/>
    <col min="60" max="60" width="38.28515625" style="5" customWidth="1"/>
    <col min="61" max="63" width="11.7109375" style="5" customWidth="1"/>
    <col min="64" max="64" width="77.42578125" style="5" customWidth="1"/>
    <col min="65" max="65" width="38.28515625" style="5" customWidth="1"/>
    <col min="66" max="68" width="11.7109375" style="5" customWidth="1"/>
    <col min="69" max="69" width="77.42578125" style="5" customWidth="1"/>
    <col min="70" max="70" width="38.28515625" style="5" customWidth="1"/>
    <col min="71" max="73" width="11.7109375" style="5" customWidth="1"/>
    <col min="74" max="74" width="49.42578125" style="5" customWidth="1"/>
    <col min="75" max="75" width="38.28515625" style="5" customWidth="1"/>
    <col min="76" max="78" width="11.7109375" style="5" customWidth="1"/>
    <col min="79" max="79" width="78.7109375" style="5" customWidth="1"/>
    <col min="80" max="80" width="18.85546875" style="5" customWidth="1"/>
    <col min="81" max="81" width="79" style="5" customWidth="1"/>
    <col min="82" max="82" width="4.42578125" style="5" customWidth="1"/>
    <col min="83" max="88" width="18.140625" style="5" customWidth="1"/>
    <col min="89" max="89" width="104" style="5" customWidth="1"/>
    <col min="90" max="90" width="3.28515625" style="5" customWidth="1"/>
    <col min="91" max="139" width="0" style="8" hidden="1" customWidth="1"/>
    <col min="140" max="16384" width="11.42578125" style="8" hidden="1"/>
  </cols>
  <sheetData>
    <row r="1" spans="2:89" s="7" customFormat="1" ht="4.5" customHeight="1" x14ac:dyDescent="0.25">
      <c r="B1" s="6"/>
      <c r="C1" s="6"/>
    </row>
    <row r="2" spans="2:89" s="11" customFormat="1" ht="32.25" customHeight="1" x14ac:dyDescent="0.2">
      <c r="B2" s="97"/>
      <c r="C2" s="98"/>
      <c r="D2" s="91" t="s">
        <v>0</v>
      </c>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85" t="s">
        <v>1</v>
      </c>
      <c r="CA2" s="86"/>
      <c r="CB2" s="86"/>
      <c r="CC2" s="87"/>
      <c r="CD2" s="1"/>
    </row>
    <row r="3" spans="2:89" s="11" customFormat="1" ht="32.25" customHeight="1" x14ac:dyDescent="0.2">
      <c r="B3" s="99"/>
      <c r="C3" s="100"/>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85" t="s">
        <v>2</v>
      </c>
      <c r="CA3" s="86"/>
      <c r="CB3" s="86"/>
      <c r="CC3" s="87"/>
      <c r="CD3" s="1"/>
    </row>
    <row r="4" spans="2:89" s="11" customFormat="1" ht="32.25" customHeight="1" x14ac:dyDescent="0.2">
      <c r="B4" s="99"/>
      <c r="C4" s="10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85" t="s">
        <v>3</v>
      </c>
      <c r="CA4" s="86"/>
      <c r="CB4" s="86"/>
      <c r="CC4" s="87"/>
      <c r="CD4" s="1"/>
    </row>
    <row r="5" spans="2:89" s="11" customFormat="1" ht="32.25" customHeight="1" x14ac:dyDescent="0.2">
      <c r="B5" s="101"/>
      <c r="C5" s="102"/>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85" t="s">
        <v>4</v>
      </c>
      <c r="CA5" s="86"/>
      <c r="CB5" s="86"/>
      <c r="CC5" s="87"/>
      <c r="CD5" s="1"/>
    </row>
    <row r="6" spans="2:89" s="7" customFormat="1" ht="7.5" customHeight="1" x14ac:dyDescent="0.25">
      <c r="B6" s="6"/>
      <c r="C6" s="6"/>
      <c r="CC6" s="1"/>
      <c r="CD6" s="1"/>
    </row>
    <row r="7" spans="2:89" s="7" customFormat="1" ht="15" customHeight="1" x14ac:dyDescent="0.25">
      <c r="B7" s="103" t="s">
        <v>5</v>
      </c>
      <c r="C7" s="104"/>
      <c r="D7" s="10" t="s">
        <v>6</v>
      </c>
      <c r="E7" s="107" t="s">
        <v>7</v>
      </c>
      <c r="F7" s="108"/>
      <c r="G7" s="111">
        <v>2021</v>
      </c>
    </row>
    <row r="8" spans="2:89" s="7" customFormat="1" ht="15" customHeight="1" x14ac:dyDescent="0.25">
      <c r="B8" s="105"/>
      <c r="C8" s="106"/>
      <c r="D8" s="10" t="s">
        <v>8</v>
      </c>
      <c r="E8" s="109" t="s">
        <v>27</v>
      </c>
      <c r="F8" s="110"/>
      <c r="G8" s="112"/>
    </row>
    <row r="9" spans="2:89" s="25" customFormat="1" ht="7.5" customHeight="1" x14ac:dyDescent="0.25"/>
    <row r="10" spans="2:89" s="1" customFormat="1" ht="22.5" customHeight="1" x14ac:dyDescent="0.25">
      <c r="B10" s="113" t="s">
        <v>10</v>
      </c>
      <c r="C10" s="114"/>
      <c r="D10" s="114"/>
      <c r="E10" s="114"/>
      <c r="F10" s="114"/>
      <c r="G10" s="114"/>
      <c r="H10" s="114"/>
      <c r="I10" s="114"/>
      <c r="J10" s="114"/>
      <c r="K10" s="114"/>
      <c r="L10" s="114"/>
      <c r="M10" s="114"/>
      <c r="N10" s="114"/>
      <c r="O10" s="114"/>
      <c r="P10" s="114"/>
      <c r="Q10" s="114"/>
      <c r="R10" s="114"/>
      <c r="S10" s="114"/>
      <c r="T10" s="114"/>
      <c r="U10" s="88" t="s">
        <v>11</v>
      </c>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90"/>
      <c r="CC10" s="2"/>
      <c r="CE10" s="79" t="s">
        <v>12</v>
      </c>
      <c r="CF10" s="80"/>
      <c r="CG10" s="81"/>
      <c r="CH10" s="78" t="s">
        <v>13</v>
      </c>
      <c r="CI10" s="78"/>
      <c r="CJ10" s="78"/>
      <c r="CK10" s="78"/>
    </row>
    <row r="11" spans="2:89" s="2" customFormat="1" ht="19.5" customHeight="1" x14ac:dyDescent="0.25">
      <c r="B11" s="95" t="s">
        <v>14</v>
      </c>
      <c r="C11" s="95"/>
      <c r="D11" s="95"/>
      <c r="E11" s="95" t="s">
        <v>15</v>
      </c>
      <c r="F11" s="95"/>
      <c r="G11" s="95"/>
      <c r="H11" s="95"/>
      <c r="I11" s="95"/>
      <c r="J11" s="95" t="s">
        <v>16</v>
      </c>
      <c r="K11" s="95"/>
      <c r="L11" s="95"/>
      <c r="M11" s="95"/>
      <c r="N11" s="95"/>
      <c r="O11" s="95"/>
      <c r="P11" s="95"/>
      <c r="Q11" s="95"/>
      <c r="R11" s="96" t="s">
        <v>17</v>
      </c>
      <c r="S11" s="96"/>
      <c r="T11" s="96"/>
      <c r="U11" s="93" t="s">
        <v>7</v>
      </c>
      <c r="V11" s="92"/>
      <c r="W11" s="92"/>
      <c r="X11" s="92"/>
      <c r="Y11" s="92"/>
      <c r="Z11" s="93" t="s">
        <v>18</v>
      </c>
      <c r="AA11" s="92"/>
      <c r="AB11" s="92"/>
      <c r="AC11" s="92"/>
      <c r="AD11" s="94"/>
      <c r="AE11" s="92" t="s">
        <v>19</v>
      </c>
      <c r="AF11" s="92"/>
      <c r="AG11" s="92"/>
      <c r="AH11" s="92"/>
      <c r="AI11" s="92"/>
      <c r="AJ11" s="93" t="s">
        <v>20</v>
      </c>
      <c r="AK11" s="92"/>
      <c r="AL11" s="92"/>
      <c r="AM11" s="92"/>
      <c r="AN11" s="94"/>
      <c r="AO11" s="92" t="s">
        <v>21</v>
      </c>
      <c r="AP11" s="92"/>
      <c r="AQ11" s="92"/>
      <c r="AR11" s="92"/>
      <c r="AS11" s="92"/>
      <c r="AT11" s="93" t="s">
        <v>22</v>
      </c>
      <c r="AU11" s="92"/>
      <c r="AV11" s="92"/>
      <c r="AW11" s="92"/>
      <c r="AX11" s="94"/>
      <c r="AY11" s="92" t="s">
        <v>23</v>
      </c>
      <c r="AZ11" s="92"/>
      <c r="BA11" s="92"/>
      <c r="BB11" s="92"/>
      <c r="BC11" s="92"/>
      <c r="BD11" s="93" t="s">
        <v>24</v>
      </c>
      <c r="BE11" s="92"/>
      <c r="BF11" s="92"/>
      <c r="BG11" s="92"/>
      <c r="BH11" s="94"/>
      <c r="BI11" s="92" t="s">
        <v>25</v>
      </c>
      <c r="BJ11" s="92"/>
      <c r="BK11" s="92"/>
      <c r="BL11" s="92"/>
      <c r="BM11" s="92"/>
      <c r="BN11" s="93" t="s">
        <v>26</v>
      </c>
      <c r="BO11" s="92"/>
      <c r="BP11" s="92"/>
      <c r="BQ11" s="92"/>
      <c r="BR11" s="94"/>
      <c r="BS11" s="92" t="s">
        <v>9</v>
      </c>
      <c r="BT11" s="92"/>
      <c r="BU11" s="92"/>
      <c r="BV11" s="92"/>
      <c r="BW11" s="94"/>
      <c r="BX11" s="93" t="s">
        <v>27</v>
      </c>
      <c r="BY11" s="92"/>
      <c r="BZ11" s="92"/>
      <c r="CA11" s="92"/>
      <c r="CB11" s="94"/>
      <c r="CE11" s="82"/>
      <c r="CF11" s="83"/>
      <c r="CG11" s="84"/>
      <c r="CH11" s="78"/>
      <c r="CI11" s="78"/>
      <c r="CJ11" s="78"/>
      <c r="CK11" s="78"/>
    </row>
    <row r="12" spans="2:89" s="3" customFormat="1" ht="48.75" customHeight="1" x14ac:dyDescent="0.25">
      <c r="B12" s="31" t="s">
        <v>28</v>
      </c>
      <c r="C12" s="31" t="s">
        <v>29</v>
      </c>
      <c r="D12" s="31" t="s">
        <v>30</v>
      </c>
      <c r="E12" s="31" t="s">
        <v>31</v>
      </c>
      <c r="F12" s="32" t="s">
        <v>32</v>
      </c>
      <c r="G12" s="31" t="s">
        <v>33</v>
      </c>
      <c r="H12" s="31" t="s">
        <v>34</v>
      </c>
      <c r="I12" s="31" t="s">
        <v>35</v>
      </c>
      <c r="J12" s="31" t="s">
        <v>36</v>
      </c>
      <c r="K12" s="31" t="s">
        <v>37</v>
      </c>
      <c r="L12" s="31" t="s">
        <v>38</v>
      </c>
      <c r="M12" s="31" t="s">
        <v>39</v>
      </c>
      <c r="N12" s="31" t="s">
        <v>40</v>
      </c>
      <c r="O12" s="31" t="s">
        <v>41</v>
      </c>
      <c r="P12" s="31" t="s">
        <v>42</v>
      </c>
      <c r="Q12" s="31" t="s">
        <v>43</v>
      </c>
      <c r="R12" s="31" t="s">
        <v>44</v>
      </c>
      <c r="S12" s="31" t="s">
        <v>45</v>
      </c>
      <c r="T12" s="31" t="s">
        <v>46</v>
      </c>
      <c r="U12" s="33" t="str">
        <f>U11&amp;" ejecutado"</f>
        <v>Enero ejecutado</v>
      </c>
      <c r="V12" s="33" t="str">
        <f>U11&amp;" programado"</f>
        <v>Enero programado</v>
      </c>
      <c r="W12" s="27" t="str">
        <f>U11&amp;" resultado"</f>
        <v>Enero resultado</v>
      </c>
      <c r="X12" s="29" t="str">
        <f>U11&amp;" análisis mensual"</f>
        <v>Enero análisis mensual</v>
      </c>
      <c r="Y12" s="29" t="str">
        <f>U11&amp;" verificación segunda línea de defensa"</f>
        <v>Enero verificación segunda línea de defensa</v>
      </c>
      <c r="Z12" s="27" t="str">
        <f>Z11&amp;" ejecutado"</f>
        <v>Febrero ejecutado</v>
      </c>
      <c r="AA12" s="27" t="str">
        <f>Z11&amp;" programado"</f>
        <v>Febrero programado</v>
      </c>
      <c r="AB12" s="27" t="str">
        <f>Z11&amp;" resultado"</f>
        <v>Febrero resultado</v>
      </c>
      <c r="AC12" s="29" t="str">
        <f>Z11&amp;" análisis mensual"</f>
        <v>Febrero análisis mensual</v>
      </c>
      <c r="AD12" s="29" t="str">
        <f>Z11&amp;" verificación segunda línea de defensa"</f>
        <v>Febrero verificación segunda línea de defensa</v>
      </c>
      <c r="AE12" s="29" t="str">
        <f>AE11&amp;" ejecutado"</f>
        <v>Marzo ejecutado</v>
      </c>
      <c r="AF12" s="27" t="str">
        <f>AE11&amp;" programado"</f>
        <v>Marzo programado</v>
      </c>
      <c r="AG12" s="27" t="str">
        <f>AE11&amp;" resultado"</f>
        <v>Marzo resultado</v>
      </c>
      <c r="AH12" s="29" t="str">
        <f>AE11&amp;" análisis mensual"</f>
        <v>Marzo análisis mensual</v>
      </c>
      <c r="AI12" s="29" t="str">
        <f>AE11&amp;" verificación segunda línea de defensa"</f>
        <v>Marzo verificación segunda línea de defensa</v>
      </c>
      <c r="AJ12" s="27" t="str">
        <f>AJ11&amp;" ejecutado"</f>
        <v>Abril ejecutado</v>
      </c>
      <c r="AK12" s="27" t="str">
        <f>AJ11&amp;" programado"</f>
        <v>Abril programado</v>
      </c>
      <c r="AL12" s="27" t="str">
        <f>AJ11&amp;" resultado"</f>
        <v>Abril resultado</v>
      </c>
      <c r="AM12" s="29" t="str">
        <f>AJ11&amp;" análisis mensual"</f>
        <v>Abril análisis mensual</v>
      </c>
      <c r="AN12" s="27" t="str">
        <f>AJ11&amp;" verificación segunda línea de defensa"</f>
        <v>Abril verificación segunda línea de defensa</v>
      </c>
      <c r="AO12" s="28" t="str">
        <f>AO11&amp;" ejecutado"</f>
        <v>Mayo ejecutado</v>
      </c>
      <c r="AP12" s="27" t="str">
        <f>AO11&amp;" programado"</f>
        <v>Mayo programado</v>
      </c>
      <c r="AQ12" s="27" t="str">
        <f>AO11&amp;" resultado"</f>
        <v>Mayo resultado</v>
      </c>
      <c r="AR12" s="29" t="str">
        <f>AO11&amp;" análisis mensual"</f>
        <v>Mayo análisis mensual</v>
      </c>
      <c r="AS12" s="29" t="str">
        <f>AO11&amp;" verificación segunda línea de defensa"</f>
        <v>Mayo verificación segunda línea de defensa</v>
      </c>
      <c r="AT12" s="27" t="str">
        <f>AT11&amp;" ejecutado"</f>
        <v>Junio ejecutado</v>
      </c>
      <c r="AU12" s="27" t="str">
        <f>AT11&amp;" programado"</f>
        <v>Junio programado</v>
      </c>
      <c r="AV12" s="27" t="str">
        <f>AT11&amp;" resultado"</f>
        <v>Junio resultado</v>
      </c>
      <c r="AW12" s="29" t="str">
        <f>AT11&amp;" análisis mensual"</f>
        <v>Junio análisis mensual</v>
      </c>
      <c r="AX12" s="27" t="str">
        <f>AT11&amp;" verificación segunda línea de defensa"</f>
        <v>Junio verificación segunda línea de defensa</v>
      </c>
      <c r="AY12" s="28" t="str">
        <f>AY11&amp;" ejecutado"</f>
        <v>Julio ejecutado</v>
      </c>
      <c r="AZ12" s="27" t="str">
        <f>AY11&amp;" programado"</f>
        <v>Julio programado</v>
      </c>
      <c r="BA12" s="27" t="str">
        <f>AY11&amp;" resultado"</f>
        <v>Julio resultado</v>
      </c>
      <c r="BB12" s="29" t="str">
        <f>AY11&amp;" análisis mensual"</f>
        <v>Julio análisis mensual</v>
      </c>
      <c r="BC12" s="29" t="str">
        <f>AY11&amp;" verificación segunda línea de defensa"</f>
        <v>Julio verificación segunda línea de defensa</v>
      </c>
      <c r="BD12" s="27" t="str">
        <f>BD11&amp;" ejecutado"</f>
        <v>Agosto ejecutado</v>
      </c>
      <c r="BE12" s="27" t="str">
        <f>BD11&amp;" programado"</f>
        <v>Agosto programado</v>
      </c>
      <c r="BF12" s="27" t="str">
        <f>BD11&amp;" resultado"</f>
        <v>Agosto resultado</v>
      </c>
      <c r="BG12" s="29" t="str">
        <f>BD11&amp;" análisis mensual"</f>
        <v>Agosto análisis mensual</v>
      </c>
      <c r="BH12" s="27" t="str">
        <f>BD11&amp;" verificación segunda línea de defensa"</f>
        <v>Agosto verificación segunda línea de defensa</v>
      </c>
      <c r="BI12" s="28" t="str">
        <f>BI11&amp;" ejecutado"</f>
        <v>Septiembre ejecutado</v>
      </c>
      <c r="BJ12" s="27" t="str">
        <f>BI11&amp;" programado"</f>
        <v>Septiembre programado</v>
      </c>
      <c r="BK12" s="27" t="str">
        <f>BI11&amp;" resultado"</f>
        <v>Septiembre resultado</v>
      </c>
      <c r="BL12" s="29" t="str">
        <f>BI11&amp;" análisis mensual"</f>
        <v>Septiembre análisis mensual</v>
      </c>
      <c r="BM12" s="29" t="str">
        <f>BI11&amp;" verificación segunda línea de defensa"</f>
        <v>Septiembre verificación segunda línea de defensa</v>
      </c>
      <c r="BN12" s="27" t="str">
        <f>BN11&amp;" ejecutado"</f>
        <v>Octubre ejecutado</v>
      </c>
      <c r="BO12" s="27" t="str">
        <f>BN11&amp;" programado"</f>
        <v>Octubre programado</v>
      </c>
      <c r="BP12" s="27" t="str">
        <f>BN11&amp;" resultado"</f>
        <v>Octubre resultado</v>
      </c>
      <c r="BQ12" s="29" t="str">
        <f>BN11&amp;" análisis mensual"</f>
        <v>Octubre análisis mensual</v>
      </c>
      <c r="BR12" s="27" t="str">
        <f>BN11&amp;" verificación segunda línea de defensa"</f>
        <v>Octubre verificación segunda línea de defensa</v>
      </c>
      <c r="BS12" s="28" t="str">
        <f>BS11&amp;" ejecutado"</f>
        <v>Noviembre ejecutado</v>
      </c>
      <c r="BT12" s="27" t="str">
        <f>BS11&amp;" programado"</f>
        <v>Noviembre programado</v>
      </c>
      <c r="BU12" s="27" t="str">
        <f>BS11&amp;" resultado"</f>
        <v>Noviembre resultado</v>
      </c>
      <c r="BV12" s="29" t="str">
        <f>BS11&amp;" análisis mensual"</f>
        <v>Noviembre análisis mensual</v>
      </c>
      <c r="BW12" s="29" t="str">
        <f>BS11&amp;" verificación segunda línea de defensa"</f>
        <v>Noviembre verificación segunda línea de defensa</v>
      </c>
      <c r="BX12" s="27" t="str">
        <f>BX11&amp;" ejecutado"</f>
        <v>Diciembre ejecutado</v>
      </c>
      <c r="BY12" s="27" t="str">
        <f>BX11&amp;" programado"</f>
        <v>Diciembre programado</v>
      </c>
      <c r="BZ12" s="27" t="str">
        <f>BX11&amp;" resultado"</f>
        <v>Diciembre resultado</v>
      </c>
      <c r="CA12" s="29" t="str">
        <f>BX11&amp;" análisis mensual"</f>
        <v>Diciembre análisis mensual</v>
      </c>
      <c r="CB12" s="27" t="str">
        <f>BX11&amp;" verificación segunda línea de defensa"</f>
        <v>Diciembre verificación segunda línea de defensa</v>
      </c>
      <c r="CC12" s="28" t="s">
        <v>47</v>
      </c>
      <c r="CE12" s="30" t="s">
        <v>48</v>
      </c>
      <c r="CF12" s="30" t="s">
        <v>49</v>
      </c>
      <c r="CG12" s="30" t="s">
        <v>50</v>
      </c>
      <c r="CH12" s="30" t="s">
        <v>51</v>
      </c>
      <c r="CI12" s="30" t="s">
        <v>52</v>
      </c>
      <c r="CJ12" s="30" t="s">
        <v>53</v>
      </c>
      <c r="CK12" s="30" t="s">
        <v>54</v>
      </c>
    </row>
    <row r="13" spans="2:89" s="5" customFormat="1" ht="211.5" customHeight="1" x14ac:dyDescent="0.25">
      <c r="B13" s="22" t="s">
        <v>55</v>
      </c>
      <c r="C13" s="22" t="s">
        <v>56</v>
      </c>
      <c r="D13" s="22" t="s">
        <v>57</v>
      </c>
      <c r="E13" s="48" t="s">
        <v>58</v>
      </c>
      <c r="F13" s="49" t="s">
        <v>59</v>
      </c>
      <c r="G13" s="50" t="s">
        <v>60</v>
      </c>
      <c r="H13" s="50" t="s">
        <v>61</v>
      </c>
      <c r="I13" s="50" t="s">
        <v>62</v>
      </c>
      <c r="J13" s="23" t="s">
        <v>63</v>
      </c>
      <c r="K13" s="50" t="s">
        <v>64</v>
      </c>
      <c r="L13" s="50" t="s">
        <v>65</v>
      </c>
      <c r="M13" s="50" t="s">
        <v>66</v>
      </c>
      <c r="N13" s="50" t="s">
        <v>67</v>
      </c>
      <c r="O13" s="50" t="s">
        <v>65</v>
      </c>
      <c r="P13" s="43" t="s">
        <v>68</v>
      </c>
      <c r="Q13" s="44" t="s">
        <v>69</v>
      </c>
      <c r="R13" s="51">
        <v>0.26</v>
      </c>
      <c r="S13" s="52" t="s">
        <v>67</v>
      </c>
      <c r="T13" s="51">
        <v>1</v>
      </c>
      <c r="U13" s="35"/>
      <c r="V13" s="35"/>
      <c r="W13" s="36"/>
      <c r="X13" s="53" t="s">
        <v>70</v>
      </c>
      <c r="Y13" s="38" t="s">
        <v>71</v>
      </c>
      <c r="Z13" s="35"/>
      <c r="AA13" s="35"/>
      <c r="AB13" s="36"/>
      <c r="AC13" s="55" t="s">
        <v>72</v>
      </c>
      <c r="AD13" s="38" t="s">
        <v>71</v>
      </c>
      <c r="AE13" s="35"/>
      <c r="AF13" s="35"/>
      <c r="AG13" s="36"/>
      <c r="AH13" s="38" t="s">
        <v>73</v>
      </c>
      <c r="AI13" s="38" t="s">
        <v>74</v>
      </c>
      <c r="AJ13" s="35"/>
      <c r="AK13" s="35"/>
      <c r="AL13" s="36"/>
      <c r="AM13" s="55" t="s">
        <v>75</v>
      </c>
      <c r="AN13" s="76" t="s">
        <v>76</v>
      </c>
      <c r="AO13" s="35"/>
      <c r="AP13" s="35"/>
      <c r="AQ13" s="36"/>
      <c r="AR13" s="58" t="s">
        <v>77</v>
      </c>
      <c r="AS13" s="59" t="s">
        <v>78</v>
      </c>
      <c r="AT13" s="60">
        <v>13</v>
      </c>
      <c r="AU13" s="60">
        <v>43</v>
      </c>
      <c r="AV13" s="36">
        <f t="shared" ref="AV13:AV14" si="0">+AT13/AU13</f>
        <v>0.30232558139534882</v>
      </c>
      <c r="AW13" s="62" t="s">
        <v>79</v>
      </c>
      <c r="AX13" s="62" t="s">
        <v>80</v>
      </c>
      <c r="AY13" s="40"/>
      <c r="AZ13" s="35"/>
      <c r="BA13" s="36"/>
      <c r="BB13" s="58" t="s">
        <v>81</v>
      </c>
      <c r="BC13" s="58" t="s">
        <v>82</v>
      </c>
      <c r="BD13" s="35"/>
      <c r="BE13" s="35"/>
      <c r="BF13" s="36"/>
      <c r="BG13" s="63" t="s">
        <v>83</v>
      </c>
      <c r="BH13" s="62" t="s">
        <v>84</v>
      </c>
      <c r="BI13" s="40"/>
      <c r="BJ13" s="35"/>
      <c r="BK13" s="36"/>
      <c r="BL13" s="64" t="s">
        <v>85</v>
      </c>
      <c r="BM13" s="62" t="s">
        <v>86</v>
      </c>
      <c r="BN13" s="35"/>
      <c r="BO13" s="35"/>
      <c r="BP13" s="36"/>
      <c r="BQ13" s="62" t="s">
        <v>87</v>
      </c>
      <c r="BR13" s="62" t="s">
        <v>88</v>
      </c>
      <c r="BS13" s="40"/>
      <c r="BT13" s="35"/>
      <c r="BU13" s="36"/>
      <c r="BV13" s="57" t="s">
        <v>89</v>
      </c>
      <c r="BW13" s="62" t="s">
        <v>90</v>
      </c>
      <c r="BX13" s="35">
        <v>40</v>
      </c>
      <c r="BY13" s="35">
        <v>40</v>
      </c>
      <c r="BZ13" s="36">
        <f t="shared" ref="BZ13:BZ14" si="1">+BX13/BY13</f>
        <v>1</v>
      </c>
      <c r="CA13" s="39" t="s">
        <v>227</v>
      </c>
      <c r="CB13" s="39" t="s">
        <v>229</v>
      </c>
      <c r="CC13" s="77" t="s">
        <v>226</v>
      </c>
      <c r="CE13" s="46">
        <f>BX13</f>
        <v>40</v>
      </c>
      <c r="CF13" s="46">
        <f>BY13</f>
        <v>40</v>
      </c>
      <c r="CG13" s="47">
        <f>+CE13/CF13</f>
        <v>1</v>
      </c>
      <c r="CH13" s="47">
        <f>+CG13</f>
        <v>1</v>
      </c>
      <c r="CI13" s="47">
        <f>+T13</f>
        <v>1</v>
      </c>
      <c r="CJ13" s="47">
        <f>+CH13/CI13</f>
        <v>1</v>
      </c>
      <c r="CK13" s="46"/>
    </row>
    <row r="14" spans="2:89" s="5" customFormat="1" ht="295.5" customHeight="1" x14ac:dyDescent="0.25">
      <c r="B14" s="22" t="s">
        <v>55</v>
      </c>
      <c r="C14" s="22" t="s">
        <v>56</v>
      </c>
      <c r="D14" s="22" t="s">
        <v>57</v>
      </c>
      <c r="E14" s="48" t="s">
        <v>91</v>
      </c>
      <c r="F14" s="49" t="s">
        <v>59</v>
      </c>
      <c r="G14" s="50" t="s">
        <v>92</v>
      </c>
      <c r="H14" s="50" t="s">
        <v>93</v>
      </c>
      <c r="I14" s="50" t="s">
        <v>94</v>
      </c>
      <c r="J14" s="23" t="s">
        <v>63</v>
      </c>
      <c r="K14" s="50" t="s">
        <v>95</v>
      </c>
      <c r="L14" s="50" t="s">
        <v>96</v>
      </c>
      <c r="M14" s="50" t="s">
        <v>97</v>
      </c>
      <c r="N14" s="50" t="s">
        <v>67</v>
      </c>
      <c r="O14" s="50" t="s">
        <v>98</v>
      </c>
      <c r="P14" s="43" t="s">
        <v>68</v>
      </c>
      <c r="Q14" s="44" t="s">
        <v>69</v>
      </c>
      <c r="R14" s="51" t="s">
        <v>99</v>
      </c>
      <c r="S14" s="52" t="s">
        <v>99</v>
      </c>
      <c r="T14" s="51">
        <v>0.3</v>
      </c>
      <c r="U14" s="35"/>
      <c r="V14" s="35"/>
      <c r="W14" s="36"/>
      <c r="X14" s="58" t="s">
        <v>100</v>
      </c>
      <c r="Y14" s="54"/>
      <c r="Z14" s="35"/>
      <c r="AA14" s="35"/>
      <c r="AB14" s="36"/>
      <c r="AC14" s="58" t="s">
        <v>100</v>
      </c>
      <c r="AD14" s="56"/>
      <c r="AE14" s="40"/>
      <c r="AF14" s="35"/>
      <c r="AG14" s="36"/>
      <c r="AH14" s="58" t="s">
        <v>100</v>
      </c>
      <c r="AI14" s="54"/>
      <c r="AJ14" s="35"/>
      <c r="AK14" s="35"/>
      <c r="AL14" s="36"/>
      <c r="AM14" s="57" t="s">
        <v>101</v>
      </c>
      <c r="AN14" s="76" t="s">
        <v>76</v>
      </c>
      <c r="AO14" s="35"/>
      <c r="AP14" s="35"/>
      <c r="AQ14" s="36"/>
      <c r="AR14" s="58" t="s">
        <v>102</v>
      </c>
      <c r="AS14" s="38" t="s">
        <v>103</v>
      </c>
      <c r="AT14" s="61">
        <v>10</v>
      </c>
      <c r="AU14" s="61">
        <v>43</v>
      </c>
      <c r="AV14" s="36">
        <f t="shared" si="0"/>
        <v>0.23255813953488372</v>
      </c>
      <c r="AW14" s="62" t="s">
        <v>104</v>
      </c>
      <c r="AX14" s="62" t="s">
        <v>105</v>
      </c>
      <c r="AY14" s="40"/>
      <c r="AZ14" s="35"/>
      <c r="BA14" s="36"/>
      <c r="BB14" s="58" t="s">
        <v>106</v>
      </c>
      <c r="BC14" s="58" t="s">
        <v>82</v>
      </c>
      <c r="BD14" s="35"/>
      <c r="BE14" s="35"/>
      <c r="BF14" s="36"/>
      <c r="BG14" s="63" t="s">
        <v>107</v>
      </c>
      <c r="BH14" s="62" t="s">
        <v>84</v>
      </c>
      <c r="BI14" s="40"/>
      <c r="BJ14" s="35"/>
      <c r="BK14" s="36"/>
      <c r="BL14" s="64" t="s">
        <v>108</v>
      </c>
      <c r="BM14" s="62" t="s">
        <v>109</v>
      </c>
      <c r="BN14" s="35"/>
      <c r="BO14" s="35"/>
      <c r="BP14" s="36"/>
      <c r="BQ14" s="62" t="s">
        <v>110</v>
      </c>
      <c r="BR14" s="62" t="s">
        <v>88</v>
      </c>
      <c r="BS14" s="40"/>
      <c r="BT14" s="35"/>
      <c r="BU14" s="36"/>
      <c r="BV14" s="57" t="s">
        <v>111</v>
      </c>
      <c r="BW14" s="62" t="s">
        <v>90</v>
      </c>
      <c r="BX14" s="35">
        <v>40</v>
      </c>
      <c r="BY14" s="35">
        <v>40</v>
      </c>
      <c r="BZ14" s="36">
        <f t="shared" si="1"/>
        <v>1</v>
      </c>
      <c r="CA14" s="62" t="s">
        <v>112</v>
      </c>
      <c r="CB14" s="39" t="s">
        <v>229</v>
      </c>
      <c r="CC14" s="77" t="s">
        <v>228</v>
      </c>
      <c r="CE14" s="46">
        <f>BX14</f>
        <v>40</v>
      </c>
      <c r="CF14" s="46">
        <f>BY14</f>
        <v>40</v>
      </c>
      <c r="CG14" s="47">
        <f>+CE14/CF14</f>
        <v>1</v>
      </c>
      <c r="CH14" s="47">
        <f>+CG14</f>
        <v>1</v>
      </c>
      <c r="CI14" s="47">
        <f>+T14</f>
        <v>0.3</v>
      </c>
      <c r="CJ14" s="47">
        <f>+CH14/CI14</f>
        <v>3.3333333333333335</v>
      </c>
      <c r="CK14" s="46"/>
    </row>
    <row r="15" spans="2:89" s="5" customFormat="1" ht="12" x14ac:dyDescent="0.25">
      <c r="B15" s="22"/>
      <c r="C15" s="22"/>
      <c r="D15" s="22"/>
      <c r="E15" s="23"/>
      <c r="F15" s="24"/>
      <c r="G15" s="42"/>
      <c r="H15" s="42"/>
      <c r="I15" s="42"/>
      <c r="J15" s="23"/>
      <c r="K15" s="26"/>
      <c r="L15" s="26"/>
      <c r="M15" s="26"/>
      <c r="N15" s="22"/>
      <c r="O15" s="26"/>
      <c r="P15" s="43"/>
      <c r="Q15" s="44"/>
      <c r="R15" s="45"/>
      <c r="S15" s="42"/>
      <c r="T15" s="45"/>
      <c r="U15" s="35"/>
      <c r="V15" s="35"/>
      <c r="W15" s="36" t="e">
        <f>+U15/V15</f>
        <v>#DIV/0!</v>
      </c>
      <c r="X15" s="37"/>
      <c r="Y15" s="38"/>
      <c r="Z15" s="35"/>
      <c r="AA15" s="35"/>
      <c r="AB15" s="36" t="e">
        <f t="shared" ref="AB15:AB16" si="2">+Z15/AA15</f>
        <v>#DIV/0!</v>
      </c>
      <c r="AC15" s="36"/>
      <c r="AD15" s="39"/>
      <c r="AE15" s="40"/>
      <c r="AF15" s="35"/>
      <c r="AG15" s="36" t="e">
        <f t="shared" ref="AG15:AG16" si="3">+AE15/AF15</f>
        <v>#DIV/0!</v>
      </c>
      <c r="AH15" s="37"/>
      <c r="AI15" s="38"/>
      <c r="AJ15" s="35"/>
      <c r="AK15" s="35"/>
      <c r="AL15" s="36" t="e">
        <f t="shared" ref="AL15:AL16" si="4">+AJ15/AK15</f>
        <v>#DIV/0!</v>
      </c>
      <c r="AM15" s="36"/>
      <c r="AN15" s="39"/>
      <c r="AO15" s="40"/>
      <c r="AP15" s="35"/>
      <c r="AQ15" s="36" t="e">
        <f t="shared" ref="AQ15:AQ16" si="5">+AO15/AP15</f>
        <v>#DIV/0!</v>
      </c>
      <c r="AR15" s="37"/>
      <c r="AS15" s="38"/>
      <c r="AT15" s="35"/>
      <c r="AU15" s="35"/>
      <c r="AV15" s="36" t="e">
        <f t="shared" ref="AV15:AV16" si="6">+AT15/AU15</f>
        <v>#DIV/0!</v>
      </c>
      <c r="AW15" s="36"/>
      <c r="AX15" s="39"/>
      <c r="AY15" s="40"/>
      <c r="AZ15" s="35"/>
      <c r="BA15" s="36" t="e">
        <f t="shared" ref="BA15:BA16" si="7">+AY15/AZ15</f>
        <v>#DIV/0!</v>
      </c>
      <c r="BB15" s="37"/>
      <c r="BC15" s="38"/>
      <c r="BD15" s="35"/>
      <c r="BE15" s="35"/>
      <c r="BF15" s="36" t="e">
        <f t="shared" ref="BF15:BF16" si="8">+BD15/BE15</f>
        <v>#DIV/0!</v>
      </c>
      <c r="BG15" s="36"/>
      <c r="BH15" s="39"/>
      <c r="BI15" s="40"/>
      <c r="BJ15" s="35"/>
      <c r="BK15" s="36" t="e">
        <f t="shared" ref="BK15:BK16" si="9">+BI15/BJ15</f>
        <v>#DIV/0!</v>
      </c>
      <c r="BL15" s="37"/>
      <c r="BM15" s="38"/>
      <c r="BN15" s="35"/>
      <c r="BO15" s="35"/>
      <c r="BP15" s="36" t="e">
        <f t="shared" ref="BP15:BP16" si="10">+BN15/BO15</f>
        <v>#DIV/0!</v>
      </c>
      <c r="BQ15" s="36"/>
      <c r="BR15" s="39"/>
      <c r="BS15" s="40"/>
      <c r="BT15" s="35"/>
      <c r="BU15" s="36" t="e">
        <f t="shared" ref="BU15:BU16" si="11">+BS15/BT15</f>
        <v>#DIV/0!</v>
      </c>
      <c r="BV15" s="36"/>
      <c r="BW15" s="39"/>
      <c r="BX15" s="35"/>
      <c r="BY15" s="35"/>
      <c r="BZ15" s="36" t="e">
        <f t="shared" ref="BZ15:BZ16" si="12">+BX15/BY15</f>
        <v>#DIV/0!</v>
      </c>
      <c r="CA15" s="36"/>
      <c r="CB15" s="39"/>
      <c r="CC15" s="41"/>
      <c r="CE15" s="46">
        <f t="shared" ref="CE15:CF17" si="13">+U15+Z15+AE15+AJ15+AO15+AT15+AY15+BD15+BI15+BN15+BS15+BX15</f>
        <v>0</v>
      </c>
      <c r="CF15" s="46">
        <f t="shared" si="13"/>
        <v>0</v>
      </c>
      <c r="CG15" s="47" t="e">
        <f>+CE15/CF15</f>
        <v>#DIV/0!</v>
      </c>
      <c r="CH15" s="47" t="e">
        <f>+CG15</f>
        <v>#DIV/0!</v>
      </c>
      <c r="CI15" s="47">
        <f>+T15</f>
        <v>0</v>
      </c>
      <c r="CJ15" s="47" t="e">
        <f>+CH15/CI15</f>
        <v>#DIV/0!</v>
      </c>
      <c r="CK15" s="46"/>
    </row>
    <row r="16" spans="2:89" s="5" customFormat="1" ht="12" x14ac:dyDescent="0.25">
      <c r="B16" s="22"/>
      <c r="C16" s="22"/>
      <c r="D16" s="22"/>
      <c r="E16" s="23"/>
      <c r="F16" s="24"/>
      <c r="G16" s="42"/>
      <c r="H16" s="42"/>
      <c r="I16" s="42"/>
      <c r="J16" s="23"/>
      <c r="K16" s="26"/>
      <c r="L16" s="26"/>
      <c r="M16" s="26"/>
      <c r="N16" s="22"/>
      <c r="O16" s="26"/>
      <c r="P16" s="43"/>
      <c r="Q16" s="44"/>
      <c r="R16" s="45"/>
      <c r="S16" s="42"/>
      <c r="T16" s="45"/>
      <c r="U16" s="35"/>
      <c r="V16" s="35"/>
      <c r="W16" s="36" t="e">
        <f>+U16/V16</f>
        <v>#DIV/0!</v>
      </c>
      <c r="X16" s="37"/>
      <c r="Y16" s="38"/>
      <c r="Z16" s="35"/>
      <c r="AA16" s="35"/>
      <c r="AB16" s="36" t="e">
        <f t="shared" si="2"/>
        <v>#DIV/0!</v>
      </c>
      <c r="AC16" s="36"/>
      <c r="AD16" s="39"/>
      <c r="AE16" s="40"/>
      <c r="AF16" s="35"/>
      <c r="AG16" s="36" t="e">
        <f t="shared" si="3"/>
        <v>#DIV/0!</v>
      </c>
      <c r="AH16" s="37"/>
      <c r="AI16" s="38"/>
      <c r="AJ16" s="35"/>
      <c r="AK16" s="35"/>
      <c r="AL16" s="36" t="e">
        <f t="shared" si="4"/>
        <v>#DIV/0!</v>
      </c>
      <c r="AM16" s="36"/>
      <c r="AN16" s="39"/>
      <c r="AO16" s="40"/>
      <c r="AP16" s="35"/>
      <c r="AQ16" s="36" t="e">
        <f t="shared" si="5"/>
        <v>#DIV/0!</v>
      </c>
      <c r="AR16" s="37"/>
      <c r="AS16" s="38"/>
      <c r="AT16" s="35"/>
      <c r="AU16" s="35"/>
      <c r="AV16" s="36" t="e">
        <f t="shared" si="6"/>
        <v>#DIV/0!</v>
      </c>
      <c r="AW16" s="36"/>
      <c r="AX16" s="39"/>
      <c r="AY16" s="40"/>
      <c r="AZ16" s="35"/>
      <c r="BA16" s="36" t="e">
        <f t="shared" si="7"/>
        <v>#DIV/0!</v>
      </c>
      <c r="BB16" s="37"/>
      <c r="BC16" s="38"/>
      <c r="BD16" s="35"/>
      <c r="BE16" s="35"/>
      <c r="BF16" s="36" t="e">
        <f t="shared" si="8"/>
        <v>#DIV/0!</v>
      </c>
      <c r="BG16" s="36"/>
      <c r="BH16" s="39"/>
      <c r="BI16" s="40"/>
      <c r="BJ16" s="35"/>
      <c r="BK16" s="36" t="e">
        <f t="shared" si="9"/>
        <v>#DIV/0!</v>
      </c>
      <c r="BL16" s="37"/>
      <c r="BM16" s="38"/>
      <c r="BN16" s="35"/>
      <c r="BO16" s="35"/>
      <c r="BP16" s="36" t="e">
        <f t="shared" si="10"/>
        <v>#DIV/0!</v>
      </c>
      <c r="BQ16" s="36"/>
      <c r="BR16" s="39"/>
      <c r="BS16" s="40"/>
      <c r="BT16" s="35"/>
      <c r="BU16" s="36" t="e">
        <f t="shared" si="11"/>
        <v>#DIV/0!</v>
      </c>
      <c r="BV16" s="36"/>
      <c r="BW16" s="39"/>
      <c r="BX16" s="35"/>
      <c r="BY16" s="35"/>
      <c r="BZ16" s="36" t="e">
        <f t="shared" si="12"/>
        <v>#DIV/0!</v>
      </c>
      <c r="CA16" s="36"/>
      <c r="CB16" s="39"/>
      <c r="CC16" s="41"/>
      <c r="CE16" s="46">
        <f t="shared" si="13"/>
        <v>0</v>
      </c>
      <c r="CF16" s="46">
        <f t="shared" si="13"/>
        <v>0</v>
      </c>
      <c r="CG16" s="47" t="e">
        <f>+CE16/CF16</f>
        <v>#DIV/0!</v>
      </c>
      <c r="CH16" s="47" t="e">
        <f>+CG16</f>
        <v>#DIV/0!</v>
      </c>
      <c r="CI16" s="47">
        <f>+T16</f>
        <v>0</v>
      </c>
      <c r="CJ16" s="47" t="e">
        <f>+CH16/CI16</f>
        <v>#DIV/0!</v>
      </c>
      <c r="CK16" s="46"/>
    </row>
    <row r="17" spans="2:89" s="5" customFormat="1" ht="12" x14ac:dyDescent="0.25">
      <c r="B17" s="22"/>
      <c r="C17" s="22"/>
      <c r="D17" s="22"/>
      <c r="E17" s="23"/>
      <c r="F17" s="24"/>
      <c r="G17" s="42"/>
      <c r="H17" s="42"/>
      <c r="I17" s="42"/>
      <c r="J17" s="23"/>
      <c r="K17" s="26"/>
      <c r="L17" s="26"/>
      <c r="M17" s="26"/>
      <c r="N17" s="22"/>
      <c r="O17" s="26"/>
      <c r="P17" s="43"/>
      <c r="Q17" s="44"/>
      <c r="R17" s="45"/>
      <c r="S17" s="42"/>
      <c r="T17" s="45"/>
      <c r="U17" s="35"/>
      <c r="V17" s="35"/>
      <c r="W17" s="36" t="e">
        <f>+U17/V17</f>
        <v>#DIV/0!</v>
      </c>
      <c r="X17" s="37"/>
      <c r="Y17" s="38"/>
      <c r="Z17" s="35"/>
      <c r="AA17" s="35"/>
      <c r="AB17" s="36" t="e">
        <f t="shared" ref="AB17" si="14">+Z17/AA17</f>
        <v>#DIV/0!</v>
      </c>
      <c r="AC17" s="36"/>
      <c r="AD17" s="39"/>
      <c r="AE17" s="40"/>
      <c r="AF17" s="35"/>
      <c r="AG17" s="36" t="e">
        <f t="shared" ref="AG17" si="15">+AE17/AF17</f>
        <v>#DIV/0!</v>
      </c>
      <c r="AH17" s="37"/>
      <c r="AI17" s="38"/>
      <c r="AJ17" s="35"/>
      <c r="AK17" s="35"/>
      <c r="AL17" s="36" t="e">
        <f t="shared" ref="AL17" si="16">+AJ17/AK17</f>
        <v>#DIV/0!</v>
      </c>
      <c r="AM17" s="36"/>
      <c r="AN17" s="39"/>
      <c r="AO17" s="40"/>
      <c r="AP17" s="35"/>
      <c r="AQ17" s="36" t="e">
        <f t="shared" ref="AQ17" si="17">+AO17/AP17</f>
        <v>#DIV/0!</v>
      </c>
      <c r="AR17" s="37"/>
      <c r="AS17" s="38"/>
      <c r="AT17" s="35"/>
      <c r="AU17" s="35"/>
      <c r="AV17" s="36" t="e">
        <f t="shared" ref="AV17" si="18">+AT17/AU17</f>
        <v>#DIV/0!</v>
      </c>
      <c r="AW17" s="36"/>
      <c r="AX17" s="39"/>
      <c r="AY17" s="40"/>
      <c r="AZ17" s="35"/>
      <c r="BA17" s="36" t="e">
        <f t="shared" ref="BA17" si="19">+AY17/AZ17</f>
        <v>#DIV/0!</v>
      </c>
      <c r="BB17" s="37"/>
      <c r="BC17" s="38"/>
      <c r="BD17" s="35"/>
      <c r="BE17" s="35"/>
      <c r="BF17" s="36" t="e">
        <f t="shared" ref="BF17" si="20">+BD17/BE17</f>
        <v>#DIV/0!</v>
      </c>
      <c r="BG17" s="36"/>
      <c r="BH17" s="39"/>
      <c r="BI17" s="40"/>
      <c r="BJ17" s="35"/>
      <c r="BK17" s="36" t="e">
        <f t="shared" ref="BK17" si="21">+BI17/BJ17</f>
        <v>#DIV/0!</v>
      </c>
      <c r="BL17" s="37"/>
      <c r="BM17" s="38"/>
      <c r="BN17" s="35"/>
      <c r="BO17" s="35"/>
      <c r="BP17" s="36" t="e">
        <f t="shared" ref="BP17" si="22">+BN17/BO17</f>
        <v>#DIV/0!</v>
      </c>
      <c r="BQ17" s="36"/>
      <c r="BR17" s="39"/>
      <c r="BS17" s="40"/>
      <c r="BT17" s="35"/>
      <c r="BU17" s="36" t="e">
        <f t="shared" ref="BU17" si="23">+BS17/BT17</f>
        <v>#DIV/0!</v>
      </c>
      <c r="BV17" s="36"/>
      <c r="BW17" s="39"/>
      <c r="BX17" s="35"/>
      <c r="BY17" s="35"/>
      <c r="BZ17" s="36" t="e">
        <f t="shared" ref="BZ17" si="24">+BX17/BY17</f>
        <v>#DIV/0!</v>
      </c>
      <c r="CA17" s="36"/>
      <c r="CB17" s="39"/>
      <c r="CC17" s="41"/>
      <c r="CE17" s="46">
        <f t="shared" si="13"/>
        <v>0</v>
      </c>
      <c r="CF17" s="46">
        <f t="shared" si="13"/>
        <v>0</v>
      </c>
      <c r="CG17" s="47" t="e">
        <f>+CE17/CF17</f>
        <v>#DIV/0!</v>
      </c>
      <c r="CH17" s="47" t="e">
        <f>+CG17</f>
        <v>#DIV/0!</v>
      </c>
      <c r="CI17" s="47">
        <f>+T17</f>
        <v>0</v>
      </c>
      <c r="CJ17" s="47" t="e">
        <f>+CH17/CI17</f>
        <v>#DIV/0!</v>
      </c>
      <c r="CK17" s="46"/>
    </row>
    <row r="18" spans="2:89" ht="15" customHeight="1" x14ac:dyDescent="0.25">
      <c r="E18" s="5"/>
      <c r="G18" s="9"/>
      <c r="R18" s="9"/>
      <c r="S18" s="5"/>
      <c r="W18" s="4"/>
      <c r="X18" s="4"/>
      <c r="Y18" s="5"/>
      <c r="AB18" s="4"/>
      <c r="AC18" s="4"/>
      <c r="AG18" s="4"/>
      <c r="AH18" s="4"/>
      <c r="AL18" s="4"/>
      <c r="AM18" s="4"/>
      <c r="AN18" s="5"/>
      <c r="AQ18" s="4"/>
      <c r="AR18" s="4"/>
      <c r="AV18" s="4"/>
      <c r="AW18" s="4"/>
      <c r="BA18" s="4"/>
      <c r="BB18" s="4"/>
      <c r="BF18" s="4"/>
      <c r="BG18" s="4"/>
      <c r="BK18" s="4"/>
      <c r="BL18" s="4"/>
      <c r="BP18" s="4"/>
      <c r="BQ18" s="4"/>
      <c r="BU18" s="4"/>
      <c r="BV18" s="4"/>
      <c r="BZ18" s="4"/>
      <c r="CA18" s="4"/>
    </row>
  </sheetData>
  <sheetProtection formatCells="0" formatColumns="0" formatRows="0" sort="0" autoFilter="0" pivotTables="0"/>
  <dataConsolidate/>
  <mergeCells count="30">
    <mergeCell ref="B2:C5"/>
    <mergeCell ref="Z11:AD11"/>
    <mergeCell ref="AE11:AI11"/>
    <mergeCell ref="B7:C8"/>
    <mergeCell ref="E7:F7"/>
    <mergeCell ref="E8:F8"/>
    <mergeCell ref="G7:G8"/>
    <mergeCell ref="B11:D11"/>
    <mergeCell ref="B10:T10"/>
    <mergeCell ref="AJ11:AN11"/>
    <mergeCell ref="E11:I11"/>
    <mergeCell ref="J11:Q11"/>
    <mergeCell ref="R11:T11"/>
    <mergeCell ref="U11:Y11"/>
    <mergeCell ref="CH10:CK11"/>
    <mergeCell ref="CE10:CG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s>
  <dataValidations xWindow="604" yWindow="314" count="41">
    <dataValidation type="list" allowBlank="1" showInputMessage="1" showErrorMessage="1" sqref="T18 Q18:Q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P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O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R12" xr:uid="{00000000-0002-0000-0000-000010000000}"/>
    <dataValidation allowBlank="1" showInputMessage="1" showErrorMessage="1" prompt="Debe coincidir con la unidad de medida del indicador para poder ser comparables." sqref="S12" xr:uid="{00000000-0002-0000-0000-000011000000}"/>
    <dataValidation allowBlank="1" showInputMessage="1" showErrorMessage="1" prompt="Es el resultado del indicador que se pretende alcanzar durante la vigencia, se debe tener como referencia la unidad de medida formulada para el indicador." sqref="T12" xr:uid="{00000000-0002-0000-0000-000012000000}"/>
    <dataValidation allowBlank="1" showInputMessage="1" showErrorMessage="1" prompt="Corresponde a los resultados obtenidos en el periodo de medición." sqref="U12 AE12 Z12 AJ12 AT12 AO12 AY12 BD12 BI12 BN12 BS12 BX12" xr:uid="{00000000-0002-0000-0000-000013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4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5000000}"/>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6000000}"/>
    <dataValidation type="list" allowBlank="1" showInputMessage="1" showErrorMessage="1" sqref="E7:E8" xr:uid="{00000000-0002-0000-0000-000017000000}">
      <formula1>Meses</formula1>
    </dataValidation>
    <dataValidation type="list" allowBlank="1" showInputMessage="1" showErrorMessage="1" sqref="P18 M19:N1048576" xr:uid="{00000000-0002-0000-0000-000018000000}">
      <formula1>periodicidad</formula1>
    </dataValidation>
    <dataValidation type="list" allowBlank="1" showInputMessage="1" showErrorMessage="1" sqref="C18 D19:D1048576" xr:uid="{00000000-0002-0000-0000-000019000000}">
      <formula1>ProyectoInv</formula1>
    </dataValidation>
    <dataValidation type="list" allowBlank="1" showInputMessage="1" showErrorMessage="1" sqref="D18 E19:E1048576" xr:uid="{00000000-0002-0000-0000-00001A000000}">
      <formula1>ObjEstratégico</formula1>
    </dataValidation>
    <dataValidation allowBlank="1" showInputMessage="1" showErrorMessage="1" prompt="Formúlese según las características y programación del indicador." sqref="CE10 CH10" xr:uid="{00000000-0002-0000-0000-00001B000000}"/>
    <dataValidation type="list" allowBlank="1" showInputMessage="1" showErrorMessage="1" sqref="C19:C1048576" xr:uid="{00000000-0002-0000-0000-00001C000000}">
      <formula1>Subsistema</formula1>
    </dataValidation>
    <dataValidation type="list" allowBlank="1" showInputMessage="1" showErrorMessage="1" sqref="P19:P1048576" xr:uid="{00000000-0002-0000-0000-00001D000000}">
      <formula1>TipoInd</formula1>
    </dataValidation>
    <dataValidation type="list" allowBlank="1" showInputMessage="1" showErrorMessage="1" sqref="B18:B1048576" xr:uid="{00000000-0002-0000-0000-00001E000000}">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e debe sumar, promediar o tomar el último dato cuantitativo." sqref="M12" xr:uid="{00000000-0002-0000-0000-00001F000000}"/>
    <dataValidation allowBlank="1" showInputMessage="1" showErrorMessage="1" prompt="Corresponde al avance ejecutado acumulado (constante; suma o promedio) o al último reporte de ejecución (creciente o decreciente) del indicador, según corresponda y de acuerdo a su periodicidad." sqref="CE12" xr:uid="{00000000-0002-0000-0000-000020000000}"/>
    <dataValidation allowBlank="1" showInputMessage="1" showErrorMessage="1" prompt="Corresponde al avance programado acumulado (constante; suma o promedio) o al último reporte de programación (creciente o decreciente) del indicador, según corresponda y de acuerdo a su periodicidad." sqref="CF12" xr:uid="{00000000-0002-0000-0000-000021000000}"/>
    <dataValidation allowBlank="1" showInputMessage="1" showErrorMessage="1" prompt="Es el producto de dividir el resultado del indicador acumulado (columna BS) entre lo programado del indicador acumulado (columna BT)._x000a_" sqref="CG12" xr:uid="{00000000-0002-0000-0000-000022000000}"/>
    <dataValidation allowBlank="1" showInputMessage="1" showErrorMessage="1" prompt="Corresponde al porcentaje de avance acumulado, es decir, es el mismo valor calculado en la columna anterior (BU)._x000a_" sqref="CH12" xr:uid="{00000000-0002-0000-0000-000023000000}"/>
    <dataValidation allowBlank="1" showInputMessage="1" showErrorMessage="1" prompt="Registrar la meta anual formulada para el indicador, es decir, el valor de la columna S." sqref="CI12" xr:uid="{00000000-0002-0000-0000-000024000000}"/>
    <dataValidation allowBlank="1" showInputMessage="1" showErrorMessage="1" prompt="Es el producto de dividir el resultado del indicador para la vigencia (columna BV) entre la meta anual del indicador para la vigencia (columna BW)." sqref="CJ12" xr:uid="{00000000-0002-0000-0000-000025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26000000}"/>
    <dataValidation allowBlank="1" showInputMessage="1" showErrorMessage="1" prompt="Seleccionar la tendencia que presentará el indicador en la vigencia:_x000a_* Constante: en cada periodo siempre es el mismo valor._x000a_* Creciente: en cada periodo incrementa su valor._x000a_* Decreciente: en cada período disminuye su valor." sqref="Q12" xr:uid="{00000000-0002-0000-0000-000027000000}"/>
    <dataValidation allowBlank="1" showInputMessage="1" showErrorMessage="1" promptTitle="Gràfica del indicador" prompt="De acuerdo a la periodicidad del indicador graficar su avance y tendencia, comparando lo ejecutado, contra lo programado y su meta, asi como, aisgnar el color y rango segun su resultado (&gt;= a 90%  verde, &gt; 70% y &lt; 90% amarillo y &lt;= 70% rojo)." sqref="CK12" xr:uid="{00000000-0002-0000-0000-000028000000}"/>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604" yWindow="314" count="7">
        <x14:dataValidation type="list" allowBlank="1" showInputMessage="1" showErrorMessage="1" xr:uid="{00000000-0002-0000-0000-000029000000}">
          <x14:formula1>
            <xm:f>'Listas desplegables'!$B$2:$B$13</xm:f>
          </x14:formula1>
          <xm:sqref>G7:G8</xm:sqref>
        </x14:dataValidation>
        <x14:dataValidation type="list" allowBlank="1" showInputMessage="1" showErrorMessage="1" xr:uid="{00000000-0002-0000-0000-00002A000000}">
          <x14:formula1>
            <xm:f>'Listas desplegables'!$F$2:$F$4</xm:f>
          </x14:formula1>
          <xm:sqref>J13:J17</xm:sqref>
        </x14:dataValidation>
        <x14:dataValidation type="list" allowBlank="1" showInputMessage="1" showErrorMessage="1" xr:uid="{00000000-0002-0000-0000-00002B000000}">
          <x14:formula1>
            <xm:f>'Listas desplegables'!$G$2:$G$6</xm:f>
          </x14:formula1>
          <xm:sqref>P13:P17</xm:sqref>
        </x14:dataValidation>
        <x14:dataValidation type="list" allowBlank="1" showInputMessage="1" showErrorMessage="1" errorTitle="Error" error="Seleccione un valor de la lista desplegable" xr:uid="{00000000-0002-0000-0000-00002C000000}">
          <x14:formula1>
            <xm:f>'Listas desplegables'!$H$2:$H$5</xm:f>
          </x14:formula1>
          <xm:sqref>Q13:Q17</xm:sqref>
        </x14:dataValidation>
        <x14:dataValidation type="list" allowBlank="1" showInputMessage="1" showErrorMessage="1" xr:uid="{00000000-0002-0000-0000-00002D000000}">
          <x14:formula1>
            <xm:f>'Listas desplegables'!$D$2:$D$20</xm:f>
          </x14:formula1>
          <xm:sqref>C13:C17</xm:sqref>
        </x14:dataValidation>
        <x14:dataValidation type="list" allowBlank="1" showInputMessage="1" showErrorMessage="1" xr:uid="{00000000-0002-0000-0000-00002E000000}">
          <x14:formula1>
            <xm:f>'Listas desplegables'!$E$2:$E$7</xm:f>
          </x14:formula1>
          <xm:sqref>D13:D17</xm:sqref>
        </x14:dataValidation>
        <x14:dataValidation type="list" allowBlank="1" showInputMessage="1" showErrorMessage="1" xr:uid="{00000000-0002-0000-0000-00002F000000}">
          <x14:formula1>
            <xm:f>'Listas desplegables'!$C$2:$C$21</xm:f>
          </x14:formula1>
          <xm:sqref>B13:B17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2F49A-5199-4E93-A6E5-35290637ED3B}">
  <dimension ref="A1:C8"/>
  <sheetViews>
    <sheetView workbookViewId="0">
      <selection activeCell="B15" sqref="B15"/>
    </sheetView>
  </sheetViews>
  <sheetFormatPr baseColWidth="10" defaultColWidth="11.42578125" defaultRowHeight="15" x14ac:dyDescent="0.25"/>
  <cols>
    <col min="1" max="1" width="12.85546875" bestFit="1" customWidth="1"/>
  </cols>
  <sheetData>
    <row r="1" spans="1:3" x14ac:dyDescent="0.25">
      <c r="A1" s="65" t="s">
        <v>113</v>
      </c>
      <c r="B1" s="66">
        <f>'INDICADORES GESTION'!$AV$13</f>
        <v>0.30232558139534882</v>
      </c>
      <c r="C1" s="66">
        <f>'INDICADORES GESTION'!$CI$13</f>
        <v>1</v>
      </c>
    </row>
    <row r="2" spans="1:3" x14ac:dyDescent="0.25">
      <c r="A2" s="65" t="s">
        <v>114</v>
      </c>
      <c r="B2" s="66">
        <f>'INDICADORES GESTION'!BZ13</f>
        <v>1</v>
      </c>
      <c r="C2" s="66">
        <f>'INDICADORES GESTION'!$CI$13</f>
        <v>1</v>
      </c>
    </row>
    <row r="3" spans="1:3" x14ac:dyDescent="0.25">
      <c r="A3" s="65" t="s">
        <v>115</v>
      </c>
      <c r="B3" s="66">
        <f>'INDICADORES GESTION'!$CJ$13</f>
        <v>1</v>
      </c>
      <c r="C3" s="66">
        <f>'INDICADORES GESTION'!$CI$13</f>
        <v>1</v>
      </c>
    </row>
    <row r="5" spans="1:3" x14ac:dyDescent="0.25">
      <c r="A5" s="65" t="s">
        <v>116</v>
      </c>
    </row>
    <row r="6" spans="1:3" x14ac:dyDescent="0.25">
      <c r="A6" s="65" t="s">
        <v>113</v>
      </c>
      <c r="B6" s="66">
        <f>'INDICADORES GESTION'!$AV$14</f>
        <v>0.23255813953488372</v>
      </c>
      <c r="C6" s="66">
        <f>'INDICADORES GESTION'!$CI$14</f>
        <v>0.3</v>
      </c>
    </row>
    <row r="7" spans="1:3" x14ac:dyDescent="0.25">
      <c r="A7" s="65" t="s">
        <v>114</v>
      </c>
      <c r="B7" s="66">
        <f>'INDICADORES GESTION'!BZ14</f>
        <v>1</v>
      </c>
      <c r="C7" s="66">
        <f>'INDICADORES GESTION'!$CI$14</f>
        <v>0.3</v>
      </c>
    </row>
    <row r="8" spans="1:3" x14ac:dyDescent="0.25">
      <c r="A8" s="65" t="s">
        <v>115</v>
      </c>
      <c r="B8" s="66">
        <f>'INDICADORES GESTION'!$CJ$14</f>
        <v>3.3333333333333335</v>
      </c>
      <c r="C8" s="66">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5C15-61BC-4F87-9992-FDAC6D7F0B23}">
  <dimension ref="A1:F46"/>
  <sheetViews>
    <sheetView workbookViewId="0">
      <selection activeCell="H13" sqref="H13"/>
    </sheetView>
  </sheetViews>
  <sheetFormatPr baseColWidth="10" defaultColWidth="11.42578125" defaultRowHeight="15" x14ac:dyDescent="0.25"/>
  <cols>
    <col min="1" max="1" width="3.85546875" style="73" bestFit="1" customWidth="1"/>
    <col min="2" max="2" width="24.5703125" customWidth="1"/>
    <col min="3" max="3" width="11.42578125" customWidth="1"/>
    <col min="4" max="4" width="14" customWidth="1"/>
    <col min="5" max="5" width="13.85546875" customWidth="1"/>
  </cols>
  <sheetData>
    <row r="1" spans="1:6" ht="29.25" customHeight="1" x14ac:dyDescent="0.25">
      <c r="A1" s="118" t="s">
        <v>117</v>
      </c>
      <c r="B1" s="118" t="s">
        <v>118</v>
      </c>
      <c r="C1" s="118" t="s">
        <v>119</v>
      </c>
      <c r="D1" s="118"/>
      <c r="E1" s="118" t="s">
        <v>120</v>
      </c>
      <c r="F1" s="118" t="s">
        <v>121</v>
      </c>
    </row>
    <row r="2" spans="1:6" ht="30" x14ac:dyDescent="0.25">
      <c r="A2" s="118"/>
      <c r="B2" s="118"/>
      <c r="C2" s="74" t="s">
        <v>122</v>
      </c>
      <c r="D2" s="74" t="s">
        <v>123</v>
      </c>
      <c r="E2" s="118"/>
      <c r="F2" s="118"/>
    </row>
    <row r="3" spans="1:6" ht="30" customHeight="1" x14ac:dyDescent="0.25">
      <c r="A3" s="75">
        <v>1</v>
      </c>
      <c r="B3" s="69" t="s">
        <v>124</v>
      </c>
      <c r="C3" s="70">
        <v>2006</v>
      </c>
      <c r="D3" s="70">
        <v>2020</v>
      </c>
      <c r="E3" s="68">
        <v>1216</v>
      </c>
      <c r="F3" s="71">
        <f>E3/4</f>
        <v>304</v>
      </c>
    </row>
    <row r="4" spans="1:6" ht="30" customHeight="1" x14ac:dyDescent="0.25">
      <c r="A4" s="75">
        <v>2</v>
      </c>
      <c r="B4" s="69" t="s">
        <v>125</v>
      </c>
      <c r="C4" s="70">
        <v>2010</v>
      </c>
      <c r="D4" s="70">
        <v>2020</v>
      </c>
      <c r="E4" s="68">
        <v>2547</v>
      </c>
      <c r="F4" s="71">
        <f t="shared" ref="F4:F45" si="0">E4/4</f>
        <v>636.75</v>
      </c>
    </row>
    <row r="5" spans="1:6" ht="30" customHeight="1" x14ac:dyDescent="0.25">
      <c r="A5" s="75">
        <v>3</v>
      </c>
      <c r="B5" s="69" t="s">
        <v>126</v>
      </c>
      <c r="C5" s="70">
        <v>2009</v>
      </c>
      <c r="D5" s="70">
        <v>2020</v>
      </c>
      <c r="E5" s="68">
        <v>1184</v>
      </c>
      <c r="F5" s="71">
        <f t="shared" si="0"/>
        <v>296</v>
      </c>
    </row>
    <row r="6" spans="1:6" ht="30" customHeight="1" x14ac:dyDescent="0.25">
      <c r="A6" s="75">
        <v>4</v>
      </c>
      <c r="B6" s="69" t="s">
        <v>127</v>
      </c>
      <c r="C6" s="70">
        <v>2005</v>
      </c>
      <c r="D6" s="70">
        <v>2020</v>
      </c>
      <c r="E6" s="68">
        <v>613</v>
      </c>
      <c r="F6" s="71">
        <f t="shared" si="0"/>
        <v>153.25</v>
      </c>
    </row>
    <row r="7" spans="1:6" ht="30" customHeight="1" x14ac:dyDescent="0.25">
      <c r="A7" s="75">
        <v>5</v>
      </c>
      <c r="B7" s="69" t="s">
        <v>128</v>
      </c>
      <c r="C7" s="70">
        <v>2002</v>
      </c>
      <c r="D7" s="70">
        <v>2020</v>
      </c>
      <c r="E7" s="68">
        <v>965</v>
      </c>
      <c r="F7" s="71">
        <f t="shared" si="0"/>
        <v>241.25</v>
      </c>
    </row>
    <row r="8" spans="1:6" ht="30" customHeight="1" x14ac:dyDescent="0.25">
      <c r="A8" s="75">
        <v>6</v>
      </c>
      <c r="B8" s="69" t="s">
        <v>129</v>
      </c>
      <c r="C8" s="70">
        <v>1999</v>
      </c>
      <c r="D8" s="70">
        <v>2010</v>
      </c>
      <c r="E8" s="68">
        <v>23</v>
      </c>
      <c r="F8" s="71">
        <f t="shared" si="0"/>
        <v>5.75</v>
      </c>
    </row>
    <row r="9" spans="1:6" ht="30" customHeight="1" x14ac:dyDescent="0.25">
      <c r="A9" s="75">
        <v>7</v>
      </c>
      <c r="B9" s="69" t="s">
        <v>130</v>
      </c>
      <c r="C9" s="70">
        <v>2004</v>
      </c>
      <c r="D9" s="70">
        <v>2020</v>
      </c>
      <c r="E9" s="68">
        <v>470</v>
      </c>
      <c r="F9" s="71">
        <f t="shared" si="0"/>
        <v>117.5</v>
      </c>
    </row>
    <row r="10" spans="1:6" ht="30" customHeight="1" x14ac:dyDescent="0.25">
      <c r="A10" s="75">
        <v>8</v>
      </c>
      <c r="B10" s="69" t="s">
        <v>131</v>
      </c>
      <c r="C10" s="70">
        <v>2014</v>
      </c>
      <c r="D10" s="70">
        <v>2021</v>
      </c>
      <c r="E10" s="68">
        <v>196</v>
      </c>
      <c r="F10" s="71">
        <f t="shared" si="0"/>
        <v>49</v>
      </c>
    </row>
    <row r="11" spans="1:6" ht="30" customHeight="1" x14ac:dyDescent="0.25">
      <c r="A11" s="75">
        <v>9</v>
      </c>
      <c r="B11" s="69" t="s">
        <v>132</v>
      </c>
      <c r="C11" s="70" t="s">
        <v>133</v>
      </c>
      <c r="D11" s="70" t="s">
        <v>133</v>
      </c>
      <c r="E11" s="68">
        <v>214</v>
      </c>
      <c r="F11" s="71">
        <f t="shared" si="0"/>
        <v>53.5</v>
      </c>
    </row>
    <row r="12" spans="1:6" ht="30" customHeight="1" x14ac:dyDescent="0.25">
      <c r="A12" s="75">
        <v>10</v>
      </c>
      <c r="B12" s="69" t="s">
        <v>134</v>
      </c>
      <c r="C12" s="70">
        <v>2018</v>
      </c>
      <c r="D12" s="70">
        <v>2020</v>
      </c>
      <c r="E12" s="68">
        <v>5721</v>
      </c>
      <c r="F12" s="71">
        <f t="shared" si="0"/>
        <v>1430.25</v>
      </c>
    </row>
    <row r="13" spans="1:6" ht="30" customHeight="1" x14ac:dyDescent="0.25">
      <c r="A13" s="75">
        <v>11</v>
      </c>
      <c r="B13" s="69" t="s">
        <v>135</v>
      </c>
      <c r="C13" s="70">
        <v>2015</v>
      </c>
      <c r="D13" s="70">
        <v>2021</v>
      </c>
      <c r="E13" s="68">
        <v>407</v>
      </c>
      <c r="F13" s="71">
        <f t="shared" si="0"/>
        <v>101.75</v>
      </c>
    </row>
    <row r="14" spans="1:6" ht="30" customHeight="1" x14ac:dyDescent="0.25">
      <c r="A14" s="75">
        <v>12</v>
      </c>
      <c r="B14" s="69" t="s">
        <v>136</v>
      </c>
      <c r="C14" s="70" t="s">
        <v>133</v>
      </c>
      <c r="D14" s="70" t="s">
        <v>133</v>
      </c>
      <c r="E14" s="68">
        <v>0</v>
      </c>
      <c r="F14" s="71">
        <f t="shared" si="0"/>
        <v>0</v>
      </c>
    </row>
    <row r="15" spans="1:6" ht="30" customHeight="1" x14ac:dyDescent="0.25">
      <c r="A15" s="75">
        <v>13</v>
      </c>
      <c r="B15" s="69" t="s">
        <v>137</v>
      </c>
      <c r="C15" s="70" t="s">
        <v>133</v>
      </c>
      <c r="D15" s="70" t="s">
        <v>133</v>
      </c>
      <c r="E15" s="68">
        <v>0</v>
      </c>
      <c r="F15" s="71">
        <f t="shared" si="0"/>
        <v>0</v>
      </c>
    </row>
    <row r="16" spans="1:6" ht="30" customHeight="1" x14ac:dyDescent="0.25">
      <c r="A16" s="75">
        <v>14</v>
      </c>
      <c r="B16" s="69" t="s">
        <v>138</v>
      </c>
      <c r="C16" s="70">
        <v>2011</v>
      </c>
      <c r="D16" s="70">
        <v>2014</v>
      </c>
      <c r="E16" s="68">
        <v>138</v>
      </c>
      <c r="F16" s="71">
        <f t="shared" si="0"/>
        <v>34.5</v>
      </c>
    </row>
    <row r="17" spans="1:6" ht="30" customHeight="1" x14ac:dyDescent="0.25">
      <c r="A17" s="75">
        <v>15</v>
      </c>
      <c r="B17" s="72" t="s">
        <v>139</v>
      </c>
      <c r="C17" s="70">
        <v>2014</v>
      </c>
      <c r="D17" s="70">
        <v>2017</v>
      </c>
      <c r="E17" s="68">
        <v>26</v>
      </c>
      <c r="F17" s="71">
        <f t="shared" si="0"/>
        <v>6.5</v>
      </c>
    </row>
    <row r="18" spans="1:6" ht="30" customHeight="1" x14ac:dyDescent="0.25">
      <c r="A18" s="75">
        <v>16</v>
      </c>
      <c r="B18" s="69" t="s">
        <v>140</v>
      </c>
      <c r="C18" s="70">
        <v>2015</v>
      </c>
      <c r="D18" s="70">
        <v>2017</v>
      </c>
      <c r="E18" s="68">
        <v>27</v>
      </c>
      <c r="F18" s="71">
        <f t="shared" si="0"/>
        <v>6.75</v>
      </c>
    </row>
    <row r="19" spans="1:6" ht="30" customHeight="1" x14ac:dyDescent="0.25">
      <c r="A19" s="75">
        <v>17</v>
      </c>
      <c r="B19" s="72" t="s">
        <v>141</v>
      </c>
      <c r="C19" s="70">
        <v>2014</v>
      </c>
      <c r="D19" s="70">
        <v>2021</v>
      </c>
      <c r="E19" s="68">
        <v>657</v>
      </c>
      <c r="F19" s="71">
        <f t="shared" si="0"/>
        <v>164.25</v>
      </c>
    </row>
    <row r="20" spans="1:6" ht="64.5" customHeight="1" x14ac:dyDescent="0.25">
      <c r="A20" s="75">
        <v>18</v>
      </c>
      <c r="B20" s="72" t="s">
        <v>142</v>
      </c>
      <c r="C20" s="70">
        <v>2000</v>
      </c>
      <c r="D20" s="70">
        <v>2021</v>
      </c>
      <c r="E20" s="68">
        <v>129</v>
      </c>
      <c r="F20" s="71">
        <f t="shared" si="0"/>
        <v>32.25</v>
      </c>
    </row>
    <row r="21" spans="1:6" ht="45" customHeight="1" x14ac:dyDescent="0.25">
      <c r="A21" s="75">
        <v>19</v>
      </c>
      <c r="B21" s="72" t="s">
        <v>143</v>
      </c>
      <c r="C21" s="70" t="s">
        <v>144</v>
      </c>
      <c r="D21" s="70" t="s">
        <v>144</v>
      </c>
      <c r="E21" s="68">
        <v>38</v>
      </c>
      <c r="F21" s="71">
        <f t="shared" si="0"/>
        <v>9.5</v>
      </c>
    </row>
    <row r="22" spans="1:6" ht="30" customHeight="1" x14ac:dyDescent="0.25">
      <c r="A22" s="75">
        <v>20</v>
      </c>
      <c r="B22" s="72" t="s">
        <v>145</v>
      </c>
      <c r="C22" s="70">
        <v>2000</v>
      </c>
      <c r="D22" s="70">
        <v>2021</v>
      </c>
      <c r="E22" s="68">
        <v>1239</v>
      </c>
      <c r="F22" s="71">
        <f t="shared" si="0"/>
        <v>309.75</v>
      </c>
    </row>
    <row r="23" spans="1:6" ht="30" customHeight="1" x14ac:dyDescent="0.25">
      <c r="A23" s="75">
        <v>21</v>
      </c>
      <c r="B23" s="72" t="s">
        <v>146</v>
      </c>
      <c r="C23" s="70">
        <v>2014</v>
      </c>
      <c r="D23" s="70">
        <v>2021</v>
      </c>
      <c r="E23" s="68">
        <v>119</v>
      </c>
      <c r="F23" s="71">
        <f t="shared" si="0"/>
        <v>29.75</v>
      </c>
    </row>
    <row r="24" spans="1:6" ht="30" customHeight="1" x14ac:dyDescent="0.25">
      <c r="A24" s="75">
        <v>22</v>
      </c>
      <c r="B24" s="69" t="s">
        <v>147</v>
      </c>
      <c r="C24" s="70">
        <v>2013</v>
      </c>
      <c r="D24" s="70">
        <v>2021</v>
      </c>
      <c r="E24" s="68">
        <v>1356</v>
      </c>
      <c r="F24" s="71">
        <f t="shared" si="0"/>
        <v>339</v>
      </c>
    </row>
    <row r="25" spans="1:6" ht="30" customHeight="1" x14ac:dyDescent="0.25">
      <c r="A25" s="75">
        <v>23</v>
      </c>
      <c r="B25" s="72" t="s">
        <v>148</v>
      </c>
      <c r="C25" s="70">
        <v>2018</v>
      </c>
      <c r="D25" s="70">
        <v>2021</v>
      </c>
      <c r="E25" s="68">
        <v>6</v>
      </c>
      <c r="F25" s="71">
        <f t="shared" si="0"/>
        <v>1.5</v>
      </c>
    </row>
    <row r="26" spans="1:6" ht="42" customHeight="1" x14ac:dyDescent="0.25">
      <c r="A26" s="75">
        <v>24</v>
      </c>
      <c r="B26" s="72" t="s">
        <v>149</v>
      </c>
      <c r="C26" s="70">
        <v>2011</v>
      </c>
      <c r="D26" s="70">
        <v>2021</v>
      </c>
      <c r="E26" s="68">
        <v>511</v>
      </c>
      <c r="F26" s="71">
        <f t="shared" si="0"/>
        <v>127.75</v>
      </c>
    </row>
    <row r="27" spans="1:6" ht="30" customHeight="1" x14ac:dyDescent="0.25">
      <c r="A27" s="75">
        <v>25</v>
      </c>
      <c r="B27" s="72" t="s">
        <v>150</v>
      </c>
      <c r="C27" s="70">
        <v>2015</v>
      </c>
      <c r="D27" s="70">
        <v>2021</v>
      </c>
      <c r="E27" s="68">
        <v>17045</v>
      </c>
      <c r="F27" s="71">
        <f t="shared" si="0"/>
        <v>4261.25</v>
      </c>
    </row>
    <row r="28" spans="1:6" ht="30" customHeight="1" x14ac:dyDescent="0.25">
      <c r="A28" s="75">
        <v>26</v>
      </c>
      <c r="B28" s="72" t="s">
        <v>151</v>
      </c>
      <c r="C28" s="70">
        <v>2009</v>
      </c>
      <c r="D28" s="70">
        <v>2021</v>
      </c>
      <c r="E28" s="68">
        <v>778</v>
      </c>
      <c r="F28" s="71">
        <f t="shared" si="0"/>
        <v>194.5</v>
      </c>
    </row>
    <row r="29" spans="1:6" ht="30" customHeight="1" x14ac:dyDescent="0.25">
      <c r="A29" s="75">
        <v>27</v>
      </c>
      <c r="B29" s="72" t="s">
        <v>152</v>
      </c>
      <c r="C29" s="70">
        <v>2012</v>
      </c>
      <c r="D29" s="70">
        <v>2021</v>
      </c>
      <c r="E29" s="68">
        <v>12</v>
      </c>
      <c r="F29" s="71">
        <f t="shared" si="0"/>
        <v>3</v>
      </c>
    </row>
    <row r="30" spans="1:6" ht="30" customHeight="1" x14ac:dyDescent="0.25">
      <c r="A30" s="75">
        <v>28</v>
      </c>
      <c r="B30" s="72" t="s">
        <v>153</v>
      </c>
      <c r="C30" s="70" t="s">
        <v>144</v>
      </c>
      <c r="D30" s="70" t="s">
        <v>144</v>
      </c>
      <c r="E30" s="68">
        <v>2</v>
      </c>
      <c r="F30" s="71">
        <f t="shared" si="0"/>
        <v>0.5</v>
      </c>
    </row>
    <row r="31" spans="1:6" ht="30" customHeight="1" x14ac:dyDescent="0.25">
      <c r="A31" s="75">
        <v>29</v>
      </c>
      <c r="B31" s="72" t="s">
        <v>154</v>
      </c>
      <c r="C31" s="70">
        <v>2011</v>
      </c>
      <c r="D31" s="70">
        <v>2018</v>
      </c>
      <c r="E31" s="68">
        <v>136</v>
      </c>
      <c r="F31" s="71">
        <f t="shared" si="0"/>
        <v>34</v>
      </c>
    </row>
    <row r="32" spans="1:6" ht="30" customHeight="1" x14ac:dyDescent="0.25">
      <c r="A32" s="75">
        <v>30</v>
      </c>
      <c r="B32" s="69" t="s">
        <v>155</v>
      </c>
      <c r="C32" s="70">
        <v>2006</v>
      </c>
      <c r="D32" s="70">
        <v>2021</v>
      </c>
      <c r="E32" s="68">
        <v>1797</v>
      </c>
      <c r="F32" s="71">
        <f t="shared" si="0"/>
        <v>449.25</v>
      </c>
    </row>
    <row r="33" spans="1:6" ht="30" customHeight="1" x14ac:dyDescent="0.25">
      <c r="A33" s="75">
        <v>31</v>
      </c>
      <c r="B33" s="69" t="s">
        <v>156</v>
      </c>
      <c r="C33" s="70">
        <v>2006</v>
      </c>
      <c r="D33" s="70">
        <v>2020</v>
      </c>
      <c r="E33" s="68">
        <v>814</v>
      </c>
      <c r="F33" s="71">
        <f t="shared" si="0"/>
        <v>203.5</v>
      </c>
    </row>
    <row r="34" spans="1:6" ht="30" customHeight="1" x14ac:dyDescent="0.25">
      <c r="A34" s="75">
        <v>32</v>
      </c>
      <c r="B34" s="69" t="s">
        <v>157</v>
      </c>
      <c r="C34" s="70">
        <v>2009</v>
      </c>
      <c r="D34" s="70">
        <v>2021</v>
      </c>
      <c r="E34" s="68">
        <v>1266</v>
      </c>
      <c r="F34" s="71">
        <f t="shared" si="0"/>
        <v>316.5</v>
      </c>
    </row>
    <row r="35" spans="1:6" ht="30" customHeight="1" x14ac:dyDescent="0.25">
      <c r="A35" s="75">
        <v>33</v>
      </c>
      <c r="B35" s="69" t="s">
        <v>158</v>
      </c>
      <c r="C35" s="70">
        <v>2005</v>
      </c>
      <c r="D35" s="70">
        <v>2021</v>
      </c>
      <c r="E35" s="68">
        <v>1809</v>
      </c>
      <c r="F35" s="71">
        <f t="shared" si="0"/>
        <v>452.25</v>
      </c>
    </row>
    <row r="36" spans="1:6" ht="30" customHeight="1" x14ac:dyDescent="0.25">
      <c r="A36" s="75">
        <v>34</v>
      </c>
      <c r="B36" s="69" t="s">
        <v>159</v>
      </c>
      <c r="C36" s="70">
        <v>2011</v>
      </c>
      <c r="D36" s="70">
        <v>2021</v>
      </c>
      <c r="E36" s="68">
        <v>2073</v>
      </c>
      <c r="F36" s="71">
        <f t="shared" si="0"/>
        <v>518.25</v>
      </c>
    </row>
    <row r="37" spans="1:6" ht="30" customHeight="1" x14ac:dyDescent="0.25">
      <c r="A37" s="75">
        <v>35</v>
      </c>
      <c r="B37" s="69" t="s">
        <v>160</v>
      </c>
      <c r="C37" s="70">
        <v>2011</v>
      </c>
      <c r="D37" s="70">
        <v>2021</v>
      </c>
      <c r="E37" s="68">
        <v>538</v>
      </c>
      <c r="F37" s="71">
        <f t="shared" si="0"/>
        <v>134.5</v>
      </c>
    </row>
    <row r="38" spans="1:6" ht="30" customHeight="1" x14ac:dyDescent="0.25">
      <c r="A38" s="75">
        <v>36</v>
      </c>
      <c r="B38" s="69" t="s">
        <v>161</v>
      </c>
      <c r="C38" s="70">
        <v>2007</v>
      </c>
      <c r="D38" s="70">
        <v>2021</v>
      </c>
      <c r="E38" s="68">
        <v>2968</v>
      </c>
      <c r="F38" s="71">
        <f t="shared" si="0"/>
        <v>742</v>
      </c>
    </row>
    <row r="39" spans="1:6" ht="30" customHeight="1" x14ac:dyDescent="0.25">
      <c r="A39" s="75">
        <v>37</v>
      </c>
      <c r="B39" s="72" t="s">
        <v>162</v>
      </c>
      <c r="C39" s="70">
        <v>1995</v>
      </c>
      <c r="D39" s="70">
        <v>2021</v>
      </c>
      <c r="E39" s="68">
        <v>1253</v>
      </c>
      <c r="F39" s="71">
        <f t="shared" si="0"/>
        <v>313.25</v>
      </c>
    </row>
    <row r="40" spans="1:6" ht="30" customHeight="1" x14ac:dyDescent="0.25">
      <c r="A40" s="75">
        <v>38</v>
      </c>
      <c r="B40" s="72" t="s">
        <v>163</v>
      </c>
      <c r="C40" s="70">
        <v>1997</v>
      </c>
      <c r="D40" s="70">
        <v>2021</v>
      </c>
      <c r="E40" s="68">
        <v>414</v>
      </c>
      <c r="F40" s="71">
        <f t="shared" si="0"/>
        <v>103.5</v>
      </c>
    </row>
    <row r="41" spans="1:6" ht="30" customHeight="1" x14ac:dyDescent="0.25">
      <c r="A41" s="75">
        <v>39</v>
      </c>
      <c r="B41" s="69" t="s">
        <v>164</v>
      </c>
      <c r="C41" s="70">
        <v>2006</v>
      </c>
      <c r="D41" s="70">
        <v>2021</v>
      </c>
      <c r="E41" s="68">
        <v>682</v>
      </c>
      <c r="F41" s="71">
        <f t="shared" si="0"/>
        <v>170.5</v>
      </c>
    </row>
    <row r="42" spans="1:6" ht="43.5" customHeight="1" x14ac:dyDescent="0.25">
      <c r="A42" s="75">
        <v>40</v>
      </c>
      <c r="B42" s="69" t="s">
        <v>165</v>
      </c>
      <c r="C42" s="70">
        <v>2007</v>
      </c>
      <c r="D42" s="70">
        <v>2021</v>
      </c>
      <c r="E42" s="68">
        <v>1117</v>
      </c>
      <c r="F42" s="71">
        <f t="shared" si="0"/>
        <v>279.25</v>
      </c>
    </row>
    <row r="43" spans="1:6" ht="30" customHeight="1" x14ac:dyDescent="0.25">
      <c r="A43" s="75">
        <v>41</v>
      </c>
      <c r="B43" s="69" t="s">
        <v>166</v>
      </c>
      <c r="C43" s="70" t="s">
        <v>133</v>
      </c>
      <c r="D43" s="70" t="s">
        <v>133</v>
      </c>
      <c r="E43" s="68">
        <v>0</v>
      </c>
      <c r="F43" s="71">
        <f t="shared" si="0"/>
        <v>0</v>
      </c>
    </row>
    <row r="44" spans="1:6" ht="30" customHeight="1" x14ac:dyDescent="0.25">
      <c r="A44" s="75">
        <v>42</v>
      </c>
      <c r="B44" s="69" t="s">
        <v>167</v>
      </c>
      <c r="C44" s="70">
        <v>1998</v>
      </c>
      <c r="D44" s="70">
        <v>2019</v>
      </c>
      <c r="E44" s="68">
        <v>180</v>
      </c>
      <c r="F44" s="71">
        <f t="shared" si="0"/>
        <v>45</v>
      </c>
    </row>
    <row r="45" spans="1:6" ht="42.75" customHeight="1" x14ac:dyDescent="0.25">
      <c r="A45" s="75">
        <v>43</v>
      </c>
      <c r="B45" s="69" t="s">
        <v>168</v>
      </c>
      <c r="C45" s="70">
        <v>1970</v>
      </c>
      <c r="D45" s="70">
        <v>2020</v>
      </c>
      <c r="E45" s="68">
        <v>1302</v>
      </c>
      <c r="F45" s="71">
        <f t="shared" si="0"/>
        <v>325.5</v>
      </c>
    </row>
    <row r="46" spans="1:6" x14ac:dyDescent="0.25">
      <c r="A46" s="115" t="s">
        <v>169</v>
      </c>
      <c r="B46" s="116"/>
      <c r="C46" s="116"/>
      <c r="D46" s="117"/>
      <c r="E46" s="67">
        <v>51894</v>
      </c>
      <c r="F46" s="67">
        <f>SUM(F3:F45)</f>
        <v>12997</v>
      </c>
    </row>
  </sheetData>
  <mergeCells count="6">
    <mergeCell ref="A46:D46"/>
    <mergeCell ref="B1:B2"/>
    <mergeCell ref="C1:D1"/>
    <mergeCell ref="E1:E2"/>
    <mergeCell ref="F1:F2"/>
    <mergeCell ref="A1:A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zoomScale="80" zoomScaleNormal="80" workbookViewId="0">
      <selection activeCell="E3" sqref="E3"/>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170</v>
      </c>
      <c r="B1" s="19" t="s">
        <v>171</v>
      </c>
      <c r="C1" s="17" t="s">
        <v>172</v>
      </c>
      <c r="D1" s="20" t="s">
        <v>173</v>
      </c>
      <c r="E1" s="17" t="s">
        <v>174</v>
      </c>
      <c r="F1" s="20" t="s">
        <v>36</v>
      </c>
      <c r="G1" s="18" t="s">
        <v>42</v>
      </c>
      <c r="H1" s="20" t="s">
        <v>175</v>
      </c>
    </row>
    <row r="2" spans="1:8" s="13" customFormat="1" ht="85.5" x14ac:dyDescent="0.25">
      <c r="A2" s="12" t="s">
        <v>7</v>
      </c>
      <c r="B2" s="12">
        <v>2019</v>
      </c>
      <c r="C2" s="13" t="s">
        <v>176</v>
      </c>
      <c r="D2" s="21" t="s">
        <v>177</v>
      </c>
      <c r="E2" s="21" t="s">
        <v>178</v>
      </c>
      <c r="F2" s="13" t="s">
        <v>63</v>
      </c>
      <c r="G2" s="21" t="s">
        <v>179</v>
      </c>
      <c r="H2" s="21" t="s">
        <v>69</v>
      </c>
    </row>
    <row r="3" spans="1:8" s="13" customFormat="1" ht="62.25" customHeight="1" x14ac:dyDescent="0.25">
      <c r="A3" s="12" t="s">
        <v>18</v>
      </c>
      <c r="B3" s="12">
        <v>2020</v>
      </c>
      <c r="C3" s="13" t="s">
        <v>180</v>
      </c>
      <c r="D3" s="21" t="s">
        <v>181</v>
      </c>
      <c r="E3" s="21" t="s">
        <v>182</v>
      </c>
      <c r="F3" s="13" t="s">
        <v>183</v>
      </c>
      <c r="G3" s="13" t="s">
        <v>184</v>
      </c>
      <c r="H3" s="21" t="s">
        <v>185</v>
      </c>
    </row>
    <row r="4" spans="1:8" s="13" customFormat="1" ht="51" customHeight="1" x14ac:dyDescent="0.25">
      <c r="A4" s="12" t="s">
        <v>19</v>
      </c>
      <c r="B4" s="12">
        <v>2021</v>
      </c>
      <c r="C4" s="13" t="s">
        <v>186</v>
      </c>
      <c r="D4" s="21" t="s">
        <v>187</v>
      </c>
      <c r="E4" s="21" t="s">
        <v>188</v>
      </c>
      <c r="F4" s="13" t="s">
        <v>189</v>
      </c>
      <c r="G4" s="21" t="s">
        <v>190</v>
      </c>
      <c r="H4" s="21" t="s">
        <v>191</v>
      </c>
    </row>
    <row r="5" spans="1:8" s="13" customFormat="1" ht="73.5" customHeight="1" x14ac:dyDescent="0.25">
      <c r="A5" s="12" t="s">
        <v>20</v>
      </c>
      <c r="B5" s="12">
        <v>2022</v>
      </c>
      <c r="C5" s="34" t="s">
        <v>192</v>
      </c>
      <c r="D5" s="21" t="s">
        <v>193</v>
      </c>
      <c r="E5" s="21" t="s">
        <v>194</v>
      </c>
      <c r="G5" s="21" t="s">
        <v>68</v>
      </c>
      <c r="H5" s="21"/>
    </row>
    <row r="6" spans="1:8" s="13" customFormat="1" ht="57" x14ac:dyDescent="0.25">
      <c r="A6" s="12" t="s">
        <v>21</v>
      </c>
      <c r="B6" s="12">
        <v>2023</v>
      </c>
      <c r="C6" s="34" t="s">
        <v>195</v>
      </c>
      <c r="D6" s="21" t="s">
        <v>196</v>
      </c>
      <c r="E6" s="21" t="s">
        <v>197</v>
      </c>
      <c r="G6" s="21" t="s">
        <v>198</v>
      </c>
      <c r="H6" s="14"/>
    </row>
    <row r="7" spans="1:8" s="13" customFormat="1" ht="57" x14ac:dyDescent="0.25">
      <c r="A7" s="12" t="s">
        <v>22</v>
      </c>
      <c r="B7" s="12">
        <v>2024</v>
      </c>
      <c r="C7" s="34" t="s">
        <v>199</v>
      </c>
      <c r="D7" s="21" t="s">
        <v>200</v>
      </c>
      <c r="E7" s="21" t="s">
        <v>57</v>
      </c>
      <c r="G7" s="14"/>
    </row>
    <row r="8" spans="1:8" s="13" customFormat="1" ht="28.5" x14ac:dyDescent="0.25">
      <c r="A8" s="12" t="s">
        <v>23</v>
      </c>
      <c r="B8" s="12">
        <v>2025</v>
      </c>
      <c r="C8" s="34" t="s">
        <v>201</v>
      </c>
      <c r="D8" s="21" t="s">
        <v>202</v>
      </c>
      <c r="G8" s="14"/>
    </row>
    <row r="9" spans="1:8" s="13" customFormat="1" ht="28.5" x14ac:dyDescent="0.25">
      <c r="A9" s="12" t="s">
        <v>24</v>
      </c>
      <c r="B9" s="12">
        <v>2026</v>
      </c>
      <c r="C9" s="34" t="s">
        <v>203</v>
      </c>
      <c r="D9" s="21" t="s">
        <v>204</v>
      </c>
      <c r="G9" s="14"/>
    </row>
    <row r="10" spans="1:8" s="13" customFormat="1" ht="15" x14ac:dyDescent="0.25">
      <c r="A10" s="12" t="s">
        <v>25</v>
      </c>
      <c r="B10" s="12">
        <v>2027</v>
      </c>
      <c r="C10" s="34" t="s">
        <v>205</v>
      </c>
      <c r="D10" s="21" t="s">
        <v>206</v>
      </c>
      <c r="G10" s="14"/>
    </row>
    <row r="11" spans="1:8" s="13" customFormat="1" ht="28.5" x14ac:dyDescent="0.25">
      <c r="A11" s="12" t="s">
        <v>26</v>
      </c>
      <c r="B11" s="12">
        <v>2028</v>
      </c>
      <c r="C11" s="34" t="s">
        <v>207</v>
      </c>
      <c r="D11" s="21" t="s">
        <v>208</v>
      </c>
    </row>
    <row r="12" spans="1:8" s="13" customFormat="1" ht="28.5" x14ac:dyDescent="0.25">
      <c r="A12" s="12" t="s">
        <v>9</v>
      </c>
      <c r="B12" s="12">
        <v>2029</v>
      </c>
      <c r="C12" s="34" t="s">
        <v>209</v>
      </c>
      <c r="D12" s="21" t="s">
        <v>210</v>
      </c>
    </row>
    <row r="13" spans="1:8" s="13" customFormat="1" ht="42.75" x14ac:dyDescent="0.25">
      <c r="A13" s="12" t="s">
        <v>27</v>
      </c>
      <c r="B13" s="12">
        <v>2030</v>
      </c>
      <c r="C13" s="13" t="s">
        <v>55</v>
      </c>
      <c r="D13" s="21" t="s">
        <v>211</v>
      </c>
      <c r="E13" s="21"/>
    </row>
    <row r="14" spans="1:8" s="13" customFormat="1" ht="28.5" x14ac:dyDescent="0.25">
      <c r="A14" s="12"/>
      <c r="B14" s="12">
        <v>2031</v>
      </c>
      <c r="C14" s="13" t="s">
        <v>212</v>
      </c>
      <c r="D14" s="21" t="s">
        <v>213</v>
      </c>
    </row>
    <row r="15" spans="1:8" s="13" customFormat="1" x14ac:dyDescent="0.25">
      <c r="A15" s="12"/>
      <c r="B15" s="12">
        <v>2032</v>
      </c>
      <c r="C15" s="13" t="s">
        <v>214</v>
      </c>
      <c r="D15" s="21" t="s">
        <v>215</v>
      </c>
    </row>
    <row r="16" spans="1:8" s="13" customFormat="1" ht="42.75" x14ac:dyDescent="0.25">
      <c r="A16" s="12"/>
      <c r="B16" s="12">
        <v>2033</v>
      </c>
      <c r="C16" s="13" t="s">
        <v>216</v>
      </c>
      <c r="D16" s="21" t="s">
        <v>217</v>
      </c>
    </row>
    <row r="17" spans="1:4" s="13" customFormat="1" ht="28.5" x14ac:dyDescent="0.25">
      <c r="A17" s="12"/>
      <c r="B17" s="12">
        <v>2034</v>
      </c>
      <c r="C17" s="13" t="s">
        <v>218</v>
      </c>
      <c r="D17" s="21" t="s">
        <v>219</v>
      </c>
    </row>
    <row r="18" spans="1:4" s="13" customFormat="1" ht="28.5" x14ac:dyDescent="0.25">
      <c r="A18" s="12"/>
      <c r="B18" s="12">
        <v>2035</v>
      </c>
      <c r="C18" s="13" t="s">
        <v>220</v>
      </c>
      <c r="D18" s="21" t="s">
        <v>221</v>
      </c>
    </row>
    <row r="19" spans="1:4" s="13" customFormat="1" ht="42.75" x14ac:dyDescent="0.25">
      <c r="A19" s="12"/>
      <c r="C19" s="13" t="s">
        <v>222</v>
      </c>
      <c r="D19" s="21" t="s">
        <v>223</v>
      </c>
    </row>
    <row r="20" spans="1:4" s="13" customFormat="1" ht="18" customHeight="1" x14ac:dyDescent="0.25">
      <c r="C20" s="34" t="s">
        <v>224</v>
      </c>
      <c r="D20" s="13" t="s">
        <v>56</v>
      </c>
    </row>
    <row r="21" spans="1:4" s="13" customFormat="1" ht="18" customHeight="1" x14ac:dyDescent="0.25">
      <c r="C21" s="13" t="s">
        <v>225</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E45575AD94644085A1B5F9F0DFCB8C" ma:contentTypeVersion="26" ma:contentTypeDescription="Crear nuevo documento." ma:contentTypeScope="" ma:versionID="e4960730dbf253aa95e6fa6d06f6ec57">
  <xsd:schema xmlns:xsd="http://www.w3.org/2001/XMLSchema" xmlns:xs="http://www.w3.org/2001/XMLSchema" xmlns:p="http://schemas.microsoft.com/office/2006/metadata/properties" xmlns:ns2="5c9c95be-1f31-46f2-a786-fb332161d145" xmlns:ns3="38ef67d2-6151-4d5a-b01d-9e1fa2428a9e" targetNamespace="http://schemas.microsoft.com/office/2006/metadata/properties" ma:root="true" ma:fieldsID="e6fbf45bffcce2c70e4094a5b423f144" ns2:_="" ns3:_="">
    <xsd:import namespace="5c9c95be-1f31-46f2-a786-fb332161d145"/>
    <xsd:import namespace="38ef67d2-6151-4d5a-b01d-9e1fa2428a9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9c95be-1f31-46f2-a786-fb332161d14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ef67d2-6151-4d5a-b01d-9e1fa2428a9e"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2C243C-959F-4DDD-A5F8-15D9722FA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9c95be-1f31-46f2-a786-fb332161d145"/>
    <ds:schemaRef ds:uri="38ef67d2-6151-4d5a-b01d-9e1fa2428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0FC909-FD67-4B69-B2CA-74B3A17F1A3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C4CD393-C8C8-4311-B248-5138699A2F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INDICADORES GESTION</vt:lpstr>
      <vt:lpstr>Hoja1</vt:lpstr>
      <vt:lpstr>Hoja2</vt:lpstr>
      <vt:lpstr>Listas desplegables</vt:lpstr>
      <vt:lpstr>Años</vt:lpstr>
      <vt:lpstr>Meses</vt:lpstr>
      <vt:lpstr>'Listas desplegables'!Proy_Estrat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Yohn Mauricio Guerrero Hernandez</dc:creator>
  <cp:keywords/>
  <dc:description/>
  <cp:lastModifiedBy>Viviana Mendoza</cp:lastModifiedBy>
  <cp:revision/>
  <dcterms:created xsi:type="dcterms:W3CDTF">2018-02-23T18:02:25Z</dcterms:created>
  <dcterms:modified xsi:type="dcterms:W3CDTF">2022-01-27T16:04:03Z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0x01010082E45575AD94644085A1B5F9F0DFCB8C</vt:lpwstr>
  </property>
</Properties>
</file>