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SDIS\Contrato 8110-2020\04_Riesgos\10_Octubre\"/>
    </mc:Choice>
  </mc:AlternateContent>
  <xr:revisionPtr revIDLastSave="0" documentId="13_ncr:1_{5567AAEF-1BF1-408B-A427-62C25B34BE85}" xr6:coauthVersionLast="46" xr6:coauthVersionMax="46" xr10:uidLastSave="{00000000-0000-0000-0000-000000000000}"/>
  <bookViews>
    <workbookView xWindow="-120" yWindow="-120" windowWidth="20730" windowHeight="11160" tabRatio="625" xr2:uid="{00000000-000D-0000-FFFF-FFFF00000000}"/>
  </bookViews>
  <sheets>
    <sheet name="Eval_controles" sheetId="20" r:id="rId1"/>
    <sheet name="parametros" sheetId="21" state="hidden" r:id="rId2"/>
    <sheet name="Anexo" sheetId="22" r:id="rId3"/>
  </sheets>
  <definedNames>
    <definedName name="_xlnm._FilterDatabase" localSheetId="0" hidden="1">Eval_controles!#REF!</definedName>
    <definedName name="_xlnm.Print_Area" localSheetId="0">Eval_controles!$A$22:$S$52</definedName>
    <definedName name="PROCESO" localSheetId="1">parametros!$B$4:$B$23</definedName>
    <definedName name="_xlnm.Print_Titles" localSheetId="0">Eval_controles!$2:$5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2" i="20" l="1"/>
  <c r="M82" i="20"/>
  <c r="O81" i="20"/>
  <c r="M81" i="20"/>
  <c r="O80" i="20"/>
  <c r="M80" i="20"/>
  <c r="O79" i="20"/>
  <c r="M79" i="20"/>
  <c r="O78" i="20"/>
  <c r="M78" i="20"/>
  <c r="O77" i="20"/>
  <c r="M77" i="20"/>
  <c r="O76" i="20"/>
  <c r="M76" i="20"/>
  <c r="O75" i="20"/>
  <c r="M75" i="20"/>
  <c r="O74" i="20"/>
  <c r="M74" i="20"/>
  <c r="O73" i="20"/>
  <c r="M73" i="20"/>
  <c r="O72" i="20"/>
  <c r="M72" i="20"/>
  <c r="O71" i="20"/>
  <c r="M71" i="20"/>
  <c r="O70" i="20"/>
  <c r="M70" i="20"/>
  <c r="O69" i="20"/>
  <c r="M69" i="20"/>
  <c r="O68" i="20"/>
  <c r="M68" i="20"/>
  <c r="O67" i="20"/>
  <c r="M67" i="20"/>
  <c r="O66" i="20"/>
  <c r="M66" i="20"/>
  <c r="O65" i="20"/>
  <c r="M65" i="20"/>
  <c r="O64" i="20"/>
  <c r="M64" i="20"/>
  <c r="O63" i="20"/>
  <c r="M63" i="20"/>
  <c r="O62" i="20"/>
  <c r="M62" i="20"/>
  <c r="O50" i="20" l="1"/>
  <c r="M50" i="20"/>
  <c r="O49" i="20"/>
  <c r="M49" i="20"/>
  <c r="O48" i="20"/>
  <c r="M48" i="20"/>
  <c r="O47" i="20"/>
  <c r="M47" i="20"/>
  <c r="O46" i="20"/>
  <c r="M46" i="20"/>
  <c r="O45" i="20"/>
  <c r="M45" i="20"/>
  <c r="O44" i="20"/>
  <c r="M44" i="20"/>
  <c r="O43" i="20"/>
  <c r="M43" i="20"/>
  <c r="O42" i="20"/>
  <c r="M42" i="20"/>
  <c r="O41" i="20"/>
  <c r="M41" i="20"/>
  <c r="O40" i="20"/>
  <c r="M40" i="20"/>
  <c r="O39" i="20"/>
  <c r="M39" i="20"/>
  <c r="O38" i="20"/>
  <c r="M38" i="20"/>
  <c r="O37" i="20"/>
  <c r="M37" i="20"/>
  <c r="O36" i="20"/>
  <c r="M36" i="20"/>
  <c r="O35" i="20"/>
  <c r="M35" i="20"/>
  <c r="O34" i="20"/>
  <c r="M34" i="20"/>
  <c r="O33" i="20"/>
  <c r="M33" i="20"/>
  <c r="O32" i="20"/>
  <c r="M32" i="20"/>
  <c r="O31" i="20"/>
  <c r="M31" i="20"/>
  <c r="O30" i="20"/>
  <c r="M30" i="20"/>
  <c r="O15" i="20"/>
  <c r="O16" i="20"/>
  <c r="O17" i="20"/>
  <c r="O18" i="20"/>
  <c r="O19" i="20"/>
  <c r="O14" i="20"/>
  <c r="M14" i="20"/>
  <c r="K24" i="21" l="1"/>
  <c r="K25" i="21"/>
  <c r="K26" i="21"/>
  <c r="K27" i="21"/>
  <c r="K28" i="21"/>
  <c r="K29" i="21"/>
  <c r="K30" i="21"/>
  <c r="K31" i="21"/>
  <c r="K23" i="21"/>
  <c r="Q62" i="20" l="1"/>
  <c r="Q63" i="20"/>
  <c r="Q64" i="20"/>
  <c r="Q65" i="20"/>
  <c r="Q66" i="20"/>
  <c r="Q67" i="20"/>
  <c r="Q68" i="20"/>
  <c r="Q69" i="20"/>
  <c r="Q70" i="20"/>
  <c r="Q71" i="20"/>
  <c r="Q72" i="20"/>
  <c r="Q73" i="20"/>
  <c r="Q74" i="20"/>
  <c r="Q75" i="20"/>
  <c r="Q76" i="20"/>
  <c r="Q77" i="20"/>
  <c r="Q78" i="20"/>
  <c r="Q79" i="20"/>
  <c r="Q80" i="20"/>
  <c r="Q81" i="20"/>
  <c r="Q82" i="20"/>
  <c r="P62" i="20"/>
  <c r="P63" i="20"/>
  <c r="P64" i="20"/>
  <c r="P65" i="20"/>
  <c r="P66" i="20"/>
  <c r="P67" i="20"/>
  <c r="P68" i="20"/>
  <c r="P69" i="20"/>
  <c r="P70" i="20"/>
  <c r="P71" i="20"/>
  <c r="P72" i="20"/>
  <c r="P73" i="20"/>
  <c r="P74" i="20"/>
  <c r="P75" i="20"/>
  <c r="P76" i="20"/>
  <c r="P77" i="20"/>
  <c r="P78" i="20"/>
  <c r="P79" i="20"/>
  <c r="P80" i="20"/>
  <c r="P81" i="20"/>
  <c r="P82" i="20"/>
  <c r="Q34" i="20"/>
  <c r="Q36" i="20"/>
  <c r="Q38" i="20"/>
  <c r="Q32" i="20"/>
  <c r="Q31" i="20"/>
  <c r="Q33" i="20"/>
  <c r="Q35" i="20"/>
  <c r="Q37" i="20"/>
  <c r="Q39" i="20"/>
  <c r="Q41" i="20"/>
  <c r="Q43" i="20"/>
  <c r="Q45" i="20"/>
  <c r="Q47" i="20"/>
  <c r="Q49" i="20"/>
  <c r="Q30" i="20"/>
  <c r="Q40" i="20"/>
  <c r="Q42" i="20"/>
  <c r="Q44" i="20"/>
  <c r="Q46" i="20"/>
  <c r="Q48" i="20"/>
  <c r="Q50" i="20"/>
  <c r="Q14" i="20"/>
  <c r="P14" i="20"/>
  <c r="P30" i="20"/>
  <c r="P31" i="20"/>
  <c r="P32" i="20"/>
  <c r="P33" i="20"/>
  <c r="P34" i="20"/>
  <c r="P35" i="20"/>
  <c r="P36" i="20"/>
  <c r="P37" i="20"/>
  <c r="P38" i="20"/>
  <c r="P39" i="20"/>
  <c r="P40" i="20"/>
  <c r="P41" i="20"/>
  <c r="P42" i="20"/>
  <c r="P43" i="20"/>
  <c r="P44" i="20"/>
  <c r="P45" i="20"/>
  <c r="P46" i="20"/>
  <c r="P47" i="20"/>
  <c r="P48" i="20"/>
  <c r="P49" i="20"/>
  <c r="P50" i="20"/>
  <c r="O12" i="21"/>
  <c r="M19" i="20" l="1"/>
  <c r="Q19" i="20" l="1"/>
  <c r="P19" i="20"/>
  <c r="M15" i="20"/>
  <c r="M16" i="20"/>
  <c r="M17" i="20"/>
  <c r="M18" i="20"/>
  <c r="Q16" i="20" l="1"/>
  <c r="P16" i="20"/>
  <c r="Q15" i="20"/>
  <c r="P15" i="20"/>
  <c r="P18" i="20"/>
  <c r="Q18" i="20"/>
  <c r="P17" i="20"/>
  <c r="Q1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pc</author>
  </authors>
  <commentList>
    <comment ref="N11" authorId="0" shapeId="0" xr:uid="{00000000-0006-0000-0000-000001000000}">
      <text>
        <r>
          <rPr>
            <sz val="8"/>
            <color indexed="81"/>
            <rFont val="Arial"/>
            <family val="2"/>
          </rPr>
          <t>Dado que la calificación de riesgos inherentes y residuales se efectúa al riesgo y no a cada causa, hay que consolidar el conjunto de los controles asociados a las causas, para evaluar si estos de manera individual y en cojunto sí ayudan al tratamiento de los riesgos, considerando tanto el diseño, ejecución individual y promedio de los controles.</t>
        </r>
      </text>
    </comment>
    <comment ref="Q11" authorId="0" shapeId="0" xr:uid="{00000000-0006-0000-0000-000002000000}">
      <text>
        <r>
          <rPr>
            <sz val="8"/>
            <color indexed="81"/>
            <rFont val="Arial"/>
            <family val="2"/>
          </rPr>
          <t>Este resultado se genera automáticamente al combinar los criterios de evaluación del diseño del control (M9) con  el rango de calificación de la ejecución del control (O9).
A partir del resultado, se debe remitir a la hoja "Anexo" en la tabla denominada CALIFICACIÓN DE LA SOLIDEZ DEL CONJUNTO DE CONTROLES. Según el resultado se determina la solidez del conjunto de controles (fuerte, moderado o débil).</t>
        </r>
      </text>
    </comment>
    <comment ref="N27" authorId="0" shapeId="0" xr:uid="{00000000-0006-0000-0000-000003000000}">
      <text>
        <r>
          <rPr>
            <sz val="8"/>
            <color indexed="81"/>
            <rFont val="Arial"/>
            <family val="2"/>
          </rPr>
          <t>Dado que la calificación de riesgos inherentes y residuales se efectúa al riesgo y no a cada causa, hay que consolidar el conjunto de los controles asociados a las causas, para evaluar si estos de manera individual y en cojunto sí ayudan al tratamiento de los riesgos, considerando tanto el diseño, ejecución individual y promedio de los controles.</t>
        </r>
      </text>
    </comment>
    <comment ref="Q27" authorId="0" shapeId="0" xr:uid="{00000000-0006-0000-0000-000004000000}">
      <text>
        <r>
          <rPr>
            <sz val="8"/>
            <color indexed="81"/>
            <rFont val="Arial"/>
            <family val="2"/>
          </rPr>
          <t>Este resultado se genera automáticamente al combinar los criterios de evaluación del diseño del control (M9) con  el rango de calificación de la ejecución del control (O9).
A partir del resultado, se debe remitir a la hoja de anexo a la tabla llamada CALIFICACIÓN DE LA SOLIDEZ DEL CONJUNTO DE CONTROLES, según resultado pueden determinar la solidez del conjunto de controles (fuerte, moderado o débil).</t>
        </r>
      </text>
    </comment>
    <comment ref="N59" authorId="0" shapeId="0" xr:uid="{00000000-0006-0000-0000-000005000000}">
      <text>
        <r>
          <rPr>
            <sz val="8"/>
            <color indexed="81"/>
            <rFont val="Arial"/>
            <family val="2"/>
          </rPr>
          <t>Dado que la calificación de riesgos inherentes y residuales se efectúa al riesgo y no a cada causa, hay que consolidar el conjunto de los controles asociados a las causas, para evaluar si estos de manera individual y en cojunto sí ayudan al tratamiento de los riesgos, considerando tanto el diseño, ejecución individual y promedio de los controles.</t>
        </r>
      </text>
    </comment>
    <comment ref="Q59" authorId="0" shapeId="0" xr:uid="{00000000-0006-0000-0000-000006000000}">
      <text>
        <r>
          <rPr>
            <sz val="8"/>
            <color indexed="81"/>
            <rFont val="Arial"/>
            <family val="2"/>
          </rPr>
          <t>Este resultado se genera automáticamente al combinar los criterios de evaluación del diseño del control (M9) con  el rango de calificación de la ejecución del control (O9).
A partir del resultado, se debe remitir a la hoja de anexo a la tabla llamada CALIFICACIÓN DE LA SOLIDEZ DEL CONJUNTO DE CONTROLES, según resultado pueden determinar la solidez del conjunto de controles (fuerte, moderado o débil).</t>
        </r>
      </text>
    </comment>
  </commentList>
</comments>
</file>

<file path=xl/sharedStrings.xml><?xml version="1.0" encoding="utf-8"?>
<sst xmlns="http://schemas.openxmlformats.org/spreadsheetml/2006/main" count="345" uniqueCount="151">
  <si>
    <t>PROCESO GESTIÓN DEL SISTEMA INTEGRADO - SIG
FORMATO EVALUACIÓN DEL DISEÑO Y EJECUCIÓN DE ACTIVIDADES DE CONTROL</t>
  </si>
  <si>
    <t>Código:</t>
  </si>
  <si>
    <t>FOR-GS-005</t>
  </si>
  <si>
    <t>Versión:</t>
  </si>
  <si>
    <t>Fecha:</t>
  </si>
  <si>
    <t>Memo I2020000319 - 08/01/2020</t>
  </si>
  <si>
    <t>Página:</t>
  </si>
  <si>
    <t>1 de 2</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</si>
  <si>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y ejecución de los controles establecidos para la mitigación de los riesgos.</t>
    </r>
  </si>
  <si>
    <t>Fecha de elaboración:</t>
  </si>
  <si>
    <t>Nombres y apellidos del gestor de proceso</t>
  </si>
  <si>
    <t>Cristian Felipe Lara Cristancho</t>
  </si>
  <si>
    <t>PROCESO</t>
  </si>
  <si>
    <t>RIESGO</t>
  </si>
  <si>
    <t>CAUSA</t>
  </si>
  <si>
    <t>CONTROL</t>
  </si>
  <si>
    <t>CRITERIOS DE EVALUACIÓN DEL DISEÑO DEL CONTROL</t>
  </si>
  <si>
    <t>RANGO DE CALIFICACIÓN DEL DISEÑO DEL CONTROL</t>
  </si>
  <si>
    <t>CRITERIOS DE EVALUACIÓN DE LA EJECUCIÓN DEL CONTROL</t>
  </si>
  <si>
    <t>RANGO DE CALIFICACIÓN DE LA EJECUCIÓN DEL CONTROL</t>
  </si>
  <si>
    <t>¿DEBE ESTABLECER ACCIONES PARA FORTALECER EL CONTROL?</t>
  </si>
  <si>
    <t>CALIFICACIÓN DE LA SOLIDEZ DE LOS CONTROLES</t>
  </si>
  <si>
    <t>1. Responsable</t>
  </si>
  <si>
    <t>2. Periocidad</t>
  </si>
  <si>
    <t>3. Propósito</t>
  </si>
  <si>
    <t>4. ¿Cómo se realiza la actividad de control?</t>
  </si>
  <si>
    <t>5. ¿Qué pasa con las observaciones o desviaciones?</t>
  </si>
  <si>
    <t>6. Evidencia de la ejecución del control</t>
  </si>
  <si>
    <t>¿Cómo se está ejecutando el control?</t>
  </si>
  <si>
    <t>Rango de califiación de la ejecución</t>
  </si>
  <si>
    <r>
      <t xml:space="preserve">¿Existe un responsable </t>
    </r>
    <r>
      <rPr>
        <b/>
        <i/>
        <sz val="10"/>
        <rFont val="Arial"/>
        <family val="2"/>
      </rPr>
      <t>asignado</t>
    </r>
    <r>
      <rPr>
        <b/>
        <sz val="10"/>
        <rFont val="Arial"/>
        <family val="2"/>
      </rPr>
      <t xml:space="preserve"> a la ejecución
del control?</t>
    </r>
  </si>
  <si>
    <r>
      <t xml:space="preserve">¿El responsable tiene la </t>
    </r>
    <r>
      <rPr>
        <b/>
        <i/>
        <sz val="10"/>
        <rFont val="Arial"/>
        <family val="2"/>
      </rPr>
      <t>adecuada</t>
    </r>
    <r>
      <rPr>
        <b/>
        <sz val="10"/>
        <rFont val="Arial"/>
        <family val="2"/>
      </rPr>
      <t xml:space="preserve"> autoridad y
asignación de funciones u obligaciones para la ejecución del control?</t>
    </r>
  </si>
  <si>
    <r>
      <t xml:space="preserve">¿La </t>
    </r>
    <r>
      <rPr>
        <b/>
        <i/>
        <sz val="10"/>
        <rFont val="Arial"/>
        <family val="2"/>
      </rPr>
      <t>oportunidad</t>
    </r>
    <r>
      <rPr>
        <b/>
        <sz val="10"/>
        <rFont val="Arial"/>
        <family val="2"/>
      </rPr>
      <t xml:space="preserve"> en que se ejecuta el control ayuda a prevenir la mitigación del riesgo o a detectar su materialización de manera
adecuada?</t>
    </r>
  </si>
  <si>
    <r>
      <t xml:space="preserve">¿La actividad que se desarrolla en el control realmente busca por si sola </t>
    </r>
    <r>
      <rPr>
        <b/>
        <i/>
        <sz val="10"/>
        <rFont val="Arial"/>
        <family val="2"/>
      </rPr>
      <t>prevenir</t>
    </r>
    <r>
      <rPr>
        <b/>
        <sz val="10"/>
        <rFont val="Arial"/>
        <family val="2"/>
      </rPr>
      <t xml:space="preserve"> o </t>
    </r>
    <r>
      <rPr>
        <b/>
        <i/>
        <sz val="10"/>
        <rFont val="Arial"/>
        <family val="2"/>
      </rPr>
      <t>detectar</t>
    </r>
    <r>
      <rPr>
        <b/>
        <sz val="10"/>
        <rFont val="Arial"/>
        <family val="2"/>
      </rPr>
      <t xml:space="preserve"> las causas que pueden dar origen al riesgo?</t>
    </r>
  </si>
  <si>
    <t>¿La fuente de información que se utiliza en el desarrollo del control es información confiable que permita mitigar el riesgo?</t>
  </si>
  <si>
    <t>¿ Las observaciones, desviaciones o diferencias identificadas como resultados de la ejecución del control, son investigadas y resueltas de manera oportuna?</t>
  </si>
  <si>
    <r>
      <t xml:space="preserve">La </t>
    </r>
    <r>
      <rPr>
        <b/>
        <i/>
        <sz val="10"/>
        <rFont val="Arial"/>
        <family val="2"/>
      </rPr>
      <t>evidencia</t>
    </r>
    <r>
      <rPr>
        <b/>
        <sz val="10"/>
        <rFont val="Arial"/>
        <family val="2"/>
      </rPr>
      <t xml:space="preserve"> de la ejecución del control, que le permita a un tercero confirmar su ejecución, se conserva de manera…</t>
    </r>
  </si>
  <si>
    <t>Gestión documental</t>
  </si>
  <si>
    <t>Pérdida y fuga de la información institucional registrada en los archivos de la entidad.</t>
  </si>
  <si>
    <t>La constante manipulación y condiciones de almacenamiento que implican biodeterioro de la documentación</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</si>
  <si>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archivisticos.</t>
  </si>
  <si>
    <t>Asignado</t>
  </si>
  <si>
    <t>Adecuado</t>
  </si>
  <si>
    <t>Oportuna</t>
  </si>
  <si>
    <t>Prevenir</t>
  </si>
  <si>
    <t>Confiable</t>
  </si>
  <si>
    <t>Se investigan y resuelven oportunamente</t>
  </si>
  <si>
    <t>Completa</t>
  </si>
  <si>
    <t>El control no se ejecuta por parte del responsable.</t>
  </si>
  <si>
    <t>Falta de presupuesto para la organización y conservación del archivo</t>
  </si>
  <si>
    <t>Anualmente, el auxiliar administrativo de Gestión Documental, realizará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</si>
  <si>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El control se ejecuta algunas veces por parte del responsable.</t>
  </si>
  <si>
    <t>Poca socialización de los lineamientos, para que sean apropiados por los diferentes referentes documentales y así sean correctamente implementados en cada dependencia</t>
  </si>
  <si>
    <t>Trimestralmente, los referentes profesionales del equipo SIGA, llevan acabo la socialización de los lineamientos archivísticos mediante una mesa operativa, en caso de no hacer la mesa operativa, se enviará mediante un correo electrónico un documento anexo con los lineamientos necesarios, como evidencia se cuentan el acta y planilla de asistencia de la mesa operativa y/o el correo electrónico con el documento anexo.</t>
  </si>
  <si>
    <t>El control se ejecuta de manera consistente por parte del responsable.</t>
  </si>
  <si>
    <t>No contar con el suficiente personal capacitado para desempeñar las funciones archivísticas, de manera especifica</t>
  </si>
  <si>
    <t>Anualmente, el referente profesional del área de gestión documental, solicitará a las distintas dependencias, áreas, subdirecciones locales y unidades operativas, remitir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t>
  </si>
  <si>
    <t>No se tiene control del acceso de personal de la SDIS al archivo de gestión centralizado</t>
  </si>
  <si>
    <t>Cuatrimestralmente, el Subdirector Administrativo y Financiero, envia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realizar el memorando, el SIGA debe acercarse a cada una de las dependencias con el fin de identificar los referentes. Como evidencia se cuenta con el listado de acceso actaualizado.</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</si>
  <si>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</si>
  <si>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responsable de monitoreo</t>
  </si>
  <si>
    <t>Viviana Mendoza</t>
  </si>
  <si>
    <t>OBSERVACIONES AL DISEÑO DEL CONTROL</t>
  </si>
  <si>
    <t>OBSERVACIONES A LA EJECUCIÓN DEL CONTROL</t>
  </si>
  <si>
    <t>Detectar</t>
  </si>
  <si>
    <t>Criterio 1: No aplica
Criterio 2: No aplica
Criterio 3: No aplica
Criterio 4: No aplica
Criterio 5: No aplica
Criterio 6: No aplica</t>
  </si>
  <si>
    <r>
      <t>A la fecha la actividad de control no presenta avances. Es importante que el proceso ejecute inmediatamente la actividad de fortalecimiento definida como "</t>
    </r>
    <r>
      <rPr>
        <i/>
        <sz val="10"/>
        <color theme="1"/>
        <rFont val="Arial"/>
        <family val="2"/>
      </rPr>
      <t>Documentar los criterios para la realización del análisis de calidad de la información.</t>
    </r>
    <r>
      <rPr>
        <sz val="10"/>
        <color theme="1"/>
        <rFont val="Arial"/>
        <family val="2"/>
      </rPr>
      <t>", la cual constituye insumo necesario para la ejecución del control tal como fue diseñado.</t>
    </r>
  </si>
  <si>
    <t>Inoportuna</t>
  </si>
  <si>
    <t>Criterio 1: Ya que el equipo del proceso puede estar conformado por un elevado número de personas, se recomienda puntualizar sobre que rol recae la responsabilidad de las socializaciones.
Criterio 2: Considerando la alta rotación de talento humano, se recomienda considerar una mayor frecuencia en la realización de las socializaciones.
Criterio 3: No aplica
Criterio 4: No aplica
Criterio 5: No aplica
Criterio 6: No aplica</t>
  </si>
  <si>
    <t>No se generan observaciones</t>
  </si>
  <si>
    <t>A la fecha la actividad de control no presenta avances. Se recomienda emprender las acciones necesarias para dar inicio a la ejecución de la actividad y de esta manera no comprometer su cumplimiento y la efectividad del control.</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</si>
  <si>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</si>
  <si>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</si>
  <si>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r>
      <t xml:space="preserve">Criterio 1: </t>
    </r>
    <r>
      <rPr>
        <i/>
        <sz val="10"/>
        <color theme="4"/>
        <rFont val="Arial"/>
        <family val="2"/>
      </rPr>
      <t xml:space="preserve">…registre observaciones del criterio…
</t>
    </r>
    <r>
      <rPr>
        <sz val="10"/>
        <rFont val="Arial"/>
        <family val="2"/>
      </rPr>
      <t>Criterio 2:</t>
    </r>
    <r>
      <rPr>
        <i/>
        <sz val="10"/>
        <color theme="4"/>
        <rFont val="Arial"/>
        <family val="2"/>
      </rPr>
      <t xml:space="preserve"> …registre observaciones del criterio…
</t>
    </r>
    <r>
      <rPr>
        <sz val="10"/>
        <rFont val="Arial"/>
        <family val="2"/>
      </rPr>
      <t>Criterio 3:</t>
    </r>
    <r>
      <rPr>
        <i/>
        <sz val="10"/>
        <color theme="4"/>
        <rFont val="Arial"/>
        <family val="2"/>
      </rPr>
      <t xml:space="preserve"> …registre observaciones del criterio…
</t>
    </r>
    <r>
      <rPr>
        <sz val="10"/>
        <rFont val="Arial"/>
        <family val="2"/>
      </rPr>
      <t>Criterio 4:</t>
    </r>
    <r>
      <rPr>
        <i/>
        <sz val="10"/>
        <color theme="4"/>
        <rFont val="Arial"/>
        <family val="2"/>
      </rPr>
      <t xml:space="preserve"> …registre observaciones del criterio…
</t>
    </r>
    <r>
      <rPr>
        <sz val="10"/>
        <rFont val="Arial"/>
        <family val="2"/>
      </rPr>
      <t>Criterio 5:</t>
    </r>
    <r>
      <rPr>
        <i/>
        <sz val="10"/>
        <color theme="4"/>
        <rFont val="Arial"/>
        <family val="2"/>
      </rPr>
      <t xml:space="preserve"> …registre observaciones del criterio…
</t>
    </r>
    <r>
      <rPr>
        <sz val="10"/>
        <rFont val="Arial"/>
        <family val="2"/>
      </rPr>
      <t>Criterio 6:</t>
    </r>
    <r>
      <rPr>
        <i/>
        <sz val="10"/>
        <color theme="4"/>
        <rFont val="Arial"/>
        <family val="2"/>
      </rPr>
      <t xml:space="preserve"> …registre observaciones del criterio...</t>
    </r>
  </si>
  <si>
    <t>PARAMETROS</t>
  </si>
  <si>
    <t>CRITERIOS DE EVALUACIÓN</t>
  </si>
  <si>
    <t>Asignación del responsable</t>
  </si>
  <si>
    <t>Segregación y autoridad del responsable</t>
  </si>
  <si>
    <t>Periodicidad</t>
  </si>
  <si>
    <t>Propósito</t>
  </si>
  <si>
    <t>¿Cómo se realiza la actividad del control?</t>
  </si>
  <si>
    <t>¿Qué pasa con las observaciones o desviaciones?</t>
  </si>
  <si>
    <t>Evidencia de la ejecución del control</t>
  </si>
  <si>
    <t>Atención a la ciudadanía</t>
  </si>
  <si>
    <t>Auditoría y control</t>
  </si>
  <si>
    <t>No asignado</t>
  </si>
  <si>
    <t>Inadecuado</t>
  </si>
  <si>
    <t>No confiable</t>
  </si>
  <si>
    <t>No se investigan y resuelven oportunamente</t>
  </si>
  <si>
    <t>Incompleta</t>
  </si>
  <si>
    <t>Comunicación estratégica</t>
  </si>
  <si>
    <t>No es un control</t>
  </si>
  <si>
    <t>No existe</t>
  </si>
  <si>
    <t>Diseño e innovación de servicios sociales</t>
  </si>
  <si>
    <t>Formulación y articulación de políticas sociales</t>
  </si>
  <si>
    <t xml:space="preserve">Gestión ambiental y documental </t>
  </si>
  <si>
    <t>Gestión contractual</t>
  </si>
  <si>
    <t>Gestión de infraestructura física</t>
  </si>
  <si>
    <t>Gestión de soporte y mantenimiento tecnológico</t>
  </si>
  <si>
    <t>Gestión de talento humano</t>
  </si>
  <si>
    <t>Gestión del conocimiento</t>
  </si>
  <si>
    <t>RANGO DE CALIFICACIÓN DEL DISEÑO</t>
  </si>
  <si>
    <t>RESULTADO - PESO EN LA EVALUACIÓN DEL DISEÑO DEL CONTROL</t>
  </si>
  <si>
    <t>Min</t>
  </si>
  <si>
    <t>Max</t>
  </si>
  <si>
    <t>RESULTADO
- PESO DE LA EJECUCIÓN DEL CONTROL -</t>
  </si>
  <si>
    <t>Gestión del sistema integrado</t>
  </si>
  <si>
    <t>Fuerte</t>
  </si>
  <si>
    <t>Calificación entre 96 y 100</t>
  </si>
  <si>
    <t>Gestión financiera</t>
  </si>
  <si>
    <t>Moderado</t>
  </si>
  <si>
    <t>Calificación entre 86 y 95</t>
  </si>
  <si>
    <t>Gestión jurídica</t>
  </si>
  <si>
    <t>Débil</t>
  </si>
  <si>
    <t>Calificación entre 0 y 85</t>
  </si>
  <si>
    <t>Gestión logística</t>
  </si>
  <si>
    <t>Inspección, vigilancia y control</t>
  </si>
  <si>
    <t>Planeación estratégica</t>
  </si>
  <si>
    <t>ANÁLISIS</t>
  </si>
  <si>
    <t>Prestación de los servicios sociales para la inclusión social</t>
  </si>
  <si>
    <t>PESO DEL DISEÑO DE CADA CONTROL</t>
  </si>
  <si>
    <t>PESO DE LA EJECUCIÓN DE CADA CONTROL</t>
  </si>
  <si>
    <r>
      <t xml:space="preserve">SOLIDEZ INDIVIDUAL DE CADA CONTROL
</t>
    </r>
    <r>
      <rPr>
        <b/>
        <sz val="11"/>
        <color theme="1"/>
        <rFont val="Calibri"/>
        <family val="2"/>
        <scheme val="minor"/>
      </rPr>
      <t>FUERTE: 100
MODERADO: 50
DÉBIL: 0</t>
    </r>
  </si>
  <si>
    <r>
      <t xml:space="preserve">DEBE ESTABLECER ACCIONES PARA FORTALECER EL CONTROL
</t>
    </r>
    <r>
      <rPr>
        <b/>
        <sz val="11"/>
        <color theme="1"/>
        <rFont val="Calibri"/>
        <family val="2"/>
        <scheme val="minor"/>
      </rPr>
      <t>SI / NO</t>
    </r>
  </si>
  <si>
    <t>Tecnologías de la información</t>
  </si>
  <si>
    <t>fuerte:
calificación entre 96 y 100"</t>
  </si>
  <si>
    <t>Fuerte (siempre se ejecuta)</t>
  </si>
  <si>
    <t>fuerte + fuerte = fuerte</t>
  </si>
  <si>
    <t>No</t>
  </si>
  <si>
    <t>Moderado (algunas veces)</t>
  </si>
  <si>
    <t>fuerte + moderado = moderado</t>
  </si>
  <si>
    <t>Sí</t>
  </si>
  <si>
    <t>Debil (no se ejecuta)</t>
  </si>
  <si>
    <t>fuerte + débil = débil</t>
  </si>
  <si>
    <t>moderado:
calificación entre 86 y 95</t>
  </si>
  <si>
    <t>moderado + fuerte = moderado</t>
  </si>
  <si>
    <t>moderado + moderado = moderado</t>
  </si>
  <si>
    <t>moderado + débil = débil</t>
  </si>
  <si>
    <t>débil: 
calificación entre 0 y 85</t>
  </si>
  <si>
    <t>débil + fuerte = débil</t>
  </si>
  <si>
    <t>débil + moderado = débil</t>
  </si>
  <si>
    <t>débil + débil = débil</t>
  </si>
  <si>
    <t>PROCESO GESTIÓN DEL SITEMA INTEGRADO - SIG
FORMATO ANÁLISIS Y EVALUACIÓN DEL DISEÑO DE LOS CONTROLES PARA LA MITIGACIÓN DEL RIESGO</t>
  </si>
  <si>
    <t>Memo I2019022551 - 29/04/2019</t>
  </si>
  <si>
    <t>2 de 2</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</si>
  <si>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</si>
  <si>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</si>
  <si>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</si>
  <si>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</si>
  <si>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rPr>
        <b/>
        <sz val="11"/>
        <color theme="1"/>
        <rFont val="Calibri"/>
        <family val="2"/>
        <scheme val="minor"/>
      </rPr>
      <t xml:space="preserve">Importante: </t>
    </r>
    <r>
      <rPr>
        <sz val="11"/>
        <color theme="1"/>
        <rFont val="Calibri"/>
        <family val="2"/>
        <scheme val="minor"/>
      </rPr>
      <t>La solidez del conjunto de controles se obtiene calculando el promedio aritmético simple de los controles por cada riesgo.</t>
    </r>
  </si>
  <si>
    <t>Criterio 1: Ya que no es posible confirmar el carácter formal del rol descrito, no es claro que cuente con la autoridad o funciones suficientes para la ejecución del control, por lo cual se recomienda dar mayor claridad en la descripción del mismo.
Criterio 2: Aunque se considera que la periodicidad es oportuna, se recomienda tener en cuenta en el diseño, los casos en los cuales hay cambios en la designación de referentes antes del año.
Criterio 3: No aplica
Criterio 4: No aplica
Criterio 5: No aplica
Criterio 6: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</si>
</sst>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0"/>
      <color theme="1"/>
      <name val="Calibri"/>
      <family val="2"/>
      <scheme val="minor"/>
    </font>
    <font>
      <sz val="8"/>
      <color indexed="81"/>
      <name val="Arial"/>
      <family val="2"/>
    </font>
    <font>
      <sz val="12"/>
      <name val="Arial"/>
      <family val="2"/>
    </font>
    <font>
      <sz val="11"/>
      <name val="Arial"/>
      <family val="2"/>
    </font>
    <font>
      <sz val="11"/>
      <color theme="1"/>
      <name val="Arial"/>
      <family val="2"/>
    </font>
    <font>
      <b/>
      <i/>
      <sz val="10"/>
      <name val="Arial"/>
      <family val="2"/>
    </font>
    <font>
      <i/>
      <sz val="10"/>
      <color theme="4"/>
      <name val="Arial"/>
      <family val="2"/>
    </font>
    <font>
      <i/>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0" fontId="1" fillId="0" borderId="0"/>
    <xf numFmtId="0" fontId="8" fillId="0" borderId="0"/>
    <xf numFmtId="0" fontId="9" fillId="0" borderId="0" applyNumberFormat="0" applyFill="0" applyBorder="0" applyAlignment="0" applyProtection="0">
      <alignment vertical="top"/>
      <protection locked="0"/>
    </xf>
  </cellStyleXfs>
  <cellXfs count="114">
    <xf numFmtId="0" fontId="0" fillId="0" borderId="0" xfId="0"/>
    <xf numFmtId="0" fontId="1" fillId="2" borderId="0" xfId="0" applyNumberFormat="1" applyFont="1" applyFill="1" applyBorder="1" applyAlignment="1">
      <alignment horizontal="center" vertical="center" wrapText="1"/>
    </xf>
    <xf numFmtId="0" fontId="2" fillId="2" borderId="0" xfId="0" applyFont="1" applyFill="1" applyBorder="1" applyAlignment="1">
      <alignment wrapText="1"/>
    </xf>
    <xf numFmtId="0" fontId="1" fillId="2" borderId="0" xfId="0" applyFont="1" applyFill="1" applyAlignment="1">
      <alignment horizontal="center" wrapText="1"/>
    </xf>
    <xf numFmtId="0" fontId="1" fillId="2" borderId="0" xfId="0" applyFont="1" applyFill="1" applyBorder="1" applyAlignment="1">
      <alignment horizontal="center" wrapText="1"/>
    </xf>
    <xf numFmtId="0" fontId="2" fillId="2" borderId="0" xfId="0" applyFont="1" applyFill="1" applyAlignment="1">
      <alignment horizontal="center" wrapText="1"/>
    </xf>
    <xf numFmtId="0" fontId="1" fillId="2" borderId="0" xfId="0" applyFont="1" applyFill="1" applyAlignment="1">
      <alignment horizontal="left" wrapText="1"/>
    </xf>
    <xf numFmtId="0" fontId="6" fillId="2" borderId="0" xfId="0" applyFont="1" applyFill="1" applyBorder="1" applyAlignment="1">
      <alignment horizontal="center" wrapText="1"/>
    </xf>
    <xf numFmtId="0" fontId="1" fillId="2" borderId="0" xfId="0" applyFont="1" applyFill="1" applyBorder="1" applyAlignment="1">
      <alignment horizontal="left" wrapText="1"/>
    </xf>
    <xf numFmtId="0" fontId="7"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3" fillId="2" borderId="0" xfId="0" applyFont="1" applyFill="1" applyBorder="1" applyAlignment="1">
      <alignment horizontal="left" wrapText="1"/>
    </xf>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0" borderId="0" xfId="0" applyFont="1"/>
    <xf numFmtId="0" fontId="0" fillId="0" borderId="0" xfId="0" applyAlignment="1">
      <alignment vertical="center"/>
    </xf>
    <xf numFmtId="0" fontId="0" fillId="0" borderId="1" xfId="0" applyBorder="1" applyAlignment="1">
      <alignment vertical="center"/>
    </xf>
    <xf numFmtId="0" fontId="13"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3" xfId="1"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wrapText="1"/>
    </xf>
    <xf numFmtId="0" fontId="12" fillId="3" borderId="0" xfId="0" applyFont="1" applyFill="1" applyAlignment="1">
      <alignment horizontal="center" vertical="center"/>
    </xf>
    <xf numFmtId="0" fontId="0" fillId="0" borderId="1" xfId="0" applyBorder="1" applyAlignment="1">
      <alignment horizontal="center"/>
    </xf>
    <xf numFmtId="0" fontId="0" fillId="3" borderId="1" xfId="0" applyFill="1" applyBorder="1" applyAlignment="1">
      <alignment horizontal="center" vertical="center" wrapText="1"/>
    </xf>
    <xf numFmtId="0" fontId="0" fillId="0" borderId="0" xfId="0" applyBorder="1"/>
    <xf numFmtId="0" fontId="0" fillId="4" borderId="1" xfId="0" applyFill="1" applyBorder="1" applyAlignment="1">
      <alignment horizontal="center" vertical="center" wrapText="1"/>
    </xf>
    <xf numFmtId="0" fontId="0" fillId="0" borderId="1" xfId="0" applyBorder="1" applyAlignment="1">
      <alignment horizontal="left" vertical="center"/>
    </xf>
    <xf numFmtId="0" fontId="4" fillId="2" borderId="1" xfId="1"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xf>
    <xf numFmtId="0" fontId="12" fillId="3" borderId="0" xfId="0" applyFont="1" applyFill="1" applyBorder="1" applyAlignment="1">
      <alignment horizontal="center" vertical="center"/>
    </xf>
    <xf numFmtId="0" fontId="0" fillId="4" borderId="0" xfId="0"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0" fontId="12" fillId="0" borderId="0" xfId="0" applyFont="1" applyFill="1" applyBorder="1" applyAlignment="1"/>
    <xf numFmtId="0" fontId="0" fillId="4" borderId="1" xfId="0" applyFill="1" applyBorder="1" applyAlignment="1">
      <alignment horizontal="centerContinuous" vertical="center" wrapText="1"/>
    </xf>
    <xf numFmtId="0" fontId="0" fillId="0" borderId="2" xfId="0" applyBorder="1" applyAlignment="1">
      <alignment vertical="center"/>
    </xf>
    <xf numFmtId="0" fontId="0" fillId="4" borderId="5" xfId="0" applyFill="1" applyBorder="1" applyAlignment="1">
      <alignment horizontal="centerContinuous"/>
    </xf>
    <xf numFmtId="0" fontId="0" fillId="3" borderId="0" xfId="0" applyFill="1" applyBorder="1" applyAlignment="1">
      <alignment horizontal="right" vertical="center" wrapText="1"/>
    </xf>
    <xf numFmtId="0" fontId="4"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wrapText="1"/>
      <protection locked="0"/>
    </xf>
    <xf numFmtId="0" fontId="1"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center" wrapText="1"/>
      <protection locked="0"/>
    </xf>
    <xf numFmtId="0" fontId="1" fillId="2" borderId="1"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right" vertical="center" wrapText="1"/>
      <protection locked="0"/>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2" fillId="2" borderId="1" xfId="0" applyFont="1" applyFill="1" applyBorder="1" applyAlignment="1">
      <alignment wrapText="1"/>
    </xf>
    <xf numFmtId="14" fontId="1"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1" fillId="2" borderId="0" xfId="0" applyNumberFormat="1" applyFont="1" applyFill="1" applyBorder="1" applyAlignment="1">
      <alignment horizontal="right" vertical="center" wrapText="1"/>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12" fillId="3" borderId="1"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5" fillId="2" borderId="3" xfId="0" applyFont="1" applyFill="1" applyBorder="1" applyAlignment="1">
      <alignment horizontal="center"/>
    </xf>
    <xf numFmtId="0" fontId="15" fillId="2" borderId="7" xfId="0" applyFont="1" applyFill="1" applyBorder="1" applyAlignment="1">
      <alignment horizontal="center"/>
    </xf>
    <xf numFmtId="0" fontId="15" fillId="2" borderId="2" xfId="0" applyFont="1" applyFill="1" applyBorder="1" applyAlignment="1">
      <alignment horizontal="center"/>
    </xf>
    <xf numFmtId="0" fontId="3" fillId="5"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0" xfId="0" applyNumberFormat="1" applyFont="1" applyFill="1" applyBorder="1" applyAlignment="1">
      <alignment horizontal="right" vertical="center" wrapText="1"/>
    </xf>
    <xf numFmtId="0" fontId="1" fillId="2" borderId="1" xfId="0" applyFont="1" applyFill="1" applyBorder="1" applyAlignment="1" applyProtection="1">
      <alignment horizontal="center" vertical="center" wrapText="1"/>
      <protection locked="0"/>
    </xf>
    <xf numFmtId="0" fontId="1" fillId="2" borderId="1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12" fillId="3" borderId="1" xfId="0" applyFont="1"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left" vertical="center"/>
    </xf>
    <xf numFmtId="0" fontId="0" fillId="0" borderId="1" xfId="0" applyFill="1" applyBorder="1" applyAlignment="1">
      <alignment horizontal="left" vertical="center"/>
    </xf>
    <xf numFmtId="0" fontId="0" fillId="0" borderId="1" xfId="0" applyBorder="1" applyAlignment="1">
      <alignment horizontal="left"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cellXfs>
  <cellStyles count="4">
    <cellStyle name="Hipervínculo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216750</xdr:colOff>
      <xdr:row>1</xdr:row>
      <xdr:rowOff>125864</xdr:rowOff>
    </xdr:from>
    <xdr:to>
      <xdr:col>1</xdr:col>
      <xdr:colOff>1904999</xdr:colOff>
      <xdr:row>4</xdr:row>
      <xdr:rowOff>190501</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813" y="161583"/>
          <a:ext cx="1688249" cy="107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64350</xdr:colOff>
      <xdr:row>1</xdr:row>
      <xdr:rowOff>197301</xdr:rowOff>
    </xdr:from>
    <xdr:to>
      <xdr:col>1</xdr:col>
      <xdr:colOff>1171984</xdr:colOff>
      <xdr:row>4</xdr:row>
      <xdr:rowOff>104775</xdr:rowOff>
    </xdr:to>
    <xdr:pic>
      <xdr:nvPicPr>
        <xdr:cNvPr id="2" name="Imagen 1" descr="escudo-alc">
          <a:extLst>
            <a:ext uri="{FF2B5EF4-FFF2-40B4-BE49-F238E27FC236}">
              <a16:creationId xmlns:a16="http://schemas.microsoft.com/office/drawing/2014/main" id="{89C11749-3E5C-4C56-B405-0F5289635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25" y="340176"/>
          <a:ext cx="1107634" cy="821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tabSelected="1" zoomScale="70" zoomScaleNormal="70" zoomScaleSheetLayoutView="70" zoomScalePageLayoutView="25" workbookViewId="0"/>
  </sheetViews>
  <sheetFormatPr baseColWidth="10" defaultColWidth="2.85546875" defaultRowHeight="12.75" x14ac:dyDescent="0.2"/>
  <cols>
    <col min="1" max="1" width="1.140625" style="2" customWidth="1"/>
    <col min="2" max="2" width="32.28515625" style="5" customWidth="1"/>
    <col min="3" max="3" width="32.140625" style="6" customWidth="1"/>
    <col min="4" max="4" width="35.7109375" style="6" customWidth="1"/>
    <col min="5" max="5" width="58.7109375" style="3" customWidth="1"/>
    <col min="6" max="6" width="14" style="1" customWidth="1"/>
    <col min="7" max="7" width="16.85546875" style="3" customWidth="1"/>
    <col min="8" max="8" width="20" style="3" customWidth="1"/>
    <col min="9" max="9" width="18.7109375" style="6" customWidth="1"/>
    <col min="10" max="10" width="18.7109375" style="2" customWidth="1"/>
    <col min="11" max="11" width="20.140625" style="2" customWidth="1"/>
    <col min="12" max="12" width="18.7109375" style="2" customWidth="1"/>
    <col min="13" max="13" width="16" style="2" customWidth="1"/>
    <col min="14" max="14" width="26.42578125" style="2" customWidth="1"/>
    <col min="15" max="15" width="14.7109375" style="2" customWidth="1"/>
    <col min="16" max="16" width="13.42578125" style="2" customWidth="1"/>
    <col min="17" max="17" width="14.7109375" style="2" customWidth="1"/>
    <col min="18" max="19" width="33.28515625" style="2" customWidth="1"/>
    <col min="20" max="16384" width="2.85546875" style="2"/>
  </cols>
  <sheetData>
    <row r="1" spans="1:19" ht="5.25" customHeight="1" x14ac:dyDescent="0.2"/>
    <row r="2" spans="1:19" ht="25.5" customHeight="1" x14ac:dyDescent="0.2">
      <c r="B2" s="75"/>
      <c r="C2" s="83" t="s">
        <v>0</v>
      </c>
      <c r="D2" s="83"/>
      <c r="E2" s="83"/>
      <c r="F2" s="83"/>
      <c r="G2" s="83"/>
      <c r="H2" s="83"/>
      <c r="I2" s="83"/>
      <c r="J2" s="83"/>
      <c r="K2" s="83"/>
      <c r="L2" s="83"/>
      <c r="M2" s="83"/>
      <c r="N2" s="83"/>
      <c r="O2" s="83"/>
      <c r="P2" s="83"/>
      <c r="Q2" s="83"/>
      <c r="R2" s="61" t="s">
        <v>1</v>
      </c>
      <c r="S2" s="61" t="s">
        <v>2</v>
      </c>
    </row>
    <row r="3" spans="1:19" ht="25.5" customHeight="1" x14ac:dyDescent="0.2">
      <c r="B3" s="76"/>
      <c r="C3" s="83"/>
      <c r="D3" s="83"/>
      <c r="E3" s="83"/>
      <c r="F3" s="83"/>
      <c r="G3" s="83"/>
      <c r="H3" s="83"/>
      <c r="I3" s="83"/>
      <c r="J3" s="83"/>
      <c r="K3" s="83"/>
      <c r="L3" s="83"/>
      <c r="M3" s="83"/>
      <c r="N3" s="83"/>
      <c r="O3" s="83"/>
      <c r="P3" s="83"/>
      <c r="Q3" s="83"/>
      <c r="R3" s="61" t="s">
        <v>3</v>
      </c>
      <c r="S3" s="61">
        <v>1</v>
      </c>
    </row>
    <row r="4" spans="1:19" ht="29.25" customHeight="1" x14ac:dyDescent="0.2">
      <c r="B4" s="76"/>
      <c r="C4" s="83"/>
      <c r="D4" s="83"/>
      <c r="E4" s="83"/>
      <c r="F4" s="83"/>
      <c r="G4" s="83"/>
      <c r="H4" s="83"/>
      <c r="I4" s="83"/>
      <c r="J4" s="83"/>
      <c r="K4" s="83"/>
      <c r="L4" s="83"/>
      <c r="M4" s="83"/>
      <c r="N4" s="83"/>
      <c r="O4" s="83"/>
      <c r="P4" s="83"/>
      <c r="Q4" s="83"/>
      <c r="R4" s="61" t="s">
        <v>4</v>
      </c>
      <c r="S4" s="61" t="s">
        <v>5</v>
      </c>
    </row>
    <row r="5" spans="1:19" ht="25.5" customHeight="1" x14ac:dyDescent="0.2">
      <c r="B5" s="77"/>
      <c r="C5" s="83"/>
      <c r="D5" s="83"/>
      <c r="E5" s="83"/>
      <c r="F5" s="83"/>
      <c r="G5" s="83"/>
      <c r="H5" s="83"/>
      <c r="I5" s="83"/>
      <c r="J5" s="83"/>
      <c r="K5" s="83"/>
      <c r="L5" s="83"/>
      <c r="M5" s="83"/>
      <c r="N5" s="83"/>
      <c r="O5" s="83"/>
      <c r="P5" s="83"/>
      <c r="Q5" s="83"/>
      <c r="R5" s="61" t="s">
        <v>6</v>
      </c>
      <c r="S5" s="61" t="s">
        <v>7</v>
      </c>
    </row>
    <row r="6" spans="1:19" ht="12" customHeight="1" x14ac:dyDescent="0.2">
      <c r="B6" s="2"/>
      <c r="C6" s="11"/>
      <c r="D6" s="11"/>
      <c r="E6" s="11"/>
      <c r="F6" s="11"/>
      <c r="G6" s="11"/>
      <c r="H6" s="11"/>
      <c r="I6" s="8"/>
    </row>
    <row r="7" spans="1:19" ht="15" customHeight="1" x14ac:dyDescent="0.2">
      <c r="B7" s="93" t="s">
        <v>8</v>
      </c>
      <c r="C7" s="93"/>
      <c r="D7" s="93"/>
      <c r="E7" s="93"/>
      <c r="F7" s="93"/>
      <c r="G7" s="93"/>
      <c r="H7" s="93"/>
      <c r="I7" s="93"/>
      <c r="J7" s="93"/>
      <c r="K7" s="93"/>
      <c r="L7" s="93"/>
      <c r="M7" s="93"/>
      <c r="N7" s="93"/>
      <c r="O7" s="93"/>
      <c r="P7" s="93"/>
      <c r="Q7" s="93"/>
      <c r="R7" s="93"/>
      <c r="S7" s="93"/>
    </row>
    <row r="8" spans="1:19" x14ac:dyDescent="0.2">
      <c r="B8" s="12"/>
      <c r="C8" s="9"/>
      <c r="D8" s="9"/>
      <c r="E8" s="4"/>
      <c r="G8" s="4"/>
      <c r="H8" s="7"/>
      <c r="I8" s="8"/>
    </row>
    <row r="9" spans="1:19" ht="15" x14ac:dyDescent="0.2">
      <c r="A9" s="14"/>
      <c r="B9" s="56" t="s">
        <v>9</v>
      </c>
      <c r="C9" s="64">
        <v>43658</v>
      </c>
      <c r="D9" s="54"/>
      <c r="E9" s="53"/>
      <c r="F9" s="80" t="s">
        <v>10</v>
      </c>
      <c r="G9" s="80"/>
      <c r="H9" s="80"/>
      <c r="I9" s="81" t="s">
        <v>11</v>
      </c>
      <c r="J9" s="81"/>
      <c r="K9" s="81"/>
      <c r="L9" s="54"/>
      <c r="M9" s="55"/>
      <c r="N9" s="55"/>
      <c r="O9" s="55"/>
      <c r="P9" s="55"/>
      <c r="Q9" s="55"/>
    </row>
    <row r="10" spans="1:19" x14ac:dyDescent="0.2">
      <c r="B10" s="12"/>
      <c r="C10" s="9"/>
      <c r="D10" s="9"/>
      <c r="E10" s="4"/>
      <c r="G10" s="4"/>
      <c r="H10" s="7"/>
      <c r="I10" s="8"/>
    </row>
    <row r="11" spans="1:19" s="10" customFormat="1" ht="47.25" customHeight="1" x14ac:dyDescent="0.25">
      <c r="B11" s="83" t="s">
        <v>12</v>
      </c>
      <c r="C11" s="83" t="s">
        <v>13</v>
      </c>
      <c r="D11" s="84" t="s">
        <v>14</v>
      </c>
      <c r="E11" s="83" t="s">
        <v>15</v>
      </c>
      <c r="F11" s="83" t="s">
        <v>16</v>
      </c>
      <c r="G11" s="83"/>
      <c r="H11" s="83"/>
      <c r="I11" s="83"/>
      <c r="J11" s="83"/>
      <c r="K11" s="83"/>
      <c r="L11" s="83"/>
      <c r="M11" s="87" t="s">
        <v>17</v>
      </c>
      <c r="N11" s="60" t="s">
        <v>18</v>
      </c>
      <c r="O11" s="87" t="s">
        <v>19</v>
      </c>
      <c r="P11" s="78" t="s">
        <v>20</v>
      </c>
      <c r="Q11" s="78" t="s">
        <v>21</v>
      </c>
    </row>
    <row r="12" spans="1:19" s="10" customFormat="1" ht="44.25" customHeight="1" x14ac:dyDescent="0.25">
      <c r="B12" s="83"/>
      <c r="C12" s="83"/>
      <c r="D12" s="85"/>
      <c r="E12" s="83"/>
      <c r="F12" s="94" t="s">
        <v>22</v>
      </c>
      <c r="G12" s="95"/>
      <c r="H12" s="57" t="s">
        <v>23</v>
      </c>
      <c r="I12" s="57" t="s">
        <v>24</v>
      </c>
      <c r="J12" s="57" t="s">
        <v>25</v>
      </c>
      <c r="K12" s="57" t="s">
        <v>26</v>
      </c>
      <c r="L12" s="57" t="s">
        <v>27</v>
      </c>
      <c r="M12" s="87"/>
      <c r="N12" s="88" t="s">
        <v>28</v>
      </c>
      <c r="O12" s="87" t="s">
        <v>29</v>
      </c>
      <c r="P12" s="78"/>
      <c r="Q12" s="78"/>
    </row>
    <row r="13" spans="1:19" s="10" customFormat="1" ht="147.75" customHeight="1" x14ac:dyDescent="0.25">
      <c r="B13" s="83"/>
      <c r="C13" s="83"/>
      <c r="D13" s="86"/>
      <c r="E13" s="83"/>
      <c r="F13" s="69" t="s">
        <v>30</v>
      </c>
      <c r="G13" s="69" t="s">
        <v>31</v>
      </c>
      <c r="H13" s="69" t="s">
        <v>32</v>
      </c>
      <c r="I13" s="33" t="s">
        <v>33</v>
      </c>
      <c r="J13" s="69" t="s">
        <v>34</v>
      </c>
      <c r="K13" s="69" t="s">
        <v>35</v>
      </c>
      <c r="L13" s="69" t="s">
        <v>36</v>
      </c>
      <c r="M13" s="87"/>
      <c r="N13" s="89"/>
      <c r="O13" s="87"/>
      <c r="P13" s="78"/>
      <c r="Q13" s="78"/>
    </row>
    <row r="14" spans="1:19" s="13" customFormat="1" ht="140.25" x14ac:dyDescent="0.25">
      <c r="B14" s="90" t="s">
        <v>37</v>
      </c>
      <c r="C14" s="90" t="s">
        <v>38</v>
      </c>
      <c r="D14" s="66" t="s">
        <v>39</v>
      </c>
      <c r="E14" s="66" t="s">
        <v>40</v>
      </c>
      <c r="F14" s="68" t="s">
        <v>41</v>
      </c>
      <c r="G14" s="68" t="s">
        <v>42</v>
      </c>
      <c r="H14" s="68" t="s">
        <v>43</v>
      </c>
      <c r="I14" s="68" t="s">
        <v>44</v>
      </c>
      <c r="J14" s="68" t="s">
        <v>45</v>
      </c>
      <c r="K14" s="68" t="s">
        <v>46</v>
      </c>
      <c r="L14" s="68" t="s">
        <v>47</v>
      </c>
      <c r="M14" s="52" t="str">
        <f>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")&lt;=parametros!$J$18,parametros!$F$18,
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")&lt;=parametros!$J$17,parametros!$F$17,
IF(_xlfn.IFNA(
VLOOKUP(Eval_controles!F14,parametros!F$5:G$6,2,FALSE)
+VLOOKUP(Eval_controles!G14,parametros!H$5:I$6,2,FALSE)
+VLOOKUP(Eval_controles!H14,parametros!J$5:K$6,2,FALSE)
+VLOOKUP(Eval_controles!I14,parametros!L$5:M$7,2,FALSE)
+VLOOKUP(Eval_controles!J14,parametros!N$5:O$6,2,FALSE)
+VLOOKUP(Eval_controles!K14,parametros!P$5:Q$6,2,FALSE)
+VLOOKUP(Eval_controles!L14,parametros!R$5:S$7,2,FALSE)," - ")&lt;=parametros!$J$16,parametros!$F$16," - "
)))</f>
        <v>Fuerte</v>
      </c>
      <c r="N14" s="58" t="s">
        <v>48</v>
      </c>
      <c r="O14" s="52" t="str">
        <f>_xlfn.IFNA(VLOOKUP(N14,parametros!$L$16:$M$18,2,FALSE)," - ")</f>
        <v>Débil</v>
      </c>
      <c r="P14" s="52" t="str">
        <f>_xlfn.IFNA(VLOOKUP(CONCATENATE(M14,O14),parametros!K$23:M$31,3,FALSE)," - ")</f>
        <v>Sí</v>
      </c>
      <c r="Q14" s="52">
        <f>_xlfn.IFNA(VLOOKUP(CONCATENATE(M14,O14),parametros!$K$23:$L$31,2,FALSE)," - ")</f>
        <v>100</v>
      </c>
    </row>
    <row r="15" spans="1:19" s="13" customFormat="1" ht="102" x14ac:dyDescent="0.25">
      <c r="B15" s="91"/>
      <c r="C15" s="91"/>
      <c r="D15" s="66" t="s">
        <v>49</v>
      </c>
      <c r="E15" s="66" t="s">
        <v>50</v>
      </c>
      <c r="F15" s="68" t="s">
        <v>41</v>
      </c>
      <c r="G15" s="68" t="s">
        <v>42</v>
      </c>
      <c r="H15" s="68" t="s">
        <v>43</v>
      </c>
      <c r="I15" s="68" t="s">
        <v>44</v>
      </c>
      <c r="J15" s="68" t="s">
        <v>45</v>
      </c>
      <c r="K15" s="68" t="s">
        <v>46</v>
      </c>
      <c r="L15" s="68" t="s">
        <v>47</v>
      </c>
      <c r="M15" s="52" t="str">
        <f>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")&lt;=parametros!$J$18,parametros!$F$18,
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")&lt;=parametros!$J$17,parametros!$F$17,
IF(_xlfn.IFNA(
VLOOKUP(Eval_controles!F15,parametros!F$5:G$6,2,FALSE)
+VLOOKUP(Eval_controles!G15,parametros!H$5:I$6,2,FALSE)
+VLOOKUP(Eval_controles!H15,parametros!J$5:K$6,2,FALSE)
+VLOOKUP(Eval_controles!I15,parametros!L$5:M$7,2,FALSE)
+VLOOKUP(Eval_controles!J15,parametros!N$5:O$6,2,FALSE)
+VLOOKUP(Eval_controles!K15,parametros!P$5:Q$6,2,FALSE)
+VLOOKUP(Eval_controles!L15,parametros!R$5:S$7,2,FALSE)," - ")&lt;=parametros!$J$16,parametros!$F$16," - "
)))</f>
        <v>Fuerte</v>
      </c>
      <c r="N15" s="58" t="s">
        <v>51</v>
      </c>
      <c r="O15" s="52" t="str">
        <f>_xlfn.IFNA(VLOOKUP(N15,parametros!$L$16:$M$18,2,FALSE)," - ")</f>
        <v>Moderado</v>
      </c>
      <c r="P15" s="52" t="str">
        <f>_xlfn.IFNA(VLOOKUP(CONCATENATE(M15,O15),parametros!K$23:M$31,3,FALSE)," - ")</f>
        <v>Sí</v>
      </c>
      <c r="Q15" s="52">
        <f>_xlfn.IFNA(VLOOKUP(CONCATENATE(M15,O15),parametros!$K$23:$L$31,2,FALSE)," - ")</f>
        <v>100</v>
      </c>
    </row>
    <row r="16" spans="1:19" s="13" customFormat="1" ht="89.25" x14ac:dyDescent="0.25">
      <c r="B16" s="91"/>
      <c r="C16" s="91"/>
      <c r="D16" s="66" t="s">
        <v>52</v>
      </c>
      <c r="E16" s="66" t="s">
        <v>53</v>
      </c>
      <c r="F16" s="68" t="s">
        <v>41</v>
      </c>
      <c r="G16" s="68" t="s">
        <v>42</v>
      </c>
      <c r="H16" s="68" t="s">
        <v>43</v>
      </c>
      <c r="I16" s="68" t="s">
        <v>44</v>
      </c>
      <c r="J16" s="68" t="s">
        <v>45</v>
      </c>
      <c r="K16" s="68" t="s">
        <v>46</v>
      </c>
      <c r="L16" s="68" t="s">
        <v>47</v>
      </c>
      <c r="M16" s="52" t="str">
        <f>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")&lt;=parametros!$J$18,parametros!$F$18,
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")&lt;=parametros!$J$17,parametros!$F$17,
IF(_xlfn.IFNA(
VLOOKUP(Eval_controles!F16,parametros!F$5:G$6,2,FALSE)
+VLOOKUP(Eval_controles!G16,parametros!H$5:I$6,2,FALSE)
+VLOOKUP(Eval_controles!H16,parametros!J$5:K$6,2,FALSE)
+VLOOKUP(Eval_controles!I16,parametros!L$5:M$7,2,FALSE)
+VLOOKUP(Eval_controles!J16,parametros!N$5:O$6,2,FALSE)
+VLOOKUP(Eval_controles!K16,parametros!P$5:Q$6,2,FALSE)
+VLOOKUP(Eval_controles!L16,parametros!R$5:S$7,2,FALSE)," - ")&lt;=parametros!$J$16,parametros!$F$16," - "
)))</f>
        <v>Fuerte</v>
      </c>
      <c r="N16" s="58" t="s">
        <v>54</v>
      </c>
      <c r="O16" s="52" t="str">
        <f>_xlfn.IFNA(VLOOKUP(N16,parametros!$L$16:$M$18,2,FALSE)," - ")</f>
        <v>Fuerte</v>
      </c>
      <c r="P16" s="52" t="str">
        <f>_xlfn.IFNA(VLOOKUP(CONCATENATE(M16,O16),parametros!K$23:M$31,3,FALSE)," - ")</f>
        <v>No</v>
      </c>
      <c r="Q16" s="52">
        <f>_xlfn.IFNA(VLOOKUP(CONCATENATE(M16,O16),parametros!$K$23:$L$31,2,FALSE)," - ")</f>
        <v>100</v>
      </c>
    </row>
    <row r="17" spans="1:19" s="13" customFormat="1" ht="127.5" x14ac:dyDescent="0.25">
      <c r="B17" s="91"/>
      <c r="C17" s="91"/>
      <c r="D17" s="66" t="s">
        <v>55</v>
      </c>
      <c r="E17" s="66" t="s">
        <v>56</v>
      </c>
      <c r="F17" s="68" t="s">
        <v>41</v>
      </c>
      <c r="G17" s="68" t="s">
        <v>42</v>
      </c>
      <c r="H17" s="68" t="s">
        <v>43</v>
      </c>
      <c r="I17" s="68" t="s">
        <v>44</v>
      </c>
      <c r="J17" s="68" t="s">
        <v>45</v>
      </c>
      <c r="K17" s="68" t="s">
        <v>46</v>
      </c>
      <c r="L17" s="68" t="s">
        <v>47</v>
      </c>
      <c r="M17" s="52" t="str">
        <f>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")&lt;=parametros!$J$18,parametros!$F$18,
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")&lt;=parametros!$J$17,parametros!$F$17,
IF(_xlfn.IFNA(
VLOOKUP(Eval_controles!F17,parametros!F$5:G$6,2,FALSE)
+VLOOKUP(Eval_controles!G17,parametros!H$5:I$6,2,FALSE)
+VLOOKUP(Eval_controles!H17,parametros!J$5:K$6,2,FALSE)
+VLOOKUP(Eval_controles!I17,parametros!L$5:M$7,2,FALSE)
+VLOOKUP(Eval_controles!J17,parametros!N$5:O$6,2,FALSE)
+VLOOKUP(Eval_controles!K17,parametros!P$5:Q$6,2,FALSE)
+VLOOKUP(Eval_controles!L17,parametros!R$5:S$7,2,FALSE)," - ")&lt;=parametros!$J$16,parametros!$F$16," - "
)))</f>
        <v>Fuerte</v>
      </c>
      <c r="N17" s="58" t="s">
        <v>51</v>
      </c>
      <c r="O17" s="52" t="str">
        <f>_xlfn.IFNA(VLOOKUP(N17,parametros!$L$16:$M$18,2,FALSE)," - ")</f>
        <v>Moderado</v>
      </c>
      <c r="P17" s="52" t="str">
        <f>_xlfn.IFNA(VLOOKUP(CONCATENATE(M17,O17),parametros!K$23:M$31,3,FALSE)," - ")</f>
        <v>Sí</v>
      </c>
      <c r="Q17" s="52">
        <f>_xlfn.IFNA(VLOOKUP(CONCATENATE(M17,O17),parametros!$K$23:$L$31,2,FALSE)," - ")</f>
        <v>100</v>
      </c>
    </row>
    <row r="18" spans="1:19" s="13" customFormat="1" ht="102" x14ac:dyDescent="0.25">
      <c r="B18" s="92"/>
      <c r="C18" s="92"/>
      <c r="D18" s="66" t="s">
        <v>57</v>
      </c>
      <c r="E18" s="66" t="s">
        <v>58</v>
      </c>
      <c r="F18" s="68" t="s">
        <v>41</v>
      </c>
      <c r="G18" s="68" t="s">
        <v>42</v>
      </c>
      <c r="H18" s="68" t="s">
        <v>43</v>
      </c>
      <c r="I18" s="68" t="s">
        <v>44</v>
      </c>
      <c r="J18" s="68" t="s">
        <v>45</v>
      </c>
      <c r="K18" s="68" t="s">
        <v>46</v>
      </c>
      <c r="L18" s="68" t="s">
        <v>47</v>
      </c>
      <c r="M18" s="52" t="str">
        <f>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")&lt;=parametros!$J$18,parametros!$F$18,
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")&lt;=parametros!$J$17,parametros!$F$17,
IF(_xlfn.IFNA(
VLOOKUP(Eval_controles!F18,parametros!F$5:G$6,2,FALSE)
+VLOOKUP(Eval_controles!G18,parametros!H$5:I$6,2,FALSE)
+VLOOKUP(Eval_controles!H18,parametros!J$5:K$6,2,FALSE)
+VLOOKUP(Eval_controles!I18,parametros!L$5:M$7,2,FALSE)
+VLOOKUP(Eval_controles!J18,parametros!N$5:O$6,2,FALSE)
+VLOOKUP(Eval_controles!K18,parametros!P$5:Q$6,2,FALSE)
+VLOOKUP(Eval_controles!L18,parametros!R$5:S$7,2,FALSE)," - ")&lt;=parametros!$J$16,parametros!$F$16," - "
)))</f>
        <v>Fuerte</v>
      </c>
      <c r="N18" s="58" t="s">
        <v>51</v>
      </c>
      <c r="O18" s="52" t="str">
        <f>_xlfn.IFNA(VLOOKUP(N18,parametros!$L$16:$M$18,2,FALSE)," - ")</f>
        <v>Moderado</v>
      </c>
      <c r="P18" s="52" t="str">
        <f>_xlfn.IFNA(VLOOKUP(CONCATENATE(M18,O18),parametros!K$23:M$31,3,FALSE)," - ")</f>
        <v>Sí</v>
      </c>
      <c r="Q18" s="52">
        <f>_xlfn.IFNA(VLOOKUP(CONCATENATE(M18,O18),parametros!$K$23:$L$31,2,FALSE)," - ")</f>
        <v>100</v>
      </c>
    </row>
    <row r="19" spans="1:19" ht="15" x14ac:dyDescent="0.2">
      <c r="A19" s="14"/>
      <c r="B19" s="48"/>
      <c r="C19" s="48"/>
      <c r="D19" s="48"/>
      <c r="E19" s="48"/>
      <c r="F19" s="68"/>
      <c r="G19" s="68"/>
      <c r="H19" s="68"/>
      <c r="I19" s="68"/>
      <c r="J19" s="68"/>
      <c r="K19" s="68"/>
      <c r="L19" s="68"/>
      <c r="M19" s="52" t="str">
        <f>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")&lt;=parametros!$J$18,parametros!$F$18,
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")&lt;=parametros!$J$17,parametros!$F$17,
IF(_xlfn.IFNA(
VLOOKUP(Eval_controles!F19,parametros!F$5:G$6,2,FALSE)
+VLOOKUP(Eval_controles!G19,parametros!H$5:I$6,2,FALSE)
+VLOOKUP(Eval_controles!H19,parametros!J$5:K$6,2,FALSE)
+VLOOKUP(Eval_controles!I19,parametros!L$5:M$7,2,FALSE)
+VLOOKUP(Eval_controles!J19,parametros!N$5:O$6,2,FALSE)
+VLOOKUP(Eval_controles!K19,parametros!P$5:Q$6,2,FALSE)
+VLOOKUP(Eval_controles!L19,parametros!R$5:S$7,2,FALSE)," - ")&lt;=parametros!$J$16,parametros!$F$16," - "
)))</f>
        <v xml:space="preserve"> - </v>
      </c>
      <c r="N19" s="58"/>
      <c r="O19" s="52" t="str">
        <f>_xlfn.IFNA(VLOOKUP(N19,parametros!$L$16:$M$18,2,FALSE)," - ")</f>
        <v xml:space="preserve"> - </v>
      </c>
      <c r="P19" s="52" t="str">
        <f>_xlfn.IFNA(VLOOKUP(CONCATENATE(M19,O19),parametros!K$23:M$31,3,FALSE)," - ")</f>
        <v xml:space="preserve"> - </v>
      </c>
      <c r="Q19" s="52" t="str">
        <f>_xlfn.IFNA(VLOOKUP(CONCATENATE(M19,O19),parametros!$K$23:$L$31,2,FALSE)," - ")</f>
        <v xml:space="preserve"> - </v>
      </c>
    </row>
    <row r="20" spans="1:19" ht="15" x14ac:dyDescent="0.2">
      <c r="A20" s="14"/>
      <c r="B20" s="53"/>
      <c r="C20" s="53"/>
      <c r="D20" s="53"/>
      <c r="E20" s="53"/>
      <c r="F20" s="54"/>
      <c r="G20" s="54"/>
      <c r="H20" s="54"/>
      <c r="I20" s="54"/>
      <c r="J20" s="54"/>
      <c r="K20" s="54"/>
      <c r="L20" s="54"/>
      <c r="M20" s="55"/>
      <c r="N20" s="55"/>
      <c r="O20" s="55"/>
      <c r="P20" s="55"/>
      <c r="Q20" s="55"/>
    </row>
    <row r="21" spans="1:19" ht="4.5" customHeight="1" x14ac:dyDescent="0.2">
      <c r="A21" s="14"/>
      <c r="B21" s="56"/>
      <c r="C21" s="54"/>
      <c r="D21" s="54"/>
      <c r="E21" s="53"/>
      <c r="F21" s="67"/>
      <c r="G21" s="67"/>
      <c r="H21" s="67"/>
      <c r="I21" s="54"/>
      <c r="J21" s="54"/>
      <c r="K21" s="54"/>
      <c r="L21" s="54"/>
      <c r="M21" s="55"/>
      <c r="N21" s="55"/>
      <c r="O21" s="55"/>
      <c r="P21" s="55"/>
      <c r="Q21" s="55"/>
    </row>
    <row r="22" spans="1:19" ht="6.75" customHeight="1" x14ac:dyDescent="0.2">
      <c r="A22" s="14"/>
      <c r="B22" s="53"/>
      <c r="C22" s="53"/>
      <c r="D22" s="53"/>
      <c r="E22" s="53"/>
      <c r="F22" s="54"/>
      <c r="G22" s="54"/>
      <c r="H22" s="54"/>
      <c r="I22" s="54"/>
      <c r="J22" s="54"/>
      <c r="K22" s="54"/>
      <c r="L22" s="54"/>
      <c r="M22" s="55"/>
      <c r="N22" s="55"/>
      <c r="O22" s="55"/>
      <c r="P22" s="55"/>
      <c r="Q22" s="55"/>
    </row>
    <row r="23" spans="1:19" ht="16.5" customHeight="1" x14ac:dyDescent="0.2">
      <c r="A23" s="14"/>
      <c r="B23" s="93" t="s">
        <v>59</v>
      </c>
      <c r="C23" s="93"/>
      <c r="D23" s="93"/>
      <c r="E23" s="93"/>
      <c r="F23" s="93"/>
      <c r="G23" s="93"/>
      <c r="H23" s="93"/>
      <c r="I23" s="93"/>
      <c r="J23" s="93"/>
      <c r="K23" s="93"/>
      <c r="L23" s="93"/>
      <c r="M23" s="93"/>
      <c r="N23" s="93"/>
      <c r="O23" s="93"/>
      <c r="P23" s="93"/>
      <c r="Q23" s="93"/>
      <c r="R23" s="93"/>
      <c r="S23" s="93"/>
    </row>
    <row r="24" spans="1:19" ht="15" x14ac:dyDescent="0.2">
      <c r="A24" s="14"/>
      <c r="B24" s="12"/>
      <c r="C24" s="9"/>
      <c r="D24" s="9"/>
      <c r="E24" s="4"/>
      <c r="F24" s="67"/>
      <c r="G24" s="67"/>
      <c r="H24" s="67"/>
      <c r="I24" s="8"/>
    </row>
    <row r="25" spans="1:19" ht="15" x14ac:dyDescent="0.2">
      <c r="A25" s="14"/>
      <c r="B25" s="56" t="s">
        <v>9</v>
      </c>
      <c r="C25" s="64">
        <v>43844</v>
      </c>
      <c r="D25" s="54"/>
      <c r="E25" s="53"/>
      <c r="F25" s="80" t="s">
        <v>60</v>
      </c>
      <c r="G25" s="80"/>
      <c r="H25" s="80"/>
      <c r="I25" s="81" t="s">
        <v>61</v>
      </c>
      <c r="J25" s="81"/>
      <c r="K25" s="81"/>
      <c r="L25" s="54"/>
      <c r="M25" s="55"/>
      <c r="N25" s="55"/>
      <c r="O25" s="55"/>
      <c r="P25" s="55"/>
      <c r="Q25" s="55"/>
    </row>
    <row r="26" spans="1:19" ht="15" x14ac:dyDescent="0.2">
      <c r="A26" s="14"/>
      <c r="B26" s="12"/>
      <c r="C26" s="9"/>
      <c r="D26" s="9"/>
      <c r="E26" s="4"/>
      <c r="F26" s="82"/>
      <c r="G26" s="82"/>
      <c r="H26" s="82"/>
      <c r="I26" s="8"/>
    </row>
    <row r="27" spans="1:19" ht="42.75" customHeight="1" x14ac:dyDescent="0.2">
      <c r="A27" s="14"/>
      <c r="B27" s="83" t="s">
        <v>12</v>
      </c>
      <c r="C27" s="83" t="s">
        <v>13</v>
      </c>
      <c r="D27" s="84" t="s">
        <v>14</v>
      </c>
      <c r="E27" s="83" t="s">
        <v>15</v>
      </c>
      <c r="F27" s="83" t="s">
        <v>16</v>
      </c>
      <c r="G27" s="83"/>
      <c r="H27" s="83"/>
      <c r="I27" s="83"/>
      <c r="J27" s="83"/>
      <c r="K27" s="83"/>
      <c r="L27" s="83"/>
      <c r="M27" s="87" t="s">
        <v>17</v>
      </c>
      <c r="N27" s="60" t="s">
        <v>18</v>
      </c>
      <c r="O27" s="87" t="s">
        <v>19</v>
      </c>
      <c r="P27" s="78" t="s">
        <v>20</v>
      </c>
      <c r="Q27" s="78" t="s">
        <v>21</v>
      </c>
      <c r="R27" s="79" t="s">
        <v>62</v>
      </c>
      <c r="S27" s="79" t="s">
        <v>63</v>
      </c>
    </row>
    <row r="28" spans="1:19" ht="55.5" customHeight="1" x14ac:dyDescent="0.2">
      <c r="A28" s="10"/>
      <c r="B28" s="83"/>
      <c r="C28" s="83"/>
      <c r="D28" s="85"/>
      <c r="E28" s="83"/>
      <c r="F28" s="94" t="s">
        <v>22</v>
      </c>
      <c r="G28" s="95"/>
      <c r="H28" s="57" t="s">
        <v>23</v>
      </c>
      <c r="I28" s="57" t="s">
        <v>24</v>
      </c>
      <c r="J28" s="57" t="s">
        <v>25</v>
      </c>
      <c r="K28" s="57" t="s">
        <v>26</v>
      </c>
      <c r="L28" s="57" t="s">
        <v>27</v>
      </c>
      <c r="M28" s="87"/>
      <c r="N28" s="88" t="s">
        <v>28</v>
      </c>
      <c r="O28" s="87" t="s">
        <v>29</v>
      </c>
      <c r="P28" s="78"/>
      <c r="Q28" s="78"/>
      <c r="R28" s="79"/>
      <c r="S28" s="79"/>
    </row>
    <row r="29" spans="1:19" ht="153" customHeight="1" x14ac:dyDescent="0.2">
      <c r="A29" s="10"/>
      <c r="B29" s="83"/>
      <c r="C29" s="83"/>
      <c r="D29" s="86"/>
      <c r="E29" s="83"/>
      <c r="F29" s="69" t="s">
        <v>30</v>
      </c>
      <c r="G29" s="69" t="s">
        <v>31</v>
      </c>
      <c r="H29" s="69" t="s">
        <v>32</v>
      </c>
      <c r="I29" s="33" t="s">
        <v>33</v>
      </c>
      <c r="J29" s="69" t="s">
        <v>34</v>
      </c>
      <c r="K29" s="69" t="s">
        <v>35</v>
      </c>
      <c r="L29" s="69" t="s">
        <v>36</v>
      </c>
      <c r="M29" s="87"/>
      <c r="N29" s="89"/>
      <c r="O29" s="87"/>
      <c r="P29" s="78"/>
      <c r="Q29" s="78"/>
      <c r="R29" s="79"/>
      <c r="S29" s="79"/>
    </row>
    <row r="30" spans="1:19" ht="140.25" x14ac:dyDescent="0.2">
      <c r="A30" s="10"/>
      <c r="B30" s="90" t="s">
        <v>37</v>
      </c>
      <c r="C30" s="90" t="s">
        <v>38</v>
      </c>
      <c r="D30" s="66" t="s">
        <v>39</v>
      </c>
      <c r="E30" s="66" t="s">
        <v>40</v>
      </c>
      <c r="F30" s="68" t="s">
        <v>41</v>
      </c>
      <c r="G30" s="68" t="s">
        <v>42</v>
      </c>
      <c r="H30" s="68" t="s">
        <v>43</v>
      </c>
      <c r="I30" s="68" t="s">
        <v>64</v>
      </c>
      <c r="J30" s="68" t="s">
        <v>45</v>
      </c>
      <c r="K30" s="68" t="s">
        <v>46</v>
      </c>
      <c r="L30" s="68" t="s">
        <v>47</v>
      </c>
      <c r="M30" s="52" t="str">
        <f>IF(_xlfn.IFNA(
VLOOKUP(Eval_controles!F30,parametros!F$5:G$6,2,FALSE)
+VLOOKUP(Eval_controles!G30,parametros!H$5:I$6,2,FALSE)
+VLOOKUP(Eval_controles!H30,parametros!J$5:K$6,2,FALSE)
+VLOOKUP(Eval_controles!I30,parametros!L$5:M$7,2,FALSE)
+VLOOKUP(Eval_controles!J30,parametros!N$5:O$6,2,FALSE)
+VLOOKUP(Eval_controles!K30,parametros!P$5:Q$6,2,FALSE)
+VLOOKUP(Eval_controles!L30,parametros!R$5:S$7,2,FALSE)," - ")&lt;=parametros!$J$18,parametros!$F$18,
IF(_xlfn.IFNA(
VLOOKUP(Eval_controles!F30,parametros!F$5:G$6,2,FALSE)
+VLOOKUP(Eval_controles!G30,parametros!H$5:I$6,2,FALSE)
+VLOOKUP(Eval_controles!H30,parametros!J$5:K$6,2,FALSE)
+VLOOKUP(Eval_controles!I30,parametros!L$5:M$7,2,FALSE)
+VLOOKUP(Eval_controles!J30,parametros!N$5:O$6,2,FALSE)
+VLOOKUP(Eval_controles!K30,parametros!P$5:Q$6,2,FALSE)
+VLOOKUP(Eval_controles!L30,parametros!R$5:S$7,2,FALSE)," - ")&lt;=parametros!$J$17,parametros!$F$17,
IF(_xlfn.IFNA(
VLOOKUP(Eval_controles!F30,parametros!F$5:G$6,2,FALSE)
+VLOOKUP(Eval_controles!G30,parametros!H$5:I$6,2,FALSE)
+VLOOKUP(Eval_controles!H30,parametros!J$5:K$6,2,FALSE)
+VLOOKUP(Eval_controles!I30,parametros!L$5:M$7,2,FALSE)
+VLOOKUP(Eval_controles!J30,parametros!N$5:O$6,2,FALSE)
+VLOOKUP(Eval_controles!K30,parametros!P$5:Q$6,2,FALSE)
+VLOOKUP(Eval_controles!L30,parametros!R$5:S$7,2,FALSE)," - ")&lt;=parametros!$J$16,parametros!$F$16," - "
)))</f>
        <v>Moderado</v>
      </c>
      <c r="N30" s="58" t="s">
        <v>48</v>
      </c>
      <c r="O30" s="52" t="str">
        <f>_xlfn.IFNA(VLOOKUP(N30,parametros!$L$16:$M$18,2,FALSE)," - ")</f>
        <v>Débil</v>
      </c>
      <c r="P30" s="52" t="str">
        <f>_xlfn.IFNA(VLOOKUP(CONCATENATE(M30,O30),parametros!K$23:M$31,3,FALSE)," - ")</f>
        <v>Sí</v>
      </c>
      <c r="Q30" s="52">
        <f>_xlfn.IFNA(VLOOKUP(CONCATENATE(M30,O30),parametros!$K$23:$L$31,2,FALSE)," - ")</f>
        <v>50</v>
      </c>
      <c r="R30" s="65" t="s">
        <v>65</v>
      </c>
      <c r="S30" s="65" t="s">
        <v>66</v>
      </c>
    </row>
    <row r="31" spans="1:19" ht="167.25" customHeight="1" x14ac:dyDescent="0.2">
      <c r="B31" s="91"/>
      <c r="C31" s="91"/>
      <c r="D31" s="66" t="s">
        <v>49</v>
      </c>
      <c r="E31" s="66" t="s">
        <v>50</v>
      </c>
      <c r="F31" s="68" t="s">
        <v>41</v>
      </c>
      <c r="G31" s="68" t="s">
        <v>42</v>
      </c>
      <c r="H31" s="68" t="s">
        <v>67</v>
      </c>
      <c r="I31" s="68" t="s">
        <v>44</v>
      </c>
      <c r="J31" s="68" t="s">
        <v>45</v>
      </c>
      <c r="K31" s="68" t="s">
        <v>46</v>
      </c>
      <c r="L31" s="68" t="s">
        <v>47</v>
      </c>
      <c r="M31" s="52" t="str">
        <f>IF(_xlfn.IFNA(
VLOOKUP(Eval_controles!F31,parametros!F$5:G$6,2,FALSE)
+VLOOKUP(Eval_controles!G31,parametros!H$5:I$6,2,FALSE)
+VLOOKUP(Eval_controles!H31,parametros!J$5:K$6,2,FALSE)
+VLOOKUP(Eval_controles!I31,parametros!L$5:M$7,2,FALSE)
+VLOOKUP(Eval_controles!J31,parametros!N$5:O$6,2,FALSE)
+VLOOKUP(Eval_controles!K31,parametros!P$5:Q$6,2,FALSE)
+VLOOKUP(Eval_controles!L31,parametros!R$5:S$7,2,FALSE)," - ")&lt;=parametros!$J$18,parametros!$F$18,
IF(_xlfn.IFNA(
VLOOKUP(Eval_controles!F31,parametros!F$5:G$6,2,FALSE)
+VLOOKUP(Eval_controles!G31,parametros!H$5:I$6,2,FALSE)
+VLOOKUP(Eval_controles!H31,parametros!J$5:K$6,2,FALSE)
+VLOOKUP(Eval_controles!I31,parametros!L$5:M$7,2,FALSE)
+VLOOKUP(Eval_controles!J31,parametros!N$5:O$6,2,FALSE)
+VLOOKUP(Eval_controles!K31,parametros!P$5:Q$6,2,FALSE)
+VLOOKUP(Eval_controles!L31,parametros!R$5:S$7,2,FALSE)," - ")&lt;=parametros!$J$17,parametros!$F$17,
IF(_xlfn.IFNA(
VLOOKUP(Eval_controles!F31,parametros!F$5:G$6,2,FALSE)
+VLOOKUP(Eval_controles!G31,parametros!H$5:I$6,2,FALSE)
+VLOOKUP(Eval_controles!H31,parametros!J$5:K$6,2,FALSE)
+VLOOKUP(Eval_controles!I31,parametros!L$5:M$7,2,FALSE)
+VLOOKUP(Eval_controles!J31,parametros!N$5:O$6,2,FALSE)
+VLOOKUP(Eval_controles!K31,parametros!P$5:Q$6,2,FALSE)
+VLOOKUP(Eval_controles!L31,parametros!R$5:S$7,2,FALSE)," - ")&lt;=parametros!$J$16,parametros!$F$16," - "
)))</f>
        <v>Débil</v>
      </c>
      <c r="N31" s="58" t="s">
        <v>48</v>
      </c>
      <c r="O31" s="52" t="str">
        <f>_xlfn.IFNA(VLOOKUP(N31,parametros!$L$16:$M$18,2,FALSE)," - ")</f>
        <v>Débil</v>
      </c>
      <c r="P31" s="52" t="str">
        <f>_xlfn.IFNA(VLOOKUP(CONCATENATE(M31,O31),parametros!K$23:M$31,3,FALSE)," - ")</f>
        <v>Sí</v>
      </c>
      <c r="Q31" s="52">
        <f>_xlfn.IFNA(VLOOKUP(CONCATENATE(M31,O31),parametros!$K$23:$L$31,2,FALSE)," - ")</f>
        <v>0</v>
      </c>
      <c r="R31" s="65" t="s">
        <v>68</v>
      </c>
      <c r="S31" s="65" t="s">
        <v>69</v>
      </c>
    </row>
    <row r="32" spans="1:19" ht="177" customHeight="1" x14ac:dyDescent="0.2">
      <c r="A32" s="13"/>
      <c r="B32" s="91"/>
      <c r="C32" s="91"/>
      <c r="D32" s="66" t="s">
        <v>52</v>
      </c>
      <c r="E32" s="66" t="s">
        <v>53</v>
      </c>
      <c r="F32" s="68" t="s">
        <v>41</v>
      </c>
      <c r="G32" s="68" t="s">
        <v>42</v>
      </c>
      <c r="H32" s="68" t="s">
        <v>43</v>
      </c>
      <c r="I32" s="68" t="s">
        <v>44</v>
      </c>
      <c r="J32" s="68" t="s">
        <v>45</v>
      </c>
      <c r="K32" s="68" t="s">
        <v>46</v>
      </c>
      <c r="L32" s="68" t="s">
        <v>47</v>
      </c>
      <c r="M32" s="52" t="str">
        <f>IF(_xlfn.IFNA(
VLOOKUP(Eval_controles!F32,parametros!F$5:G$6,2,FALSE)
+VLOOKUP(Eval_controles!G32,parametros!H$5:I$6,2,FALSE)
+VLOOKUP(Eval_controles!H32,parametros!J$5:K$6,2,FALSE)
+VLOOKUP(Eval_controles!I32,parametros!L$5:M$7,2,FALSE)
+VLOOKUP(Eval_controles!J32,parametros!N$5:O$6,2,FALSE)
+VLOOKUP(Eval_controles!K32,parametros!P$5:Q$6,2,FALSE)
+VLOOKUP(Eval_controles!L32,parametros!R$5:S$7,2,FALSE)," - ")&lt;=parametros!$J$18,parametros!$F$18,
IF(_xlfn.IFNA(
VLOOKUP(Eval_controles!F32,parametros!F$5:G$6,2,FALSE)
+VLOOKUP(Eval_controles!G32,parametros!H$5:I$6,2,FALSE)
+VLOOKUP(Eval_controles!H32,parametros!J$5:K$6,2,FALSE)
+VLOOKUP(Eval_controles!I32,parametros!L$5:M$7,2,FALSE)
+VLOOKUP(Eval_controles!J32,parametros!N$5:O$6,2,FALSE)
+VLOOKUP(Eval_controles!K32,parametros!P$5:Q$6,2,FALSE)
+VLOOKUP(Eval_controles!L32,parametros!R$5:S$7,2,FALSE)," - ")&lt;=parametros!$J$17,parametros!$F$17,
IF(_xlfn.IFNA(
VLOOKUP(Eval_controles!F32,parametros!F$5:G$6,2,FALSE)
+VLOOKUP(Eval_controles!G32,parametros!H$5:I$6,2,FALSE)
+VLOOKUP(Eval_controles!H32,parametros!J$5:K$6,2,FALSE)
+VLOOKUP(Eval_controles!I32,parametros!L$5:M$7,2,FALSE)
+VLOOKUP(Eval_controles!J32,parametros!N$5:O$6,2,FALSE)
+VLOOKUP(Eval_controles!K32,parametros!P$5:Q$6,2,FALSE)
+VLOOKUP(Eval_controles!L32,parametros!R$5:S$7,2,FALSE)," - ")&lt;=parametros!$J$16,parametros!$F$16," - "
)))</f>
        <v>Fuerte</v>
      </c>
      <c r="N32" s="58" t="s">
        <v>48</v>
      </c>
      <c r="O32" s="52" t="str">
        <f>_xlfn.IFNA(VLOOKUP(N32,parametros!$L$16:$M$18,2,FALSE)," - ")</f>
        <v>Débil</v>
      </c>
      <c r="P32" s="52" t="str">
        <f>_xlfn.IFNA(VLOOKUP(CONCATENATE(M32,O32),parametros!K$23:M$31,3,FALSE)," - ")</f>
        <v>Sí</v>
      </c>
      <c r="Q32" s="52">
        <f>_xlfn.IFNA(VLOOKUP(CONCATENATE(M32,O32),parametros!$K$23:$L$31,2,FALSE)," - ")</f>
        <v>100</v>
      </c>
      <c r="R32" s="65" t="s">
        <v>65</v>
      </c>
      <c r="S32" s="65" t="s">
        <v>70</v>
      </c>
    </row>
    <row r="33" spans="1:19" ht="216.75" x14ac:dyDescent="0.2">
      <c r="A33" s="13"/>
      <c r="B33" s="91"/>
      <c r="C33" s="91"/>
      <c r="D33" s="66" t="s">
        <v>55</v>
      </c>
      <c r="E33" s="66" t="s">
        <v>56</v>
      </c>
      <c r="F33" s="68" t="s">
        <v>41</v>
      </c>
      <c r="G33" s="68" t="s">
        <v>86</v>
      </c>
      <c r="H33" s="68" t="s">
        <v>43</v>
      </c>
      <c r="I33" s="68" t="s">
        <v>44</v>
      </c>
      <c r="J33" s="74" t="s">
        <v>45</v>
      </c>
      <c r="K33" s="74" t="s">
        <v>46</v>
      </c>
      <c r="L33" s="74" t="s">
        <v>47</v>
      </c>
      <c r="M33" s="52" t="str">
        <f>IF(_xlfn.IFNA(
VLOOKUP(Eval_controles!F33,parametros!F$5:G$6,2,FALSE)
+VLOOKUP(Eval_controles!G33,parametros!H$5:I$6,2,FALSE)
+VLOOKUP(Eval_controles!H33,parametros!J$5:K$6,2,FALSE)
+VLOOKUP(Eval_controles!I33,parametros!L$5:M$7,2,FALSE)
+VLOOKUP(Eval_controles!J33,parametros!N$5:O$6,2,FALSE)
+VLOOKUP(Eval_controles!K33,parametros!P$5:Q$6,2,FALSE)
+VLOOKUP(Eval_controles!L33,parametros!R$5:S$7,2,FALSE)," - ")&lt;=parametros!$J$18,parametros!$F$18,
IF(_xlfn.IFNA(
VLOOKUP(Eval_controles!F33,parametros!F$5:G$6,2,FALSE)
+VLOOKUP(Eval_controles!G33,parametros!H$5:I$6,2,FALSE)
+VLOOKUP(Eval_controles!H33,parametros!J$5:K$6,2,FALSE)
+VLOOKUP(Eval_controles!I33,parametros!L$5:M$7,2,FALSE)
+VLOOKUP(Eval_controles!J33,parametros!N$5:O$6,2,FALSE)
+VLOOKUP(Eval_controles!K33,parametros!P$5:Q$6,2,FALSE)
+VLOOKUP(Eval_controles!L33,parametros!R$5:S$7,2,FALSE)," - ")&lt;=parametros!$J$17,parametros!$F$17,
IF(_xlfn.IFNA(
VLOOKUP(Eval_controles!F33,parametros!F$5:G$6,2,FALSE)
+VLOOKUP(Eval_controles!G33,parametros!H$5:I$6,2,FALSE)
+VLOOKUP(Eval_controles!H33,parametros!J$5:K$6,2,FALSE)
+VLOOKUP(Eval_controles!I33,parametros!L$5:M$7,2,FALSE)
+VLOOKUP(Eval_controles!J33,parametros!N$5:O$6,2,FALSE)
+VLOOKUP(Eval_controles!K33,parametros!P$5:Q$6,2,FALSE)
+VLOOKUP(Eval_controles!L33,parametros!R$5:S$7,2,FALSE)," - ")&lt;=parametros!$J$16,parametros!$F$16," - "
)))</f>
        <v>Débil</v>
      </c>
      <c r="N33" s="58" t="s">
        <v>54</v>
      </c>
      <c r="O33" s="52" t="str">
        <f>_xlfn.IFNA(VLOOKUP(N33,parametros!$L$16:$M$18,2,FALSE)," - ")</f>
        <v>Fuerte</v>
      </c>
      <c r="P33" s="52" t="str">
        <f>_xlfn.IFNA(VLOOKUP(CONCATENATE(M33,O33),parametros!K$23:M$31,3,FALSE)," - ")</f>
        <v>Sí</v>
      </c>
      <c r="Q33" s="52">
        <f>_xlfn.IFNA(VLOOKUP(CONCATENATE(M33,O33),parametros!$K$23:$L$31,2,FALSE)," - ")</f>
        <v>0</v>
      </c>
      <c r="R33" s="65" t="s">
        <v>150</v>
      </c>
      <c r="S33" s="65" t="s">
        <v>69</v>
      </c>
    </row>
    <row r="34" spans="1:19" ht="102" x14ac:dyDescent="0.2">
      <c r="A34" s="13"/>
      <c r="B34" s="92"/>
      <c r="C34" s="92"/>
      <c r="D34" s="66" t="s">
        <v>57</v>
      </c>
      <c r="E34" s="66" t="s">
        <v>58</v>
      </c>
      <c r="F34" s="74" t="s">
        <v>41</v>
      </c>
      <c r="G34" s="68" t="s">
        <v>42</v>
      </c>
      <c r="H34" s="74" t="s">
        <v>43</v>
      </c>
      <c r="I34" s="68" t="s">
        <v>44</v>
      </c>
      <c r="J34" s="74" t="s">
        <v>45</v>
      </c>
      <c r="K34" s="74" t="s">
        <v>46</v>
      </c>
      <c r="L34" s="74" t="s">
        <v>47</v>
      </c>
      <c r="M34" s="52" t="str">
        <f>IF(_xlfn.IFNA(
VLOOKUP(Eval_controles!F34,parametros!F$5:G$6,2,FALSE)
+VLOOKUP(Eval_controles!G34,parametros!H$5:I$6,2,FALSE)
+VLOOKUP(Eval_controles!H34,parametros!J$5:K$6,2,FALSE)
+VLOOKUP(Eval_controles!I34,parametros!L$5:M$7,2,FALSE)
+VLOOKUP(Eval_controles!J34,parametros!N$5:O$6,2,FALSE)
+VLOOKUP(Eval_controles!K34,parametros!P$5:Q$6,2,FALSE)
+VLOOKUP(Eval_controles!L34,parametros!R$5:S$7,2,FALSE)," - ")&lt;=parametros!$J$18,parametros!$F$18,
IF(_xlfn.IFNA(
VLOOKUP(Eval_controles!F34,parametros!F$5:G$6,2,FALSE)
+VLOOKUP(Eval_controles!G34,parametros!H$5:I$6,2,FALSE)
+VLOOKUP(Eval_controles!H34,parametros!J$5:K$6,2,FALSE)
+VLOOKUP(Eval_controles!I34,parametros!L$5:M$7,2,FALSE)
+VLOOKUP(Eval_controles!J34,parametros!N$5:O$6,2,FALSE)
+VLOOKUP(Eval_controles!K34,parametros!P$5:Q$6,2,FALSE)
+VLOOKUP(Eval_controles!L34,parametros!R$5:S$7,2,FALSE)," - ")&lt;=parametros!$J$17,parametros!$F$17,
IF(_xlfn.IFNA(
VLOOKUP(Eval_controles!F34,parametros!F$5:G$6,2,FALSE)
+VLOOKUP(Eval_controles!G34,parametros!H$5:I$6,2,FALSE)
+VLOOKUP(Eval_controles!H34,parametros!J$5:K$6,2,FALSE)
+VLOOKUP(Eval_controles!I34,parametros!L$5:M$7,2,FALSE)
+VLOOKUP(Eval_controles!J34,parametros!N$5:O$6,2,FALSE)
+VLOOKUP(Eval_controles!K34,parametros!P$5:Q$6,2,FALSE)
+VLOOKUP(Eval_controles!L34,parametros!R$5:S$7,2,FALSE)," - ")&lt;=parametros!$J$16,parametros!$F$16," - "
)))</f>
        <v>Fuerte</v>
      </c>
      <c r="N34" s="58" t="s">
        <v>54</v>
      </c>
      <c r="O34" s="52" t="str">
        <f>_xlfn.IFNA(VLOOKUP(N34,parametros!$L$16:$M$18,2,FALSE)," - ")</f>
        <v>Fuerte</v>
      </c>
      <c r="P34" s="52" t="str">
        <f>_xlfn.IFNA(VLOOKUP(CONCATENATE(M34,O34),parametros!K$23:M$31,3,FALSE)," - ")</f>
        <v>No</v>
      </c>
      <c r="Q34" s="52">
        <f>_xlfn.IFNA(VLOOKUP(CONCATENATE(M34,O34),parametros!$K$23:$L$31,2,FALSE)," - ")</f>
        <v>100</v>
      </c>
      <c r="R34" s="65" t="s">
        <v>65</v>
      </c>
      <c r="S34" s="65" t="s">
        <v>69</v>
      </c>
    </row>
    <row r="35" spans="1:19" ht="14.25" x14ac:dyDescent="0.2">
      <c r="A35" s="13"/>
      <c r="B35" s="68"/>
      <c r="C35" s="48"/>
      <c r="D35" s="48"/>
      <c r="E35" s="48"/>
      <c r="F35" s="68"/>
      <c r="G35" s="68"/>
      <c r="H35" s="68"/>
      <c r="I35" s="68"/>
      <c r="J35" s="68"/>
      <c r="K35" s="68"/>
      <c r="L35" s="68"/>
      <c r="M35" s="52" t="str">
        <f>IF(_xlfn.IFNA(
VLOOKUP(Eval_controles!F35,parametros!F$5:G$6,2,FALSE)
+VLOOKUP(Eval_controles!G35,parametros!H$5:I$6,2,FALSE)
+VLOOKUP(Eval_controles!H35,parametros!J$5:K$6,2,FALSE)
+VLOOKUP(Eval_controles!I35,parametros!L$5:M$7,2,FALSE)
+VLOOKUP(Eval_controles!J35,parametros!N$5:O$6,2,FALSE)
+VLOOKUP(Eval_controles!K35,parametros!P$5:Q$6,2,FALSE)
+VLOOKUP(Eval_controles!L35,parametros!R$5:S$7,2,FALSE)," - ")&lt;=parametros!$J$18,parametros!$F$18,
IF(_xlfn.IFNA(
VLOOKUP(Eval_controles!F35,parametros!F$5:G$6,2,FALSE)
+VLOOKUP(Eval_controles!G35,parametros!H$5:I$6,2,FALSE)
+VLOOKUP(Eval_controles!H35,parametros!J$5:K$6,2,FALSE)
+VLOOKUP(Eval_controles!I35,parametros!L$5:M$7,2,FALSE)
+VLOOKUP(Eval_controles!J35,parametros!N$5:O$6,2,FALSE)
+VLOOKUP(Eval_controles!K35,parametros!P$5:Q$6,2,FALSE)
+VLOOKUP(Eval_controles!L35,parametros!R$5:S$7,2,FALSE)," - ")&lt;=parametros!$J$17,parametros!$F$17,
IF(_xlfn.IFNA(
VLOOKUP(Eval_controles!F35,parametros!F$5:G$6,2,FALSE)
+VLOOKUP(Eval_controles!G35,parametros!H$5:I$6,2,FALSE)
+VLOOKUP(Eval_controles!H35,parametros!J$5:K$6,2,FALSE)
+VLOOKUP(Eval_controles!I35,parametros!L$5:M$7,2,FALSE)
+VLOOKUP(Eval_controles!J35,parametros!N$5:O$6,2,FALSE)
+VLOOKUP(Eval_controles!K35,parametros!P$5:Q$6,2,FALSE)
+VLOOKUP(Eval_controles!L35,parametros!R$5:S$7,2,FALSE)," - ")&lt;=parametros!$J$16,parametros!$F$16," - "
)))</f>
        <v xml:space="preserve"> - </v>
      </c>
      <c r="N35" s="58"/>
      <c r="O35" s="52" t="str">
        <f>_xlfn.IFNA(VLOOKUP(N35,parametros!$L$16:$M$18,2,FALSE)," - ")</f>
        <v xml:space="preserve"> - </v>
      </c>
      <c r="P35" s="52" t="str">
        <f>_xlfn.IFNA(VLOOKUP(CONCATENATE(M35,O35),parametros!K$23:M$31,3,FALSE)," - ")</f>
        <v xml:space="preserve"> - </v>
      </c>
      <c r="Q35" s="52" t="str">
        <f>_xlfn.IFNA(VLOOKUP(CONCATENATE(M35,O35),parametros!$K$23:$L$31,2,FALSE)," - ")</f>
        <v xml:space="preserve"> - </v>
      </c>
      <c r="R35" s="63"/>
      <c r="S35" s="63"/>
    </row>
    <row r="36" spans="1:19" ht="14.25" x14ac:dyDescent="0.2">
      <c r="A36" s="13"/>
      <c r="B36" s="68"/>
      <c r="C36" s="48"/>
      <c r="D36" s="48"/>
      <c r="E36" s="48"/>
      <c r="F36" s="68"/>
      <c r="G36" s="68"/>
      <c r="H36" s="68"/>
      <c r="I36" s="68"/>
      <c r="J36" s="68"/>
      <c r="K36" s="68"/>
      <c r="L36" s="68"/>
      <c r="M36" s="52" t="str">
        <f>IF(_xlfn.IFNA(
VLOOKUP(Eval_controles!F36,parametros!F$5:G$6,2,FALSE)
+VLOOKUP(Eval_controles!G36,parametros!H$5:I$6,2,FALSE)
+VLOOKUP(Eval_controles!H36,parametros!J$5:K$6,2,FALSE)
+VLOOKUP(Eval_controles!I36,parametros!L$5:M$7,2,FALSE)
+VLOOKUP(Eval_controles!J36,parametros!N$5:O$6,2,FALSE)
+VLOOKUP(Eval_controles!K36,parametros!P$5:Q$6,2,FALSE)
+VLOOKUP(Eval_controles!L36,parametros!R$5:S$7,2,FALSE)," - ")&lt;=parametros!$J$18,parametros!$F$18,
IF(_xlfn.IFNA(
VLOOKUP(Eval_controles!F36,parametros!F$5:G$6,2,FALSE)
+VLOOKUP(Eval_controles!G36,parametros!H$5:I$6,2,FALSE)
+VLOOKUP(Eval_controles!H36,parametros!J$5:K$6,2,FALSE)
+VLOOKUP(Eval_controles!I36,parametros!L$5:M$7,2,FALSE)
+VLOOKUP(Eval_controles!J36,parametros!N$5:O$6,2,FALSE)
+VLOOKUP(Eval_controles!K36,parametros!P$5:Q$6,2,FALSE)
+VLOOKUP(Eval_controles!L36,parametros!R$5:S$7,2,FALSE)," - ")&lt;=parametros!$J$17,parametros!$F$17,
IF(_xlfn.IFNA(
VLOOKUP(Eval_controles!F36,parametros!F$5:G$6,2,FALSE)
+VLOOKUP(Eval_controles!G36,parametros!H$5:I$6,2,FALSE)
+VLOOKUP(Eval_controles!H36,parametros!J$5:K$6,2,FALSE)
+VLOOKUP(Eval_controles!I36,parametros!L$5:M$7,2,FALSE)
+VLOOKUP(Eval_controles!J36,parametros!N$5:O$6,2,FALSE)
+VLOOKUP(Eval_controles!K36,parametros!P$5:Q$6,2,FALSE)
+VLOOKUP(Eval_controles!L36,parametros!R$5:S$7,2,FALSE)," - ")&lt;=parametros!$J$16,parametros!$F$16," - "
)))</f>
        <v xml:space="preserve"> - </v>
      </c>
      <c r="N36" s="58"/>
      <c r="O36" s="52" t="str">
        <f>_xlfn.IFNA(VLOOKUP(N36,parametros!$L$16:$M$18,2,FALSE)," - ")</f>
        <v xml:space="preserve"> - </v>
      </c>
      <c r="P36" s="52" t="str">
        <f>_xlfn.IFNA(VLOOKUP(CONCATENATE(M36,O36),parametros!K$23:M$31,3,FALSE)," - ")</f>
        <v xml:space="preserve"> - </v>
      </c>
      <c r="Q36" s="52" t="str">
        <f>_xlfn.IFNA(VLOOKUP(CONCATENATE(M36,O36),parametros!$K$23:$L$31,2,FALSE)," - ")</f>
        <v xml:space="preserve"> - </v>
      </c>
      <c r="R36" s="63"/>
      <c r="S36" s="63"/>
    </row>
    <row r="37" spans="1:19" ht="15" x14ac:dyDescent="0.2">
      <c r="A37" s="14"/>
      <c r="B37" s="68"/>
      <c r="C37" s="48"/>
      <c r="D37" s="48"/>
      <c r="E37" s="48"/>
      <c r="F37" s="68"/>
      <c r="G37" s="68"/>
      <c r="H37" s="68"/>
      <c r="I37" s="68"/>
      <c r="J37" s="68"/>
      <c r="K37" s="68"/>
      <c r="L37" s="68"/>
      <c r="M37" s="52" t="str">
        <f>IF(_xlfn.IFNA(
VLOOKUP(Eval_controles!F37,parametros!F$5:G$6,2,FALSE)
+VLOOKUP(Eval_controles!G37,parametros!H$5:I$6,2,FALSE)
+VLOOKUP(Eval_controles!H37,parametros!J$5:K$6,2,FALSE)
+VLOOKUP(Eval_controles!I37,parametros!L$5:M$7,2,FALSE)
+VLOOKUP(Eval_controles!J37,parametros!N$5:O$6,2,FALSE)
+VLOOKUP(Eval_controles!K37,parametros!P$5:Q$6,2,FALSE)
+VLOOKUP(Eval_controles!L37,parametros!R$5:S$7,2,FALSE)," - ")&lt;=parametros!$J$18,parametros!$F$18,
IF(_xlfn.IFNA(
VLOOKUP(Eval_controles!F37,parametros!F$5:G$6,2,FALSE)
+VLOOKUP(Eval_controles!G37,parametros!H$5:I$6,2,FALSE)
+VLOOKUP(Eval_controles!H37,parametros!J$5:K$6,2,FALSE)
+VLOOKUP(Eval_controles!I37,parametros!L$5:M$7,2,FALSE)
+VLOOKUP(Eval_controles!J37,parametros!N$5:O$6,2,FALSE)
+VLOOKUP(Eval_controles!K37,parametros!P$5:Q$6,2,FALSE)
+VLOOKUP(Eval_controles!L37,parametros!R$5:S$7,2,FALSE)," - ")&lt;=parametros!$J$17,parametros!$F$17,
IF(_xlfn.IFNA(
VLOOKUP(Eval_controles!F37,parametros!F$5:G$6,2,FALSE)
+VLOOKUP(Eval_controles!G37,parametros!H$5:I$6,2,FALSE)
+VLOOKUP(Eval_controles!H37,parametros!J$5:K$6,2,FALSE)
+VLOOKUP(Eval_controles!I37,parametros!L$5:M$7,2,FALSE)
+VLOOKUP(Eval_controles!J37,parametros!N$5:O$6,2,FALSE)
+VLOOKUP(Eval_controles!K37,parametros!P$5:Q$6,2,FALSE)
+VLOOKUP(Eval_controles!L37,parametros!R$5:S$7,2,FALSE)," - ")&lt;=parametros!$J$16,parametros!$F$16," - "
)))</f>
        <v xml:space="preserve"> - </v>
      </c>
      <c r="N37" s="58"/>
      <c r="O37" s="52" t="str">
        <f>_xlfn.IFNA(VLOOKUP(N37,parametros!$L$16:$M$18,2,FALSE)," - ")</f>
        <v xml:space="preserve"> - </v>
      </c>
      <c r="P37" s="52" t="str">
        <f>_xlfn.IFNA(VLOOKUP(CONCATENATE(M37,O37),parametros!K$23:M$31,3,FALSE)," - ")</f>
        <v xml:space="preserve"> - </v>
      </c>
      <c r="Q37" s="52" t="str">
        <f>_xlfn.IFNA(VLOOKUP(CONCATENATE(M37,O37),parametros!$K$23:$L$31,2,FALSE)," - ")</f>
        <v xml:space="preserve"> - </v>
      </c>
      <c r="R37" s="63"/>
      <c r="S37" s="63"/>
    </row>
    <row r="38" spans="1:19" ht="15" x14ac:dyDescent="0.2">
      <c r="A38" s="14"/>
      <c r="B38" s="48"/>
      <c r="C38" s="48"/>
      <c r="D38" s="48"/>
      <c r="E38" s="48"/>
      <c r="F38" s="68"/>
      <c r="G38" s="68"/>
      <c r="H38" s="68"/>
      <c r="I38" s="68"/>
      <c r="J38" s="68"/>
      <c r="K38" s="68"/>
      <c r="L38" s="68"/>
      <c r="M38" s="52" t="str">
        <f>IF(_xlfn.IFNA(
VLOOKUP(Eval_controles!F38,parametros!F$5:G$6,2,FALSE)
+VLOOKUP(Eval_controles!G38,parametros!H$5:I$6,2,FALSE)
+VLOOKUP(Eval_controles!H38,parametros!J$5:K$6,2,FALSE)
+VLOOKUP(Eval_controles!I38,parametros!L$5:M$7,2,FALSE)
+VLOOKUP(Eval_controles!J38,parametros!N$5:O$6,2,FALSE)
+VLOOKUP(Eval_controles!K38,parametros!P$5:Q$6,2,FALSE)
+VLOOKUP(Eval_controles!L38,parametros!R$5:S$7,2,FALSE)," - ")&lt;=parametros!$J$18,parametros!$F$18,
IF(_xlfn.IFNA(
VLOOKUP(Eval_controles!F38,parametros!F$5:G$6,2,FALSE)
+VLOOKUP(Eval_controles!G38,parametros!H$5:I$6,2,FALSE)
+VLOOKUP(Eval_controles!H38,parametros!J$5:K$6,2,FALSE)
+VLOOKUP(Eval_controles!I38,parametros!L$5:M$7,2,FALSE)
+VLOOKUP(Eval_controles!J38,parametros!N$5:O$6,2,FALSE)
+VLOOKUP(Eval_controles!K38,parametros!P$5:Q$6,2,FALSE)
+VLOOKUP(Eval_controles!L38,parametros!R$5:S$7,2,FALSE)," - ")&lt;=parametros!$J$17,parametros!$F$17,
IF(_xlfn.IFNA(
VLOOKUP(Eval_controles!F38,parametros!F$5:G$6,2,FALSE)
+VLOOKUP(Eval_controles!G38,parametros!H$5:I$6,2,FALSE)
+VLOOKUP(Eval_controles!H38,parametros!J$5:K$6,2,FALSE)
+VLOOKUP(Eval_controles!I38,parametros!L$5:M$7,2,FALSE)
+VLOOKUP(Eval_controles!J38,parametros!N$5:O$6,2,FALSE)
+VLOOKUP(Eval_controles!K38,parametros!P$5:Q$6,2,FALSE)
+VLOOKUP(Eval_controles!L38,parametros!R$5:S$7,2,FALSE)," - ")&lt;=parametros!$J$16,parametros!$F$16," - "
)))</f>
        <v xml:space="preserve"> - </v>
      </c>
      <c r="N38" s="58"/>
      <c r="O38" s="52" t="str">
        <f>_xlfn.IFNA(VLOOKUP(N38,parametros!$L$16:$M$18,2,FALSE)," - ")</f>
        <v xml:space="preserve"> - </v>
      </c>
      <c r="P38" s="52" t="str">
        <f>_xlfn.IFNA(VLOOKUP(CONCATENATE(M38,O38),parametros!K$23:M$31,3,FALSE)," - ")</f>
        <v xml:space="preserve"> - </v>
      </c>
      <c r="Q38" s="52" t="str">
        <f>_xlfn.IFNA(VLOOKUP(CONCATENATE(M38,O38),parametros!$K$23:$L$31,2,FALSE)," - ")</f>
        <v xml:space="preserve"> - </v>
      </c>
      <c r="R38" s="63"/>
      <c r="S38" s="63"/>
    </row>
    <row r="39" spans="1:19" ht="15" x14ac:dyDescent="0.2">
      <c r="A39" s="14"/>
      <c r="B39" s="48"/>
      <c r="C39" s="48"/>
      <c r="D39" s="48"/>
      <c r="E39" s="48"/>
      <c r="F39" s="68"/>
      <c r="G39" s="68"/>
      <c r="H39" s="68"/>
      <c r="I39" s="68"/>
      <c r="J39" s="68"/>
      <c r="K39" s="68"/>
      <c r="L39" s="68"/>
      <c r="M39" s="52" t="str">
        <f>IF(_xlfn.IFNA(
VLOOKUP(Eval_controles!F39,parametros!F$5:G$6,2,FALSE)
+VLOOKUP(Eval_controles!G39,parametros!H$5:I$6,2,FALSE)
+VLOOKUP(Eval_controles!H39,parametros!J$5:K$6,2,FALSE)
+VLOOKUP(Eval_controles!I39,parametros!L$5:M$7,2,FALSE)
+VLOOKUP(Eval_controles!J39,parametros!N$5:O$6,2,FALSE)
+VLOOKUP(Eval_controles!K39,parametros!P$5:Q$6,2,FALSE)
+VLOOKUP(Eval_controles!L39,parametros!R$5:S$7,2,FALSE)," - ")&lt;=parametros!$J$18,parametros!$F$18,
IF(_xlfn.IFNA(
VLOOKUP(Eval_controles!F39,parametros!F$5:G$6,2,FALSE)
+VLOOKUP(Eval_controles!G39,parametros!H$5:I$6,2,FALSE)
+VLOOKUP(Eval_controles!H39,parametros!J$5:K$6,2,FALSE)
+VLOOKUP(Eval_controles!I39,parametros!L$5:M$7,2,FALSE)
+VLOOKUP(Eval_controles!J39,parametros!N$5:O$6,2,FALSE)
+VLOOKUP(Eval_controles!K39,parametros!P$5:Q$6,2,FALSE)
+VLOOKUP(Eval_controles!L39,parametros!R$5:S$7,2,FALSE)," - ")&lt;=parametros!$J$17,parametros!$F$17,
IF(_xlfn.IFNA(
VLOOKUP(Eval_controles!F39,parametros!F$5:G$6,2,FALSE)
+VLOOKUP(Eval_controles!G39,parametros!H$5:I$6,2,FALSE)
+VLOOKUP(Eval_controles!H39,parametros!J$5:K$6,2,FALSE)
+VLOOKUP(Eval_controles!I39,parametros!L$5:M$7,2,FALSE)
+VLOOKUP(Eval_controles!J39,parametros!N$5:O$6,2,FALSE)
+VLOOKUP(Eval_controles!K39,parametros!P$5:Q$6,2,FALSE)
+VLOOKUP(Eval_controles!L39,parametros!R$5:S$7,2,FALSE)," - ")&lt;=parametros!$J$16,parametros!$F$16," - "
)))</f>
        <v xml:space="preserve"> - </v>
      </c>
      <c r="N39" s="58"/>
      <c r="O39" s="52" t="str">
        <f>_xlfn.IFNA(VLOOKUP(N39,parametros!$L$16:$M$18,2,FALSE)," - ")</f>
        <v xml:space="preserve"> - </v>
      </c>
      <c r="P39" s="52" t="str">
        <f>_xlfn.IFNA(VLOOKUP(CONCATENATE(M39,O39),parametros!K$23:M$31,3,FALSE)," - ")</f>
        <v xml:space="preserve"> - </v>
      </c>
      <c r="Q39" s="52" t="str">
        <f>_xlfn.IFNA(VLOOKUP(CONCATENATE(M39,O39),parametros!$K$23:$L$31,2,FALSE)," - ")</f>
        <v xml:space="preserve"> - </v>
      </c>
      <c r="R39" s="63"/>
      <c r="S39" s="63"/>
    </row>
    <row r="40" spans="1:19" ht="15" x14ac:dyDescent="0.2">
      <c r="A40" s="10"/>
      <c r="B40" s="48"/>
      <c r="C40" s="48"/>
      <c r="D40" s="48"/>
      <c r="E40" s="48"/>
      <c r="F40" s="68"/>
      <c r="G40" s="68"/>
      <c r="H40" s="68"/>
      <c r="I40" s="68"/>
      <c r="J40" s="68"/>
      <c r="K40" s="68"/>
      <c r="L40" s="68"/>
      <c r="M40" s="52" t="str">
        <f>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")&lt;=parametros!$J$18,parametros!$F$18,
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")&lt;=parametros!$J$17,parametros!$F$17,
IF(_xlfn.IFNA(
VLOOKUP(Eval_controles!F40,parametros!F$5:G$6,2,FALSE)
+VLOOKUP(Eval_controles!G40,parametros!H$5:I$6,2,FALSE)
+VLOOKUP(Eval_controles!H40,parametros!J$5:K$6,2,FALSE)
+VLOOKUP(Eval_controles!I40,parametros!L$5:M$7,2,FALSE)
+VLOOKUP(Eval_controles!J40,parametros!N$5:O$6,2,FALSE)
+VLOOKUP(Eval_controles!K40,parametros!P$5:Q$6,2,FALSE)
+VLOOKUP(Eval_controles!L40,parametros!R$5:S$7,2,FALSE)," - ")&lt;=parametros!$J$16,parametros!$F$16," - "
)))</f>
        <v xml:space="preserve"> - </v>
      </c>
      <c r="N40" s="58"/>
      <c r="O40" s="52" t="str">
        <f>_xlfn.IFNA(VLOOKUP(N40,parametros!$L$16:$M$18,2,FALSE)," - ")</f>
        <v xml:space="preserve"> - </v>
      </c>
      <c r="P40" s="52" t="str">
        <f>_xlfn.IFNA(VLOOKUP(CONCATENATE(M40,O40),parametros!K$23:M$31,3,FALSE)," - ")</f>
        <v xml:space="preserve"> - </v>
      </c>
      <c r="Q40" s="52" t="str">
        <f>_xlfn.IFNA(VLOOKUP(CONCATENATE(M40,O40),parametros!$K$23:$L$31,2,FALSE)," - ")</f>
        <v xml:space="preserve"> - </v>
      </c>
      <c r="R40" s="63"/>
      <c r="S40" s="63"/>
    </row>
    <row r="41" spans="1:19" ht="15" x14ac:dyDescent="0.2">
      <c r="A41" s="10"/>
      <c r="B41" s="49"/>
      <c r="C41" s="50"/>
      <c r="D41" s="50"/>
      <c r="E41" s="51"/>
      <c r="F41" s="68"/>
      <c r="G41" s="68"/>
      <c r="H41" s="68"/>
      <c r="I41" s="68"/>
      <c r="J41" s="68"/>
      <c r="K41" s="68"/>
      <c r="L41" s="68"/>
      <c r="M41" s="52" t="str">
        <f>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")&lt;=parametros!$J$18,parametros!$F$18,
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")&lt;=parametros!$J$17,parametros!$F$17,
IF(_xlfn.IFNA(
VLOOKUP(Eval_controles!F41,parametros!F$5:G$6,2,FALSE)
+VLOOKUP(Eval_controles!G41,parametros!H$5:I$6,2,FALSE)
+VLOOKUP(Eval_controles!H41,parametros!J$5:K$6,2,FALSE)
+VLOOKUP(Eval_controles!I41,parametros!L$5:M$7,2,FALSE)
+VLOOKUP(Eval_controles!J41,parametros!N$5:O$6,2,FALSE)
+VLOOKUP(Eval_controles!K41,parametros!P$5:Q$6,2,FALSE)
+VLOOKUP(Eval_controles!L41,parametros!R$5:S$7,2,FALSE)," - ")&lt;=parametros!$J$16,parametros!$F$16," - "
)))</f>
        <v xml:space="preserve"> - </v>
      </c>
      <c r="N41" s="58"/>
      <c r="O41" s="52" t="str">
        <f>_xlfn.IFNA(VLOOKUP(N41,parametros!$L$16:$M$18,2,FALSE)," - ")</f>
        <v xml:space="preserve"> - </v>
      </c>
      <c r="P41" s="52" t="str">
        <f>_xlfn.IFNA(VLOOKUP(CONCATENATE(M41,O41),parametros!K$23:M$31,3,FALSE)," - ")</f>
        <v xml:space="preserve"> - </v>
      </c>
      <c r="Q41" s="52" t="str">
        <f>_xlfn.IFNA(VLOOKUP(CONCATENATE(M41,O41),parametros!$K$23:$L$31,2,FALSE)," - ")</f>
        <v xml:space="preserve"> - </v>
      </c>
      <c r="R41" s="63"/>
      <c r="S41" s="63"/>
    </row>
    <row r="42" spans="1:19" ht="15" x14ac:dyDescent="0.2">
      <c r="A42" s="10"/>
      <c r="B42" s="49"/>
      <c r="C42" s="68"/>
      <c r="D42" s="68"/>
      <c r="E42" s="68"/>
      <c r="F42" s="68"/>
      <c r="G42" s="68"/>
      <c r="H42" s="68"/>
      <c r="I42" s="68"/>
      <c r="J42" s="68"/>
      <c r="K42" s="68"/>
      <c r="L42" s="68"/>
      <c r="M42" s="52" t="str">
        <f>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")&lt;=parametros!$J$18,parametros!$F$18,
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")&lt;=parametros!$J$17,parametros!$F$17,
IF(_xlfn.IFNA(
VLOOKUP(Eval_controles!F42,parametros!F$5:G$6,2,FALSE)
+VLOOKUP(Eval_controles!G42,parametros!H$5:I$6,2,FALSE)
+VLOOKUP(Eval_controles!H42,parametros!J$5:K$6,2,FALSE)
+VLOOKUP(Eval_controles!I42,parametros!L$5:M$7,2,FALSE)
+VLOOKUP(Eval_controles!J42,parametros!N$5:O$6,2,FALSE)
+VLOOKUP(Eval_controles!K42,parametros!P$5:Q$6,2,FALSE)
+VLOOKUP(Eval_controles!L42,parametros!R$5:S$7,2,FALSE)," - ")&lt;=parametros!$J$16,parametros!$F$16," - "
)))</f>
        <v xml:space="preserve"> - </v>
      </c>
      <c r="N42" s="58"/>
      <c r="O42" s="52" t="str">
        <f>_xlfn.IFNA(VLOOKUP(N42,parametros!$L$16:$M$18,2,FALSE)," - ")</f>
        <v xml:space="preserve"> - </v>
      </c>
      <c r="P42" s="52" t="str">
        <f>_xlfn.IFNA(VLOOKUP(CONCATENATE(M42,O42),parametros!K$23:M$31,3,FALSE)," - ")</f>
        <v xml:space="preserve"> - </v>
      </c>
      <c r="Q42" s="52" t="str">
        <f>_xlfn.IFNA(VLOOKUP(CONCATENATE(M42,O42),parametros!$K$23:$L$31,2,FALSE)," - ")</f>
        <v xml:space="preserve"> - </v>
      </c>
      <c r="R42" s="63"/>
      <c r="S42" s="63"/>
    </row>
    <row r="43" spans="1:19" x14ac:dyDescent="0.2">
      <c r="B43" s="68"/>
      <c r="C43" s="68"/>
      <c r="D43" s="68"/>
      <c r="E43" s="68"/>
      <c r="F43" s="68"/>
      <c r="G43" s="68"/>
      <c r="H43" s="68"/>
      <c r="I43" s="68"/>
      <c r="J43" s="68"/>
      <c r="K43" s="68"/>
      <c r="L43" s="68"/>
      <c r="M43" s="52" t="str">
        <f>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")&lt;=parametros!$J$18,parametros!$F$18,
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")&lt;=parametros!$J$17,parametros!$F$17,
IF(_xlfn.IFNA(
VLOOKUP(Eval_controles!F43,parametros!F$5:G$6,2,FALSE)
+VLOOKUP(Eval_controles!G43,parametros!H$5:I$6,2,FALSE)
+VLOOKUP(Eval_controles!H43,parametros!J$5:K$6,2,FALSE)
+VLOOKUP(Eval_controles!I43,parametros!L$5:M$7,2,FALSE)
+VLOOKUP(Eval_controles!J43,parametros!N$5:O$6,2,FALSE)
+VLOOKUP(Eval_controles!K43,parametros!P$5:Q$6,2,FALSE)
+VLOOKUP(Eval_controles!L43,parametros!R$5:S$7,2,FALSE)," - ")&lt;=parametros!$J$16,parametros!$F$16," - "
)))</f>
        <v xml:space="preserve"> - </v>
      </c>
      <c r="N43" s="58"/>
      <c r="O43" s="52" t="str">
        <f>_xlfn.IFNA(VLOOKUP(N43,parametros!$L$16:$M$18,2,FALSE)," - ")</f>
        <v xml:space="preserve"> - </v>
      </c>
      <c r="P43" s="52" t="str">
        <f>_xlfn.IFNA(VLOOKUP(CONCATENATE(M43,O43),parametros!K$23:M$31,3,FALSE)," - ")</f>
        <v xml:space="preserve"> - </v>
      </c>
      <c r="Q43" s="52" t="str">
        <f>_xlfn.IFNA(VLOOKUP(CONCATENATE(M43,O43),parametros!$K$23:$L$31,2,FALSE)," - ")</f>
        <v xml:space="preserve"> - </v>
      </c>
      <c r="R43" s="63"/>
      <c r="S43" s="63"/>
    </row>
    <row r="44" spans="1:19" ht="14.25" x14ac:dyDescent="0.2">
      <c r="A44" s="13"/>
      <c r="B44" s="68"/>
      <c r="C44" s="68"/>
      <c r="D44" s="68"/>
      <c r="E44" s="68"/>
      <c r="F44" s="68"/>
      <c r="G44" s="68"/>
      <c r="H44" s="68"/>
      <c r="I44" s="68"/>
      <c r="J44" s="68"/>
      <c r="K44" s="68"/>
      <c r="L44" s="68"/>
      <c r="M44" s="52" t="str">
        <f>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")&lt;=parametros!$J$18,parametros!$F$18,
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")&lt;=parametros!$J$17,parametros!$F$17,
IF(_xlfn.IFNA(
VLOOKUP(Eval_controles!F44,parametros!F$5:G$6,2,FALSE)
+VLOOKUP(Eval_controles!G44,parametros!H$5:I$6,2,FALSE)
+VLOOKUP(Eval_controles!H44,parametros!J$5:K$6,2,FALSE)
+VLOOKUP(Eval_controles!I44,parametros!L$5:M$7,2,FALSE)
+VLOOKUP(Eval_controles!J44,parametros!N$5:O$6,2,FALSE)
+VLOOKUP(Eval_controles!K44,parametros!P$5:Q$6,2,FALSE)
+VLOOKUP(Eval_controles!L44,parametros!R$5:S$7,2,FALSE)," - ")&lt;=parametros!$J$16,parametros!$F$16," - "
)))</f>
        <v xml:space="preserve"> - </v>
      </c>
      <c r="N44" s="58"/>
      <c r="O44" s="52" t="str">
        <f>_xlfn.IFNA(VLOOKUP(N44,parametros!$L$16:$M$18,2,FALSE)," - ")</f>
        <v xml:space="preserve"> - </v>
      </c>
      <c r="P44" s="52" t="str">
        <f>_xlfn.IFNA(VLOOKUP(CONCATENATE(M44,O44),parametros!K$23:M$31,3,FALSE)," - ")</f>
        <v xml:space="preserve"> - </v>
      </c>
      <c r="Q44" s="52" t="str">
        <f>_xlfn.IFNA(VLOOKUP(CONCATENATE(M44,O44),parametros!$K$23:$L$31,2,FALSE)," - ")</f>
        <v xml:space="preserve"> - </v>
      </c>
      <c r="R44" s="63"/>
      <c r="S44" s="63"/>
    </row>
    <row r="45" spans="1:19" ht="14.25" x14ac:dyDescent="0.2">
      <c r="A45" s="13"/>
      <c r="B45" s="68"/>
      <c r="C45" s="68"/>
      <c r="D45" s="68"/>
      <c r="E45" s="68"/>
      <c r="F45" s="68"/>
      <c r="G45" s="68"/>
      <c r="H45" s="68"/>
      <c r="I45" s="68"/>
      <c r="J45" s="68"/>
      <c r="K45" s="68"/>
      <c r="L45" s="68"/>
      <c r="M45" s="52" t="str">
        <f>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")&lt;=parametros!$J$18,parametros!$F$18,
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")&lt;=parametros!$J$17,parametros!$F$17,
IF(_xlfn.IFNA(
VLOOKUP(Eval_controles!F45,parametros!F$5:G$6,2,FALSE)
+VLOOKUP(Eval_controles!G45,parametros!H$5:I$6,2,FALSE)
+VLOOKUP(Eval_controles!H45,parametros!J$5:K$6,2,FALSE)
+VLOOKUP(Eval_controles!I45,parametros!L$5:M$7,2,FALSE)
+VLOOKUP(Eval_controles!J45,parametros!N$5:O$6,2,FALSE)
+VLOOKUP(Eval_controles!K45,parametros!P$5:Q$6,2,FALSE)
+VLOOKUP(Eval_controles!L45,parametros!R$5:S$7,2,FALSE)," - ")&lt;=parametros!$J$16,parametros!$F$16," - "
)))</f>
        <v xml:space="preserve"> - </v>
      </c>
      <c r="N45" s="58"/>
      <c r="O45" s="52" t="str">
        <f>_xlfn.IFNA(VLOOKUP(N45,parametros!$L$16:$M$18,2,FALSE)," - ")</f>
        <v xml:space="preserve"> - </v>
      </c>
      <c r="P45" s="52" t="str">
        <f>_xlfn.IFNA(VLOOKUP(CONCATENATE(M45,O45),parametros!K$23:M$31,3,FALSE)," - ")</f>
        <v xml:space="preserve"> - </v>
      </c>
      <c r="Q45" s="52" t="str">
        <f>_xlfn.IFNA(VLOOKUP(CONCATENATE(M45,O45),parametros!$K$23:$L$31,2,FALSE)," - ")</f>
        <v xml:space="preserve"> - </v>
      </c>
      <c r="R45" s="63"/>
      <c r="S45" s="63"/>
    </row>
    <row r="46" spans="1:19" ht="14.25" x14ac:dyDescent="0.2">
      <c r="A46" s="13"/>
      <c r="B46" s="68"/>
      <c r="C46" s="68"/>
      <c r="D46" s="68"/>
      <c r="E46" s="68"/>
      <c r="F46" s="68"/>
      <c r="G46" s="68"/>
      <c r="H46" s="68"/>
      <c r="I46" s="68"/>
      <c r="J46" s="68"/>
      <c r="K46" s="68"/>
      <c r="L46" s="68"/>
      <c r="M46" s="52" t="str">
        <f>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")&lt;=parametros!$J$18,parametros!$F$18,
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")&lt;=parametros!$J$17,parametros!$F$17,
IF(_xlfn.IFNA(
VLOOKUP(Eval_controles!F46,parametros!F$5:G$6,2,FALSE)
+VLOOKUP(Eval_controles!G46,parametros!H$5:I$6,2,FALSE)
+VLOOKUP(Eval_controles!H46,parametros!J$5:K$6,2,FALSE)
+VLOOKUP(Eval_controles!I46,parametros!L$5:M$7,2,FALSE)
+VLOOKUP(Eval_controles!J46,parametros!N$5:O$6,2,FALSE)
+VLOOKUP(Eval_controles!K46,parametros!P$5:Q$6,2,FALSE)
+VLOOKUP(Eval_controles!L46,parametros!R$5:S$7,2,FALSE)," - ")&lt;=parametros!$J$16,parametros!$F$16," - "
)))</f>
        <v xml:space="preserve"> - </v>
      </c>
      <c r="N46" s="58"/>
      <c r="O46" s="52" t="str">
        <f>_xlfn.IFNA(VLOOKUP(N46,parametros!$L$16:$M$18,2,FALSE)," - ")</f>
        <v xml:space="preserve"> - </v>
      </c>
      <c r="P46" s="52" t="str">
        <f>_xlfn.IFNA(VLOOKUP(CONCATENATE(M46,O46),parametros!K$23:M$31,3,FALSE)," - ")</f>
        <v xml:space="preserve"> - </v>
      </c>
      <c r="Q46" s="52" t="str">
        <f>_xlfn.IFNA(VLOOKUP(CONCATENATE(M46,O46),parametros!$K$23:$L$31,2,FALSE)," - ")</f>
        <v xml:space="preserve"> - </v>
      </c>
      <c r="R46" s="63"/>
      <c r="S46" s="63"/>
    </row>
    <row r="47" spans="1:19" ht="14.25" x14ac:dyDescent="0.2">
      <c r="A47" s="13"/>
      <c r="B47" s="48"/>
      <c r="C47" s="48"/>
      <c r="D47" s="48"/>
      <c r="E47" s="48"/>
      <c r="F47" s="68"/>
      <c r="G47" s="68"/>
      <c r="H47" s="68"/>
      <c r="I47" s="68"/>
      <c r="J47" s="68"/>
      <c r="K47" s="68"/>
      <c r="L47" s="68"/>
      <c r="M47" s="52" t="str">
        <f>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")&lt;=parametros!$J$18,parametros!$F$18,
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")&lt;=parametros!$J$17,parametros!$F$17,
IF(_xlfn.IFNA(
VLOOKUP(Eval_controles!F47,parametros!F$5:G$6,2,FALSE)
+VLOOKUP(Eval_controles!G47,parametros!H$5:I$6,2,FALSE)
+VLOOKUP(Eval_controles!H47,parametros!J$5:K$6,2,FALSE)
+VLOOKUP(Eval_controles!I47,parametros!L$5:M$7,2,FALSE)
+VLOOKUP(Eval_controles!J47,parametros!N$5:O$6,2,FALSE)
+VLOOKUP(Eval_controles!K47,parametros!P$5:Q$6,2,FALSE)
+VLOOKUP(Eval_controles!L47,parametros!R$5:S$7,2,FALSE)," - ")&lt;=parametros!$J$16,parametros!$F$16," - "
)))</f>
        <v xml:space="preserve"> - </v>
      </c>
      <c r="N47" s="58"/>
      <c r="O47" s="52" t="str">
        <f>_xlfn.IFNA(VLOOKUP(N47,parametros!$L$16:$M$18,2,FALSE)," - ")</f>
        <v xml:space="preserve"> - </v>
      </c>
      <c r="P47" s="52" t="str">
        <f>_xlfn.IFNA(VLOOKUP(CONCATENATE(M47,O47),parametros!K$23:M$31,3,FALSE)," - ")</f>
        <v xml:space="preserve"> - </v>
      </c>
      <c r="Q47" s="52" t="str">
        <f>_xlfn.IFNA(VLOOKUP(CONCATENATE(M47,O47),parametros!$K$23:$L$31,2,FALSE)," - ")</f>
        <v xml:space="preserve"> - </v>
      </c>
      <c r="R47" s="63"/>
      <c r="S47" s="63"/>
    </row>
    <row r="48" spans="1:19" ht="14.25" x14ac:dyDescent="0.2">
      <c r="A48" s="13"/>
      <c r="B48" s="48"/>
      <c r="C48" s="48"/>
      <c r="D48" s="48"/>
      <c r="E48" s="48"/>
      <c r="F48" s="68"/>
      <c r="G48" s="68"/>
      <c r="H48" s="68"/>
      <c r="I48" s="68"/>
      <c r="J48" s="68"/>
      <c r="K48" s="68"/>
      <c r="L48" s="68"/>
      <c r="M48" s="52" t="str">
        <f>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")&lt;=parametros!$J$18,parametros!$F$18,
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")&lt;=parametros!$J$17,parametros!$F$17,
IF(_xlfn.IFNA(
VLOOKUP(Eval_controles!F48,parametros!F$5:G$6,2,FALSE)
+VLOOKUP(Eval_controles!G48,parametros!H$5:I$6,2,FALSE)
+VLOOKUP(Eval_controles!H48,parametros!J$5:K$6,2,FALSE)
+VLOOKUP(Eval_controles!I48,parametros!L$5:M$7,2,FALSE)
+VLOOKUP(Eval_controles!J48,parametros!N$5:O$6,2,FALSE)
+VLOOKUP(Eval_controles!K48,parametros!P$5:Q$6,2,FALSE)
+VLOOKUP(Eval_controles!L48,parametros!R$5:S$7,2,FALSE)," - ")&lt;=parametros!$J$16,parametros!$F$16," - "
)))</f>
        <v xml:space="preserve"> - </v>
      </c>
      <c r="N48" s="58"/>
      <c r="O48" s="52" t="str">
        <f>_xlfn.IFNA(VLOOKUP(N48,parametros!$L$16:$M$18,2,FALSE)," - ")</f>
        <v xml:space="preserve"> - </v>
      </c>
      <c r="P48" s="52" t="str">
        <f>_xlfn.IFNA(VLOOKUP(CONCATENATE(M48,O48),parametros!K$23:M$31,3,FALSE)," - ")</f>
        <v xml:space="preserve"> - </v>
      </c>
      <c r="Q48" s="52" t="str">
        <f>_xlfn.IFNA(VLOOKUP(CONCATENATE(M48,O48),parametros!$K$23:$L$31,2,FALSE)," - ")</f>
        <v xml:space="preserve"> - </v>
      </c>
      <c r="R48" s="63"/>
      <c r="S48" s="63"/>
    </row>
    <row r="49" spans="1:19" ht="15" x14ac:dyDescent="0.2">
      <c r="A49" s="14"/>
      <c r="B49" s="48"/>
      <c r="C49" s="48"/>
      <c r="D49" s="48"/>
      <c r="E49" s="48"/>
      <c r="F49" s="68"/>
      <c r="G49" s="68"/>
      <c r="H49" s="68"/>
      <c r="I49" s="68"/>
      <c r="J49" s="68"/>
      <c r="K49" s="68"/>
      <c r="L49" s="68"/>
      <c r="M49" s="52" t="str">
        <f>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")&lt;=parametros!$J$18,parametros!$F$18,
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")&lt;=parametros!$J$17,parametros!$F$17,
IF(_xlfn.IFNA(
VLOOKUP(Eval_controles!F49,parametros!F$5:G$6,2,FALSE)
+VLOOKUP(Eval_controles!G49,parametros!H$5:I$6,2,FALSE)
+VLOOKUP(Eval_controles!H49,parametros!J$5:K$6,2,FALSE)
+VLOOKUP(Eval_controles!I49,parametros!L$5:M$7,2,FALSE)
+VLOOKUP(Eval_controles!J49,parametros!N$5:O$6,2,FALSE)
+VLOOKUP(Eval_controles!K49,parametros!P$5:Q$6,2,FALSE)
+VLOOKUP(Eval_controles!L49,parametros!R$5:S$7,2,FALSE)," - ")&lt;=parametros!$J$16,parametros!$F$16," - "
)))</f>
        <v xml:space="preserve"> - </v>
      </c>
      <c r="N49" s="58"/>
      <c r="O49" s="52" t="str">
        <f>_xlfn.IFNA(VLOOKUP(N49,parametros!$L$16:$M$18,2,FALSE)," - ")</f>
        <v xml:space="preserve"> - </v>
      </c>
      <c r="P49" s="52" t="str">
        <f>_xlfn.IFNA(VLOOKUP(CONCATENATE(M49,O49),parametros!K$23:M$31,3,FALSE)," - ")</f>
        <v xml:space="preserve"> - </v>
      </c>
      <c r="Q49" s="52" t="str">
        <f>_xlfn.IFNA(VLOOKUP(CONCATENATE(M49,O49),parametros!$K$23:$L$31,2,FALSE)," - ")</f>
        <v xml:space="preserve"> - </v>
      </c>
      <c r="R49" s="63"/>
      <c r="S49" s="63"/>
    </row>
    <row r="50" spans="1:19" x14ac:dyDescent="0.2">
      <c r="B50" s="48"/>
      <c r="C50" s="48"/>
      <c r="D50" s="48"/>
      <c r="E50" s="48"/>
      <c r="F50" s="68"/>
      <c r="G50" s="68"/>
      <c r="H50" s="68"/>
      <c r="I50" s="68"/>
      <c r="J50" s="68"/>
      <c r="K50" s="68"/>
      <c r="L50" s="68"/>
      <c r="M50" s="52" t="str">
        <f>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")&lt;=parametros!$J$18,parametros!$F$18,
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")&lt;=parametros!$J$17,parametros!$F$17,
IF(_xlfn.IFNA(
VLOOKUP(Eval_controles!F50,parametros!F$5:G$6,2,FALSE)
+VLOOKUP(Eval_controles!G50,parametros!H$5:I$6,2,FALSE)
+VLOOKUP(Eval_controles!H50,parametros!J$5:K$6,2,FALSE)
+VLOOKUP(Eval_controles!I50,parametros!L$5:M$7,2,FALSE)
+VLOOKUP(Eval_controles!J50,parametros!N$5:O$6,2,FALSE)
+VLOOKUP(Eval_controles!K50,parametros!P$5:Q$6,2,FALSE)
+VLOOKUP(Eval_controles!L50,parametros!R$5:S$7,2,FALSE)," - ")&lt;=parametros!$J$16,parametros!$F$16," - "
)))</f>
        <v xml:space="preserve"> - </v>
      </c>
      <c r="N50" s="58"/>
      <c r="O50" s="52" t="str">
        <f>_xlfn.IFNA(VLOOKUP(N50,parametros!$L$16:$M$18,2,FALSE)," - ")</f>
        <v xml:space="preserve"> - </v>
      </c>
      <c r="P50" s="52" t="str">
        <f>_xlfn.IFNA(VLOOKUP(CONCATENATE(M50,O50),parametros!K$23:M$31,3,FALSE)," - ")</f>
        <v xml:space="preserve"> - </v>
      </c>
      <c r="Q50" s="52" t="str">
        <f>_xlfn.IFNA(VLOOKUP(CONCATENATE(M50,O50),parametros!$K$23:$L$31,2,FALSE)," - ")</f>
        <v xml:space="preserve"> - </v>
      </c>
      <c r="R50" s="63"/>
      <c r="S50" s="63"/>
    </row>
    <row r="51" spans="1:19" x14ac:dyDescent="0.2">
      <c r="B51" s="53"/>
      <c r="C51" s="53"/>
      <c r="D51" s="53"/>
      <c r="E51" s="53"/>
      <c r="F51" s="54"/>
      <c r="G51" s="54"/>
      <c r="H51" s="54"/>
      <c r="I51" s="54"/>
      <c r="J51" s="54"/>
      <c r="K51" s="54"/>
      <c r="L51" s="54"/>
      <c r="M51" s="55"/>
      <c r="N51" s="59"/>
      <c r="O51" s="55"/>
      <c r="P51" s="55"/>
      <c r="Q51" s="55"/>
    </row>
    <row r="52" spans="1:19" ht="5.25" customHeight="1" x14ac:dyDescent="0.2"/>
    <row r="54" spans="1:19" ht="6.75" customHeight="1" x14ac:dyDescent="0.2">
      <c r="A54" s="14"/>
      <c r="B54" s="53"/>
      <c r="C54" s="53"/>
      <c r="D54" s="53"/>
      <c r="E54" s="53"/>
      <c r="F54" s="54"/>
      <c r="G54" s="54"/>
      <c r="H54" s="54"/>
      <c r="I54" s="54"/>
      <c r="J54" s="54"/>
      <c r="K54" s="54"/>
      <c r="L54" s="54"/>
      <c r="M54" s="55"/>
      <c r="N54" s="55"/>
      <c r="O54" s="55"/>
      <c r="P54" s="55"/>
      <c r="Q54" s="55"/>
    </row>
    <row r="55" spans="1:19" ht="16.5" customHeight="1" x14ac:dyDescent="0.2">
      <c r="A55" s="14"/>
      <c r="B55" s="93" t="s">
        <v>71</v>
      </c>
      <c r="C55" s="93"/>
      <c r="D55" s="93"/>
      <c r="E55" s="93"/>
      <c r="F55" s="93"/>
      <c r="G55" s="93"/>
      <c r="H55" s="93"/>
      <c r="I55" s="93"/>
      <c r="J55" s="93"/>
      <c r="K55" s="93"/>
      <c r="L55" s="93"/>
      <c r="M55" s="93"/>
      <c r="N55" s="93"/>
      <c r="O55" s="93"/>
      <c r="P55" s="93"/>
      <c r="Q55" s="93"/>
      <c r="R55" s="93"/>
      <c r="S55" s="93"/>
    </row>
    <row r="56" spans="1:19" ht="15" x14ac:dyDescent="0.2">
      <c r="A56" s="14"/>
      <c r="B56" s="12"/>
      <c r="C56" s="9"/>
      <c r="D56" s="9"/>
      <c r="E56" s="4"/>
      <c r="F56" s="67"/>
      <c r="G56" s="67"/>
      <c r="H56" s="67"/>
      <c r="I56" s="8"/>
    </row>
    <row r="57" spans="1:19" ht="15" x14ac:dyDescent="0.2">
      <c r="A57" s="14"/>
      <c r="B57" s="56" t="s">
        <v>9</v>
      </c>
      <c r="C57" s="68"/>
      <c r="D57" s="54"/>
      <c r="E57" s="53"/>
      <c r="F57" s="80" t="s">
        <v>72</v>
      </c>
      <c r="G57" s="80"/>
      <c r="H57" s="80"/>
      <c r="I57" s="81"/>
      <c r="J57" s="81"/>
      <c r="K57" s="81"/>
      <c r="L57" s="54"/>
      <c r="M57" s="55"/>
      <c r="N57" s="55"/>
      <c r="O57" s="55"/>
      <c r="P57" s="55"/>
      <c r="Q57" s="55"/>
    </row>
    <row r="58" spans="1:19" ht="15" x14ac:dyDescent="0.2">
      <c r="A58" s="14"/>
      <c r="B58" s="12"/>
      <c r="C58" s="9"/>
      <c r="D58" s="9"/>
      <c r="E58" s="4"/>
      <c r="F58" s="82"/>
      <c r="G58" s="82"/>
      <c r="H58" s="82"/>
      <c r="I58" s="8"/>
    </row>
    <row r="59" spans="1:19" ht="42.75" customHeight="1" x14ac:dyDescent="0.2">
      <c r="A59" s="14"/>
      <c r="B59" s="83" t="s">
        <v>12</v>
      </c>
      <c r="C59" s="83" t="s">
        <v>13</v>
      </c>
      <c r="D59" s="84" t="s">
        <v>14</v>
      </c>
      <c r="E59" s="83" t="s">
        <v>15</v>
      </c>
      <c r="F59" s="83" t="s">
        <v>16</v>
      </c>
      <c r="G59" s="83"/>
      <c r="H59" s="83"/>
      <c r="I59" s="83"/>
      <c r="J59" s="83"/>
      <c r="K59" s="83"/>
      <c r="L59" s="83"/>
      <c r="M59" s="87" t="s">
        <v>17</v>
      </c>
      <c r="N59" s="60" t="s">
        <v>18</v>
      </c>
      <c r="O59" s="87" t="s">
        <v>19</v>
      </c>
      <c r="P59" s="78" t="s">
        <v>20</v>
      </c>
      <c r="Q59" s="78" t="s">
        <v>21</v>
      </c>
      <c r="R59" s="79" t="s">
        <v>62</v>
      </c>
      <c r="S59" s="79" t="s">
        <v>63</v>
      </c>
    </row>
    <row r="60" spans="1:19" ht="55.5" customHeight="1" x14ac:dyDescent="0.2">
      <c r="A60" s="10"/>
      <c r="B60" s="83"/>
      <c r="C60" s="83"/>
      <c r="D60" s="85"/>
      <c r="E60" s="83"/>
      <c r="F60" s="94" t="s">
        <v>22</v>
      </c>
      <c r="G60" s="95"/>
      <c r="H60" s="57" t="s">
        <v>23</v>
      </c>
      <c r="I60" s="57" t="s">
        <v>24</v>
      </c>
      <c r="J60" s="57" t="s">
        <v>25</v>
      </c>
      <c r="K60" s="57" t="s">
        <v>26</v>
      </c>
      <c r="L60" s="57" t="s">
        <v>27</v>
      </c>
      <c r="M60" s="87"/>
      <c r="N60" s="88" t="s">
        <v>28</v>
      </c>
      <c r="O60" s="87" t="s">
        <v>29</v>
      </c>
      <c r="P60" s="78"/>
      <c r="Q60" s="78"/>
      <c r="R60" s="79"/>
      <c r="S60" s="79"/>
    </row>
    <row r="61" spans="1:19" ht="153" customHeight="1" x14ac:dyDescent="0.2">
      <c r="A61" s="10"/>
      <c r="B61" s="83"/>
      <c r="C61" s="83"/>
      <c r="D61" s="86"/>
      <c r="E61" s="83"/>
      <c r="F61" s="69" t="s">
        <v>30</v>
      </c>
      <c r="G61" s="69" t="s">
        <v>31</v>
      </c>
      <c r="H61" s="69" t="s">
        <v>32</v>
      </c>
      <c r="I61" s="33" t="s">
        <v>33</v>
      </c>
      <c r="J61" s="69" t="s">
        <v>34</v>
      </c>
      <c r="K61" s="69" t="s">
        <v>35</v>
      </c>
      <c r="L61" s="69" t="s">
        <v>36</v>
      </c>
      <c r="M61" s="87"/>
      <c r="N61" s="89"/>
      <c r="O61" s="87"/>
      <c r="P61" s="78"/>
      <c r="Q61" s="78"/>
      <c r="R61" s="79"/>
      <c r="S61" s="79"/>
    </row>
    <row r="62" spans="1:19" ht="153" x14ac:dyDescent="0.2">
      <c r="A62" s="10"/>
      <c r="B62" s="68"/>
      <c r="C62" s="68"/>
      <c r="D62" s="68"/>
      <c r="E62" s="68"/>
      <c r="F62" s="68"/>
      <c r="G62" s="68"/>
      <c r="H62" s="68"/>
      <c r="I62" s="68"/>
      <c r="J62" s="68"/>
      <c r="K62" s="68"/>
      <c r="L62" s="68"/>
      <c r="M62" s="52" t="str">
        <f>IF(_xlfn.IFNA(
VLOOKUP(Eval_controles!F62,parametros!F$5:G$6,2,FALSE)
+VLOOKUP(Eval_controles!G62,parametros!H$5:I$6,2,FALSE)
+VLOOKUP(Eval_controles!H62,parametros!J$5:K$6,2,FALSE)
+VLOOKUP(Eval_controles!I62,parametros!L$5:M$7,2,FALSE)
+VLOOKUP(Eval_controles!J62,parametros!N$5:O$6,2,FALSE)
+VLOOKUP(Eval_controles!K62,parametros!P$5:Q$6,2,FALSE)
+VLOOKUP(Eval_controles!L62,parametros!R$5:S$7,2,FALSE)," - ")&lt;=parametros!$J$18,parametros!$F$18,
IF(_xlfn.IFNA(
VLOOKUP(Eval_controles!F62,parametros!F$5:G$6,2,FALSE)
+VLOOKUP(Eval_controles!G62,parametros!H$5:I$6,2,FALSE)
+VLOOKUP(Eval_controles!H62,parametros!J$5:K$6,2,FALSE)
+VLOOKUP(Eval_controles!I62,parametros!L$5:M$7,2,FALSE)
+VLOOKUP(Eval_controles!J62,parametros!N$5:O$6,2,FALSE)
+VLOOKUP(Eval_controles!K62,parametros!P$5:Q$6,2,FALSE)
+VLOOKUP(Eval_controles!L62,parametros!R$5:S$7,2,FALSE)," - ")&lt;=parametros!$J$17,parametros!$F$17,
IF(_xlfn.IFNA(
VLOOKUP(Eval_controles!F62,parametros!F$5:G$6,2,FALSE)
+VLOOKUP(Eval_controles!G62,parametros!H$5:I$6,2,FALSE)
+VLOOKUP(Eval_controles!H62,parametros!J$5:K$6,2,FALSE)
+VLOOKUP(Eval_controles!I62,parametros!L$5:M$7,2,FALSE)
+VLOOKUP(Eval_controles!J62,parametros!N$5:O$6,2,FALSE)
+VLOOKUP(Eval_controles!K62,parametros!P$5:Q$6,2,FALSE)
+VLOOKUP(Eval_controles!L62,parametros!R$5:S$7,2,FALSE)," - ")&lt;=parametros!$J$16,parametros!$F$16," - "
)))</f>
        <v xml:space="preserve"> - </v>
      </c>
      <c r="N62" s="58"/>
      <c r="O62" s="52" t="str">
        <f>_xlfn.IFNA(VLOOKUP(N62,parametros!$L$16:$M$18,2,FALSE)," - ")</f>
        <v xml:space="preserve"> - </v>
      </c>
      <c r="P62" s="52" t="str">
        <f>_xlfn.IFNA(VLOOKUP(CONCATENATE(M62,O62),parametros!K$23:M$31,3,FALSE)," - ")</f>
        <v xml:space="preserve"> - </v>
      </c>
      <c r="Q62" s="52" t="str">
        <f>_xlfn.IFNA(VLOOKUP(CONCATENATE(M62,O62),parametros!$K$23:$L$31,2,FALSE)," - ")</f>
        <v xml:space="preserve"> - </v>
      </c>
      <c r="R62" s="63" t="s">
        <v>73</v>
      </c>
      <c r="S62" s="63"/>
    </row>
    <row r="63" spans="1:19" x14ac:dyDescent="0.2">
      <c r="B63" s="68"/>
      <c r="C63" s="68"/>
      <c r="D63" s="68"/>
      <c r="E63" s="68"/>
      <c r="F63" s="68"/>
      <c r="G63" s="68"/>
      <c r="H63" s="68"/>
      <c r="I63" s="68"/>
      <c r="J63" s="68"/>
      <c r="K63" s="68"/>
      <c r="L63" s="68"/>
      <c r="M63" s="52" t="str">
        <f>IF(_xlfn.IFNA(
VLOOKUP(Eval_controles!F63,parametros!F$5:G$6,2,FALSE)
+VLOOKUP(Eval_controles!G63,parametros!H$5:I$6,2,FALSE)
+VLOOKUP(Eval_controles!H63,parametros!J$5:K$6,2,FALSE)
+VLOOKUP(Eval_controles!I63,parametros!L$5:M$7,2,FALSE)
+VLOOKUP(Eval_controles!J63,parametros!N$5:O$6,2,FALSE)
+VLOOKUP(Eval_controles!K63,parametros!P$5:Q$6,2,FALSE)
+VLOOKUP(Eval_controles!L63,parametros!R$5:S$7,2,FALSE)," - ")&lt;=parametros!$J$18,parametros!$F$18,
IF(_xlfn.IFNA(
VLOOKUP(Eval_controles!F63,parametros!F$5:G$6,2,FALSE)
+VLOOKUP(Eval_controles!G63,parametros!H$5:I$6,2,FALSE)
+VLOOKUP(Eval_controles!H63,parametros!J$5:K$6,2,FALSE)
+VLOOKUP(Eval_controles!I63,parametros!L$5:M$7,2,FALSE)
+VLOOKUP(Eval_controles!J63,parametros!N$5:O$6,2,FALSE)
+VLOOKUP(Eval_controles!K63,parametros!P$5:Q$6,2,FALSE)
+VLOOKUP(Eval_controles!L63,parametros!R$5:S$7,2,FALSE)," - ")&lt;=parametros!$J$17,parametros!$F$17,
IF(_xlfn.IFNA(
VLOOKUP(Eval_controles!F63,parametros!F$5:G$6,2,FALSE)
+VLOOKUP(Eval_controles!G63,parametros!H$5:I$6,2,FALSE)
+VLOOKUP(Eval_controles!H63,parametros!J$5:K$6,2,FALSE)
+VLOOKUP(Eval_controles!I63,parametros!L$5:M$7,2,FALSE)
+VLOOKUP(Eval_controles!J63,parametros!N$5:O$6,2,FALSE)
+VLOOKUP(Eval_controles!K63,parametros!P$5:Q$6,2,FALSE)
+VLOOKUP(Eval_controles!L63,parametros!R$5:S$7,2,FALSE)," - ")&lt;=parametros!$J$16,parametros!$F$16," - "
)))</f>
        <v xml:space="preserve"> - </v>
      </c>
      <c r="N63" s="58"/>
      <c r="O63" s="52" t="str">
        <f>_xlfn.IFNA(VLOOKUP(N63,parametros!$L$16:$M$18,2,FALSE)," - ")</f>
        <v xml:space="preserve"> - </v>
      </c>
      <c r="P63" s="52" t="str">
        <f>_xlfn.IFNA(VLOOKUP(CONCATENATE(M63,O63),parametros!K$23:M$31,3,FALSE)," - ")</f>
        <v xml:space="preserve"> - </v>
      </c>
      <c r="Q63" s="52" t="str">
        <f>_xlfn.IFNA(VLOOKUP(CONCATENATE(M63,O63),parametros!$K$23:$L$31,2,FALSE)," - ")</f>
        <v xml:space="preserve"> - </v>
      </c>
      <c r="R63" s="63"/>
      <c r="S63" s="63"/>
    </row>
    <row r="64" spans="1:19" ht="14.25" x14ac:dyDescent="0.2">
      <c r="A64" s="13"/>
      <c r="B64" s="68"/>
      <c r="C64" s="68"/>
      <c r="D64" s="68"/>
      <c r="E64" s="68"/>
      <c r="F64" s="68"/>
      <c r="G64" s="68"/>
      <c r="H64" s="68"/>
      <c r="I64" s="68"/>
      <c r="J64" s="68"/>
      <c r="K64" s="68"/>
      <c r="L64" s="68"/>
      <c r="M64" s="52" t="str">
        <f>IF(_xlfn.IFNA(
VLOOKUP(Eval_controles!F64,parametros!F$5:G$6,2,FALSE)
+VLOOKUP(Eval_controles!G64,parametros!H$5:I$6,2,FALSE)
+VLOOKUP(Eval_controles!H64,parametros!J$5:K$6,2,FALSE)
+VLOOKUP(Eval_controles!I64,parametros!L$5:M$7,2,FALSE)
+VLOOKUP(Eval_controles!J64,parametros!N$5:O$6,2,FALSE)
+VLOOKUP(Eval_controles!K64,parametros!P$5:Q$6,2,FALSE)
+VLOOKUP(Eval_controles!L64,parametros!R$5:S$7,2,FALSE)," - ")&lt;=parametros!$J$18,parametros!$F$18,
IF(_xlfn.IFNA(
VLOOKUP(Eval_controles!F64,parametros!F$5:G$6,2,FALSE)
+VLOOKUP(Eval_controles!G64,parametros!H$5:I$6,2,FALSE)
+VLOOKUP(Eval_controles!H64,parametros!J$5:K$6,2,FALSE)
+VLOOKUP(Eval_controles!I64,parametros!L$5:M$7,2,FALSE)
+VLOOKUP(Eval_controles!J64,parametros!N$5:O$6,2,FALSE)
+VLOOKUP(Eval_controles!K64,parametros!P$5:Q$6,2,FALSE)
+VLOOKUP(Eval_controles!L64,parametros!R$5:S$7,2,FALSE)," - ")&lt;=parametros!$J$17,parametros!$F$17,
IF(_xlfn.IFNA(
VLOOKUP(Eval_controles!F64,parametros!F$5:G$6,2,FALSE)
+VLOOKUP(Eval_controles!G64,parametros!H$5:I$6,2,FALSE)
+VLOOKUP(Eval_controles!H64,parametros!J$5:K$6,2,FALSE)
+VLOOKUP(Eval_controles!I64,parametros!L$5:M$7,2,FALSE)
+VLOOKUP(Eval_controles!J64,parametros!N$5:O$6,2,FALSE)
+VLOOKUP(Eval_controles!K64,parametros!P$5:Q$6,2,FALSE)
+VLOOKUP(Eval_controles!L64,parametros!R$5:S$7,2,FALSE)," - ")&lt;=parametros!$J$16,parametros!$F$16," - "
)))</f>
        <v xml:space="preserve"> - </v>
      </c>
      <c r="N64" s="58"/>
      <c r="O64" s="52" t="str">
        <f>_xlfn.IFNA(VLOOKUP(N64,parametros!$L$16:$M$18,2,FALSE)," - ")</f>
        <v xml:space="preserve"> - </v>
      </c>
      <c r="P64" s="52" t="str">
        <f>_xlfn.IFNA(VLOOKUP(CONCATENATE(M64,O64),parametros!K$23:M$31,3,FALSE)," - ")</f>
        <v xml:space="preserve"> - </v>
      </c>
      <c r="Q64" s="52" t="str">
        <f>_xlfn.IFNA(VLOOKUP(CONCATENATE(M64,O64),parametros!$K$23:$L$31,2,FALSE)," - ")</f>
        <v xml:space="preserve"> - </v>
      </c>
      <c r="R64" s="63"/>
      <c r="S64" s="63"/>
    </row>
    <row r="65" spans="1:19" ht="14.25" x14ac:dyDescent="0.2">
      <c r="A65" s="13"/>
      <c r="B65" s="68"/>
      <c r="C65" s="68"/>
      <c r="D65" s="68"/>
      <c r="E65" s="68"/>
      <c r="F65" s="68"/>
      <c r="G65" s="68"/>
      <c r="H65" s="68"/>
      <c r="I65" s="68"/>
      <c r="J65" s="68"/>
      <c r="K65" s="68"/>
      <c r="L65" s="68"/>
      <c r="M65" s="52" t="str">
        <f>IF(_xlfn.IFNA(
VLOOKUP(Eval_controles!F65,parametros!F$5:G$6,2,FALSE)
+VLOOKUP(Eval_controles!G65,parametros!H$5:I$6,2,FALSE)
+VLOOKUP(Eval_controles!H65,parametros!J$5:K$6,2,FALSE)
+VLOOKUP(Eval_controles!I65,parametros!L$5:M$7,2,FALSE)
+VLOOKUP(Eval_controles!J65,parametros!N$5:O$6,2,FALSE)
+VLOOKUP(Eval_controles!K65,parametros!P$5:Q$6,2,FALSE)
+VLOOKUP(Eval_controles!L65,parametros!R$5:S$7,2,FALSE)," - ")&lt;=parametros!$J$18,parametros!$F$18,
IF(_xlfn.IFNA(
VLOOKUP(Eval_controles!F65,parametros!F$5:G$6,2,FALSE)
+VLOOKUP(Eval_controles!G65,parametros!H$5:I$6,2,FALSE)
+VLOOKUP(Eval_controles!H65,parametros!J$5:K$6,2,FALSE)
+VLOOKUP(Eval_controles!I65,parametros!L$5:M$7,2,FALSE)
+VLOOKUP(Eval_controles!J65,parametros!N$5:O$6,2,FALSE)
+VLOOKUP(Eval_controles!K65,parametros!P$5:Q$6,2,FALSE)
+VLOOKUP(Eval_controles!L65,parametros!R$5:S$7,2,FALSE)," - ")&lt;=parametros!$J$17,parametros!$F$17,
IF(_xlfn.IFNA(
VLOOKUP(Eval_controles!F65,parametros!F$5:G$6,2,FALSE)
+VLOOKUP(Eval_controles!G65,parametros!H$5:I$6,2,FALSE)
+VLOOKUP(Eval_controles!H65,parametros!J$5:K$6,2,FALSE)
+VLOOKUP(Eval_controles!I65,parametros!L$5:M$7,2,FALSE)
+VLOOKUP(Eval_controles!J65,parametros!N$5:O$6,2,FALSE)
+VLOOKUP(Eval_controles!K65,parametros!P$5:Q$6,2,FALSE)
+VLOOKUP(Eval_controles!L65,parametros!R$5:S$7,2,FALSE)," - ")&lt;=parametros!$J$16,parametros!$F$16," - "
)))</f>
        <v xml:space="preserve"> - </v>
      </c>
      <c r="N65" s="58"/>
      <c r="O65" s="52" t="str">
        <f>_xlfn.IFNA(VLOOKUP(N65,parametros!$L$16:$M$18,2,FALSE)," - ")</f>
        <v xml:space="preserve"> - </v>
      </c>
      <c r="P65" s="52" t="str">
        <f>_xlfn.IFNA(VLOOKUP(CONCATENATE(M65,O65),parametros!K$23:M$31,3,FALSE)," - ")</f>
        <v xml:space="preserve"> - </v>
      </c>
      <c r="Q65" s="52" t="str">
        <f>_xlfn.IFNA(VLOOKUP(CONCATENATE(M65,O65),parametros!$K$23:$L$31,2,FALSE)," - ")</f>
        <v xml:space="preserve"> - </v>
      </c>
      <c r="R65" s="63"/>
      <c r="S65" s="63"/>
    </row>
    <row r="66" spans="1:19" ht="14.25" x14ac:dyDescent="0.2">
      <c r="A66" s="13"/>
      <c r="B66" s="68"/>
      <c r="C66" s="68"/>
      <c r="D66" s="68"/>
      <c r="E66" s="68"/>
      <c r="F66" s="68"/>
      <c r="G66" s="68"/>
      <c r="H66" s="68"/>
      <c r="I66" s="68"/>
      <c r="J66" s="68"/>
      <c r="K66" s="68"/>
      <c r="L66" s="68"/>
      <c r="M66" s="52" t="str">
        <f>IF(_xlfn.IFNA(
VLOOKUP(Eval_controles!F66,parametros!F$5:G$6,2,FALSE)
+VLOOKUP(Eval_controles!G66,parametros!H$5:I$6,2,FALSE)
+VLOOKUP(Eval_controles!H66,parametros!J$5:K$6,2,FALSE)
+VLOOKUP(Eval_controles!I66,parametros!L$5:M$7,2,FALSE)
+VLOOKUP(Eval_controles!J66,parametros!N$5:O$6,2,FALSE)
+VLOOKUP(Eval_controles!K66,parametros!P$5:Q$6,2,FALSE)
+VLOOKUP(Eval_controles!L66,parametros!R$5:S$7,2,FALSE)," - ")&lt;=parametros!$J$18,parametros!$F$18,
IF(_xlfn.IFNA(
VLOOKUP(Eval_controles!F66,parametros!F$5:G$6,2,FALSE)
+VLOOKUP(Eval_controles!G66,parametros!H$5:I$6,2,FALSE)
+VLOOKUP(Eval_controles!H66,parametros!J$5:K$6,2,FALSE)
+VLOOKUP(Eval_controles!I66,parametros!L$5:M$7,2,FALSE)
+VLOOKUP(Eval_controles!J66,parametros!N$5:O$6,2,FALSE)
+VLOOKUP(Eval_controles!K66,parametros!P$5:Q$6,2,FALSE)
+VLOOKUP(Eval_controles!L66,parametros!R$5:S$7,2,FALSE)," - ")&lt;=parametros!$J$17,parametros!$F$17,
IF(_xlfn.IFNA(
VLOOKUP(Eval_controles!F66,parametros!F$5:G$6,2,FALSE)
+VLOOKUP(Eval_controles!G66,parametros!H$5:I$6,2,FALSE)
+VLOOKUP(Eval_controles!H66,parametros!J$5:K$6,2,FALSE)
+VLOOKUP(Eval_controles!I66,parametros!L$5:M$7,2,FALSE)
+VLOOKUP(Eval_controles!J66,parametros!N$5:O$6,2,FALSE)
+VLOOKUP(Eval_controles!K66,parametros!P$5:Q$6,2,FALSE)
+VLOOKUP(Eval_controles!L66,parametros!R$5:S$7,2,FALSE)," - ")&lt;=parametros!$J$16,parametros!$F$16," - "
)))</f>
        <v xml:space="preserve"> - </v>
      </c>
      <c r="N66" s="58"/>
      <c r="O66" s="52" t="str">
        <f>_xlfn.IFNA(VLOOKUP(N66,parametros!$L$16:$M$18,2,FALSE)," - ")</f>
        <v xml:space="preserve"> - </v>
      </c>
      <c r="P66" s="52" t="str">
        <f>_xlfn.IFNA(VLOOKUP(CONCATENATE(M66,O66),parametros!K$23:M$31,3,FALSE)," - ")</f>
        <v xml:space="preserve"> - </v>
      </c>
      <c r="Q66" s="52" t="str">
        <f>_xlfn.IFNA(VLOOKUP(CONCATENATE(M66,O66),parametros!$K$23:$L$31,2,FALSE)," - ")</f>
        <v xml:space="preserve"> - </v>
      </c>
      <c r="R66" s="63"/>
      <c r="S66" s="63"/>
    </row>
    <row r="67" spans="1:19" ht="14.25" x14ac:dyDescent="0.2">
      <c r="A67" s="13"/>
      <c r="B67" s="68"/>
      <c r="C67" s="48"/>
      <c r="D67" s="48"/>
      <c r="E67" s="48"/>
      <c r="F67" s="68"/>
      <c r="G67" s="68"/>
      <c r="H67" s="68"/>
      <c r="I67" s="68"/>
      <c r="J67" s="68"/>
      <c r="K67" s="68"/>
      <c r="L67" s="68"/>
      <c r="M67" s="52" t="str">
        <f>IF(_xlfn.IFNA(
VLOOKUP(Eval_controles!F67,parametros!F$5:G$6,2,FALSE)
+VLOOKUP(Eval_controles!G67,parametros!H$5:I$6,2,FALSE)
+VLOOKUP(Eval_controles!H67,parametros!J$5:K$6,2,FALSE)
+VLOOKUP(Eval_controles!I67,parametros!L$5:M$7,2,FALSE)
+VLOOKUP(Eval_controles!J67,parametros!N$5:O$6,2,FALSE)
+VLOOKUP(Eval_controles!K67,parametros!P$5:Q$6,2,FALSE)
+VLOOKUP(Eval_controles!L67,parametros!R$5:S$7,2,FALSE)," - ")&lt;=parametros!$J$18,parametros!$F$18,
IF(_xlfn.IFNA(
VLOOKUP(Eval_controles!F67,parametros!F$5:G$6,2,FALSE)
+VLOOKUP(Eval_controles!G67,parametros!H$5:I$6,2,FALSE)
+VLOOKUP(Eval_controles!H67,parametros!J$5:K$6,2,FALSE)
+VLOOKUP(Eval_controles!I67,parametros!L$5:M$7,2,FALSE)
+VLOOKUP(Eval_controles!J67,parametros!N$5:O$6,2,FALSE)
+VLOOKUP(Eval_controles!K67,parametros!P$5:Q$6,2,FALSE)
+VLOOKUP(Eval_controles!L67,parametros!R$5:S$7,2,FALSE)," - ")&lt;=parametros!$J$17,parametros!$F$17,
IF(_xlfn.IFNA(
VLOOKUP(Eval_controles!F67,parametros!F$5:G$6,2,FALSE)
+VLOOKUP(Eval_controles!G67,parametros!H$5:I$6,2,FALSE)
+VLOOKUP(Eval_controles!H67,parametros!J$5:K$6,2,FALSE)
+VLOOKUP(Eval_controles!I67,parametros!L$5:M$7,2,FALSE)
+VLOOKUP(Eval_controles!J67,parametros!N$5:O$6,2,FALSE)
+VLOOKUP(Eval_controles!K67,parametros!P$5:Q$6,2,FALSE)
+VLOOKUP(Eval_controles!L67,parametros!R$5:S$7,2,FALSE)," - ")&lt;=parametros!$J$16,parametros!$F$16," - "
)))</f>
        <v xml:space="preserve"> - </v>
      </c>
      <c r="N67" s="58"/>
      <c r="O67" s="52" t="str">
        <f>_xlfn.IFNA(VLOOKUP(N67,parametros!$L$16:$M$18,2,FALSE)," - ")</f>
        <v xml:space="preserve"> - </v>
      </c>
      <c r="P67" s="52" t="str">
        <f>_xlfn.IFNA(VLOOKUP(CONCATENATE(M67,O67),parametros!K$23:M$31,3,FALSE)," - ")</f>
        <v xml:space="preserve"> - </v>
      </c>
      <c r="Q67" s="52" t="str">
        <f>_xlfn.IFNA(VLOOKUP(CONCATENATE(M67,O67),parametros!$K$23:$L$31,2,FALSE)," - ")</f>
        <v xml:space="preserve"> - </v>
      </c>
      <c r="R67" s="63"/>
      <c r="S67" s="63"/>
    </row>
    <row r="68" spans="1:19" ht="14.25" x14ac:dyDescent="0.2">
      <c r="A68" s="13"/>
      <c r="B68" s="68"/>
      <c r="C68" s="48"/>
      <c r="D68" s="48"/>
      <c r="E68" s="48"/>
      <c r="F68" s="68"/>
      <c r="G68" s="68"/>
      <c r="H68" s="68"/>
      <c r="I68" s="68"/>
      <c r="J68" s="68"/>
      <c r="K68" s="68"/>
      <c r="L68" s="68"/>
      <c r="M68" s="52" t="str">
        <f>IF(_xlfn.IFNA(
VLOOKUP(Eval_controles!F68,parametros!F$5:G$6,2,FALSE)
+VLOOKUP(Eval_controles!G68,parametros!H$5:I$6,2,FALSE)
+VLOOKUP(Eval_controles!H68,parametros!J$5:K$6,2,FALSE)
+VLOOKUP(Eval_controles!I68,parametros!L$5:M$7,2,FALSE)
+VLOOKUP(Eval_controles!J68,parametros!N$5:O$6,2,FALSE)
+VLOOKUP(Eval_controles!K68,parametros!P$5:Q$6,2,FALSE)
+VLOOKUP(Eval_controles!L68,parametros!R$5:S$7,2,FALSE)," - ")&lt;=parametros!$J$18,parametros!$F$18,
IF(_xlfn.IFNA(
VLOOKUP(Eval_controles!F68,parametros!F$5:G$6,2,FALSE)
+VLOOKUP(Eval_controles!G68,parametros!H$5:I$6,2,FALSE)
+VLOOKUP(Eval_controles!H68,parametros!J$5:K$6,2,FALSE)
+VLOOKUP(Eval_controles!I68,parametros!L$5:M$7,2,FALSE)
+VLOOKUP(Eval_controles!J68,parametros!N$5:O$6,2,FALSE)
+VLOOKUP(Eval_controles!K68,parametros!P$5:Q$6,2,FALSE)
+VLOOKUP(Eval_controles!L68,parametros!R$5:S$7,2,FALSE)," - ")&lt;=parametros!$J$17,parametros!$F$17,
IF(_xlfn.IFNA(
VLOOKUP(Eval_controles!F68,parametros!F$5:G$6,2,FALSE)
+VLOOKUP(Eval_controles!G68,parametros!H$5:I$6,2,FALSE)
+VLOOKUP(Eval_controles!H68,parametros!J$5:K$6,2,FALSE)
+VLOOKUP(Eval_controles!I68,parametros!L$5:M$7,2,FALSE)
+VLOOKUP(Eval_controles!J68,parametros!N$5:O$6,2,FALSE)
+VLOOKUP(Eval_controles!K68,parametros!P$5:Q$6,2,FALSE)
+VLOOKUP(Eval_controles!L68,parametros!R$5:S$7,2,FALSE)," - ")&lt;=parametros!$J$16,parametros!$F$16," - "
)))</f>
        <v xml:space="preserve"> - </v>
      </c>
      <c r="N68" s="58"/>
      <c r="O68" s="52" t="str">
        <f>_xlfn.IFNA(VLOOKUP(N68,parametros!$L$16:$M$18,2,FALSE)," - ")</f>
        <v xml:space="preserve"> - </v>
      </c>
      <c r="P68" s="52" t="str">
        <f>_xlfn.IFNA(VLOOKUP(CONCATENATE(M68,O68),parametros!K$23:M$31,3,FALSE)," - ")</f>
        <v xml:space="preserve"> - </v>
      </c>
      <c r="Q68" s="52" t="str">
        <f>_xlfn.IFNA(VLOOKUP(CONCATENATE(M68,O68),parametros!$K$23:$L$31,2,FALSE)," - ")</f>
        <v xml:space="preserve"> - </v>
      </c>
      <c r="R68" s="63"/>
      <c r="S68" s="63"/>
    </row>
    <row r="69" spans="1:19" ht="15" x14ac:dyDescent="0.2">
      <c r="A69" s="14"/>
      <c r="B69" s="68"/>
      <c r="C69" s="48"/>
      <c r="D69" s="48"/>
      <c r="E69" s="48"/>
      <c r="F69" s="68"/>
      <c r="G69" s="68"/>
      <c r="H69" s="68"/>
      <c r="I69" s="68"/>
      <c r="J69" s="68"/>
      <c r="K69" s="68"/>
      <c r="L69" s="68"/>
      <c r="M69" s="52" t="str">
        <f>IF(_xlfn.IFNA(
VLOOKUP(Eval_controles!F69,parametros!F$5:G$6,2,FALSE)
+VLOOKUP(Eval_controles!G69,parametros!H$5:I$6,2,FALSE)
+VLOOKUP(Eval_controles!H69,parametros!J$5:K$6,2,FALSE)
+VLOOKUP(Eval_controles!I69,parametros!L$5:M$7,2,FALSE)
+VLOOKUP(Eval_controles!J69,parametros!N$5:O$6,2,FALSE)
+VLOOKUP(Eval_controles!K69,parametros!P$5:Q$6,2,FALSE)
+VLOOKUP(Eval_controles!L69,parametros!R$5:S$7,2,FALSE)," - ")&lt;=parametros!$J$18,parametros!$F$18,
IF(_xlfn.IFNA(
VLOOKUP(Eval_controles!F69,parametros!F$5:G$6,2,FALSE)
+VLOOKUP(Eval_controles!G69,parametros!H$5:I$6,2,FALSE)
+VLOOKUP(Eval_controles!H69,parametros!J$5:K$6,2,FALSE)
+VLOOKUP(Eval_controles!I69,parametros!L$5:M$7,2,FALSE)
+VLOOKUP(Eval_controles!J69,parametros!N$5:O$6,2,FALSE)
+VLOOKUP(Eval_controles!K69,parametros!P$5:Q$6,2,FALSE)
+VLOOKUP(Eval_controles!L69,parametros!R$5:S$7,2,FALSE)," - ")&lt;=parametros!$J$17,parametros!$F$17,
IF(_xlfn.IFNA(
VLOOKUP(Eval_controles!F69,parametros!F$5:G$6,2,FALSE)
+VLOOKUP(Eval_controles!G69,parametros!H$5:I$6,2,FALSE)
+VLOOKUP(Eval_controles!H69,parametros!J$5:K$6,2,FALSE)
+VLOOKUP(Eval_controles!I69,parametros!L$5:M$7,2,FALSE)
+VLOOKUP(Eval_controles!J69,parametros!N$5:O$6,2,FALSE)
+VLOOKUP(Eval_controles!K69,parametros!P$5:Q$6,2,FALSE)
+VLOOKUP(Eval_controles!L69,parametros!R$5:S$7,2,FALSE)," - ")&lt;=parametros!$J$16,parametros!$F$16," - "
)))</f>
        <v xml:space="preserve"> - </v>
      </c>
      <c r="N69" s="58"/>
      <c r="O69" s="52" t="str">
        <f>_xlfn.IFNA(VLOOKUP(N69,parametros!$L$16:$M$18,2,FALSE)," - ")</f>
        <v xml:space="preserve"> - </v>
      </c>
      <c r="P69" s="52" t="str">
        <f>_xlfn.IFNA(VLOOKUP(CONCATENATE(M69,O69),parametros!K$23:M$31,3,FALSE)," - ")</f>
        <v xml:space="preserve"> - </v>
      </c>
      <c r="Q69" s="52" t="str">
        <f>_xlfn.IFNA(VLOOKUP(CONCATENATE(M69,O69),parametros!$K$23:$L$31,2,FALSE)," - ")</f>
        <v xml:space="preserve"> - </v>
      </c>
      <c r="R69" s="63"/>
      <c r="S69" s="63"/>
    </row>
    <row r="70" spans="1:19" ht="15" x14ac:dyDescent="0.2">
      <c r="A70" s="14"/>
      <c r="B70" s="48"/>
      <c r="C70" s="48"/>
      <c r="D70" s="48"/>
      <c r="E70" s="48"/>
      <c r="F70" s="68"/>
      <c r="G70" s="68"/>
      <c r="H70" s="68"/>
      <c r="I70" s="68"/>
      <c r="J70" s="68"/>
      <c r="K70" s="68"/>
      <c r="L70" s="68"/>
      <c r="M70" s="52" t="str">
        <f>IF(_xlfn.IFNA(
VLOOKUP(Eval_controles!F70,parametros!F$5:G$6,2,FALSE)
+VLOOKUP(Eval_controles!G70,parametros!H$5:I$6,2,FALSE)
+VLOOKUP(Eval_controles!H70,parametros!J$5:K$6,2,FALSE)
+VLOOKUP(Eval_controles!I70,parametros!L$5:M$7,2,FALSE)
+VLOOKUP(Eval_controles!J70,parametros!N$5:O$6,2,FALSE)
+VLOOKUP(Eval_controles!K70,parametros!P$5:Q$6,2,FALSE)
+VLOOKUP(Eval_controles!L70,parametros!R$5:S$7,2,FALSE)," - ")&lt;=parametros!$J$18,parametros!$F$18,
IF(_xlfn.IFNA(
VLOOKUP(Eval_controles!F70,parametros!F$5:G$6,2,FALSE)
+VLOOKUP(Eval_controles!G70,parametros!H$5:I$6,2,FALSE)
+VLOOKUP(Eval_controles!H70,parametros!J$5:K$6,2,FALSE)
+VLOOKUP(Eval_controles!I70,parametros!L$5:M$7,2,FALSE)
+VLOOKUP(Eval_controles!J70,parametros!N$5:O$6,2,FALSE)
+VLOOKUP(Eval_controles!K70,parametros!P$5:Q$6,2,FALSE)
+VLOOKUP(Eval_controles!L70,parametros!R$5:S$7,2,FALSE)," - ")&lt;=parametros!$J$17,parametros!$F$17,
IF(_xlfn.IFNA(
VLOOKUP(Eval_controles!F70,parametros!F$5:G$6,2,FALSE)
+VLOOKUP(Eval_controles!G70,parametros!H$5:I$6,2,FALSE)
+VLOOKUP(Eval_controles!H70,parametros!J$5:K$6,2,FALSE)
+VLOOKUP(Eval_controles!I70,parametros!L$5:M$7,2,FALSE)
+VLOOKUP(Eval_controles!J70,parametros!N$5:O$6,2,FALSE)
+VLOOKUP(Eval_controles!K70,parametros!P$5:Q$6,2,FALSE)
+VLOOKUP(Eval_controles!L70,parametros!R$5:S$7,2,FALSE)," - ")&lt;=parametros!$J$16,parametros!$F$16," - "
)))</f>
        <v xml:space="preserve"> - </v>
      </c>
      <c r="N70" s="58"/>
      <c r="O70" s="52" t="str">
        <f>_xlfn.IFNA(VLOOKUP(N70,parametros!$L$16:$M$18,2,FALSE)," - ")</f>
        <v xml:space="preserve"> - </v>
      </c>
      <c r="P70" s="52" t="str">
        <f>_xlfn.IFNA(VLOOKUP(CONCATENATE(M70,O70),parametros!K$23:M$31,3,FALSE)," - ")</f>
        <v xml:space="preserve"> - </v>
      </c>
      <c r="Q70" s="52" t="str">
        <f>_xlfn.IFNA(VLOOKUP(CONCATENATE(M70,O70),parametros!$K$23:$L$31,2,FALSE)," - ")</f>
        <v xml:space="preserve"> - </v>
      </c>
      <c r="R70" s="63"/>
      <c r="S70" s="63"/>
    </row>
    <row r="71" spans="1:19" ht="15" x14ac:dyDescent="0.2">
      <c r="A71" s="14"/>
      <c r="B71" s="48"/>
      <c r="C71" s="48"/>
      <c r="D71" s="48"/>
      <c r="E71" s="48"/>
      <c r="F71" s="68"/>
      <c r="G71" s="68"/>
      <c r="H71" s="68"/>
      <c r="I71" s="68"/>
      <c r="J71" s="68"/>
      <c r="K71" s="68"/>
      <c r="L71" s="68"/>
      <c r="M71" s="52" t="str">
        <f>IF(_xlfn.IFNA(
VLOOKUP(Eval_controles!F71,parametros!F$5:G$6,2,FALSE)
+VLOOKUP(Eval_controles!G71,parametros!H$5:I$6,2,FALSE)
+VLOOKUP(Eval_controles!H71,parametros!J$5:K$6,2,FALSE)
+VLOOKUP(Eval_controles!I71,parametros!L$5:M$7,2,FALSE)
+VLOOKUP(Eval_controles!J71,parametros!N$5:O$6,2,FALSE)
+VLOOKUP(Eval_controles!K71,parametros!P$5:Q$6,2,FALSE)
+VLOOKUP(Eval_controles!L71,parametros!R$5:S$7,2,FALSE)," - ")&lt;=parametros!$J$18,parametros!$F$18,
IF(_xlfn.IFNA(
VLOOKUP(Eval_controles!F71,parametros!F$5:G$6,2,FALSE)
+VLOOKUP(Eval_controles!G71,parametros!H$5:I$6,2,FALSE)
+VLOOKUP(Eval_controles!H71,parametros!J$5:K$6,2,FALSE)
+VLOOKUP(Eval_controles!I71,parametros!L$5:M$7,2,FALSE)
+VLOOKUP(Eval_controles!J71,parametros!N$5:O$6,2,FALSE)
+VLOOKUP(Eval_controles!K71,parametros!P$5:Q$6,2,FALSE)
+VLOOKUP(Eval_controles!L71,parametros!R$5:S$7,2,FALSE)," - ")&lt;=parametros!$J$17,parametros!$F$17,
IF(_xlfn.IFNA(
VLOOKUP(Eval_controles!F71,parametros!F$5:G$6,2,FALSE)
+VLOOKUP(Eval_controles!G71,parametros!H$5:I$6,2,FALSE)
+VLOOKUP(Eval_controles!H71,parametros!J$5:K$6,2,FALSE)
+VLOOKUP(Eval_controles!I71,parametros!L$5:M$7,2,FALSE)
+VLOOKUP(Eval_controles!J71,parametros!N$5:O$6,2,FALSE)
+VLOOKUP(Eval_controles!K71,parametros!P$5:Q$6,2,FALSE)
+VLOOKUP(Eval_controles!L71,parametros!R$5:S$7,2,FALSE)," - ")&lt;=parametros!$J$16,parametros!$F$16," - "
)))</f>
        <v xml:space="preserve"> - </v>
      </c>
      <c r="N71" s="58"/>
      <c r="O71" s="52" t="str">
        <f>_xlfn.IFNA(VLOOKUP(N71,parametros!$L$16:$M$18,2,FALSE)," - ")</f>
        <v xml:space="preserve"> - </v>
      </c>
      <c r="P71" s="52" t="str">
        <f>_xlfn.IFNA(VLOOKUP(CONCATENATE(M71,O71),parametros!K$23:M$31,3,FALSE)," - ")</f>
        <v xml:space="preserve"> - </v>
      </c>
      <c r="Q71" s="52" t="str">
        <f>_xlfn.IFNA(VLOOKUP(CONCATENATE(M71,O71),parametros!$K$23:$L$31,2,FALSE)," - ")</f>
        <v xml:space="preserve"> - </v>
      </c>
      <c r="R71" s="63"/>
      <c r="S71" s="63"/>
    </row>
    <row r="72" spans="1:19" ht="15" x14ac:dyDescent="0.2">
      <c r="A72" s="10"/>
      <c r="B72" s="48"/>
      <c r="C72" s="48"/>
      <c r="D72" s="48"/>
      <c r="E72" s="48"/>
      <c r="F72" s="68"/>
      <c r="G72" s="68"/>
      <c r="H72" s="68"/>
      <c r="I72" s="68"/>
      <c r="J72" s="68"/>
      <c r="K72" s="68"/>
      <c r="L72" s="68"/>
      <c r="M72" s="52" t="str">
        <f>IF(_xlfn.IFNA(
VLOOKUP(Eval_controles!F72,parametros!F$5:G$6,2,FALSE)
+VLOOKUP(Eval_controles!G72,parametros!H$5:I$6,2,FALSE)
+VLOOKUP(Eval_controles!H72,parametros!J$5:K$6,2,FALSE)
+VLOOKUP(Eval_controles!I72,parametros!L$5:M$7,2,FALSE)
+VLOOKUP(Eval_controles!J72,parametros!N$5:O$6,2,FALSE)
+VLOOKUP(Eval_controles!K72,parametros!P$5:Q$6,2,FALSE)
+VLOOKUP(Eval_controles!L72,parametros!R$5:S$7,2,FALSE)," - ")&lt;=parametros!$J$18,parametros!$F$18,
IF(_xlfn.IFNA(
VLOOKUP(Eval_controles!F72,parametros!F$5:G$6,2,FALSE)
+VLOOKUP(Eval_controles!G72,parametros!H$5:I$6,2,FALSE)
+VLOOKUP(Eval_controles!H72,parametros!J$5:K$6,2,FALSE)
+VLOOKUP(Eval_controles!I72,parametros!L$5:M$7,2,FALSE)
+VLOOKUP(Eval_controles!J72,parametros!N$5:O$6,2,FALSE)
+VLOOKUP(Eval_controles!K72,parametros!P$5:Q$6,2,FALSE)
+VLOOKUP(Eval_controles!L72,parametros!R$5:S$7,2,FALSE)," - ")&lt;=parametros!$J$17,parametros!$F$17,
IF(_xlfn.IFNA(
VLOOKUP(Eval_controles!F72,parametros!F$5:G$6,2,FALSE)
+VLOOKUP(Eval_controles!G72,parametros!H$5:I$6,2,FALSE)
+VLOOKUP(Eval_controles!H72,parametros!J$5:K$6,2,FALSE)
+VLOOKUP(Eval_controles!I72,parametros!L$5:M$7,2,FALSE)
+VLOOKUP(Eval_controles!J72,parametros!N$5:O$6,2,FALSE)
+VLOOKUP(Eval_controles!K72,parametros!P$5:Q$6,2,FALSE)
+VLOOKUP(Eval_controles!L72,parametros!R$5:S$7,2,FALSE)," - ")&lt;=parametros!$J$16,parametros!$F$16," - "
)))</f>
        <v xml:space="preserve"> - </v>
      </c>
      <c r="N72" s="58"/>
      <c r="O72" s="52" t="str">
        <f>_xlfn.IFNA(VLOOKUP(N72,parametros!$L$16:$M$18,2,FALSE)," - ")</f>
        <v xml:space="preserve"> - </v>
      </c>
      <c r="P72" s="52" t="str">
        <f>_xlfn.IFNA(VLOOKUP(CONCATENATE(M72,O72),parametros!K$23:M$31,3,FALSE)," - ")</f>
        <v xml:space="preserve"> - </v>
      </c>
      <c r="Q72" s="52" t="str">
        <f>_xlfn.IFNA(VLOOKUP(CONCATENATE(M72,O72),parametros!$K$23:$L$31,2,FALSE)," - ")</f>
        <v xml:space="preserve"> - </v>
      </c>
      <c r="R72" s="63"/>
      <c r="S72" s="63"/>
    </row>
    <row r="73" spans="1:19" ht="15" x14ac:dyDescent="0.2">
      <c r="A73" s="10"/>
      <c r="B73" s="49"/>
      <c r="C73" s="50"/>
      <c r="D73" s="50"/>
      <c r="E73" s="51"/>
      <c r="F73" s="68"/>
      <c r="G73" s="68"/>
      <c r="H73" s="68"/>
      <c r="I73" s="68"/>
      <c r="J73" s="68"/>
      <c r="K73" s="68"/>
      <c r="L73" s="68"/>
      <c r="M73" s="52" t="str">
        <f>IF(_xlfn.IFNA(
VLOOKUP(Eval_controles!F73,parametros!F$5:G$6,2,FALSE)
+VLOOKUP(Eval_controles!G73,parametros!H$5:I$6,2,FALSE)
+VLOOKUP(Eval_controles!H73,parametros!J$5:K$6,2,FALSE)
+VLOOKUP(Eval_controles!I73,parametros!L$5:M$7,2,FALSE)
+VLOOKUP(Eval_controles!J73,parametros!N$5:O$6,2,FALSE)
+VLOOKUP(Eval_controles!K73,parametros!P$5:Q$6,2,FALSE)
+VLOOKUP(Eval_controles!L73,parametros!R$5:S$7,2,FALSE)," - ")&lt;=parametros!$J$18,parametros!$F$18,
IF(_xlfn.IFNA(
VLOOKUP(Eval_controles!F73,parametros!F$5:G$6,2,FALSE)
+VLOOKUP(Eval_controles!G73,parametros!H$5:I$6,2,FALSE)
+VLOOKUP(Eval_controles!H73,parametros!J$5:K$6,2,FALSE)
+VLOOKUP(Eval_controles!I73,parametros!L$5:M$7,2,FALSE)
+VLOOKUP(Eval_controles!J73,parametros!N$5:O$6,2,FALSE)
+VLOOKUP(Eval_controles!K73,parametros!P$5:Q$6,2,FALSE)
+VLOOKUP(Eval_controles!L73,parametros!R$5:S$7,2,FALSE)," - ")&lt;=parametros!$J$17,parametros!$F$17,
IF(_xlfn.IFNA(
VLOOKUP(Eval_controles!F73,parametros!F$5:G$6,2,FALSE)
+VLOOKUP(Eval_controles!G73,parametros!H$5:I$6,2,FALSE)
+VLOOKUP(Eval_controles!H73,parametros!J$5:K$6,2,FALSE)
+VLOOKUP(Eval_controles!I73,parametros!L$5:M$7,2,FALSE)
+VLOOKUP(Eval_controles!J73,parametros!N$5:O$6,2,FALSE)
+VLOOKUP(Eval_controles!K73,parametros!P$5:Q$6,2,FALSE)
+VLOOKUP(Eval_controles!L73,parametros!R$5:S$7,2,FALSE)," - ")&lt;=parametros!$J$16,parametros!$F$16," - "
)))</f>
        <v xml:space="preserve"> - </v>
      </c>
      <c r="N73" s="58"/>
      <c r="O73" s="52" t="str">
        <f>_xlfn.IFNA(VLOOKUP(N73,parametros!$L$16:$M$18,2,FALSE)," - ")</f>
        <v xml:space="preserve"> - </v>
      </c>
      <c r="P73" s="52" t="str">
        <f>_xlfn.IFNA(VLOOKUP(CONCATENATE(M73,O73),parametros!K$23:M$31,3,FALSE)," - ")</f>
        <v xml:space="preserve"> - </v>
      </c>
      <c r="Q73" s="52" t="str">
        <f>_xlfn.IFNA(VLOOKUP(CONCATENATE(M73,O73),parametros!$K$23:$L$31,2,FALSE)," - ")</f>
        <v xml:space="preserve"> - </v>
      </c>
      <c r="R73" s="63"/>
      <c r="S73" s="63"/>
    </row>
    <row r="74" spans="1:19" ht="15" x14ac:dyDescent="0.2">
      <c r="A74" s="10"/>
      <c r="B74" s="49"/>
      <c r="C74" s="68"/>
      <c r="D74" s="68"/>
      <c r="E74" s="68"/>
      <c r="F74" s="68"/>
      <c r="G74" s="68"/>
      <c r="H74" s="68"/>
      <c r="I74" s="68"/>
      <c r="J74" s="68"/>
      <c r="K74" s="68"/>
      <c r="L74" s="68"/>
      <c r="M74" s="52" t="str">
        <f>IF(_xlfn.IFNA(
VLOOKUP(Eval_controles!F74,parametros!F$5:G$6,2,FALSE)
+VLOOKUP(Eval_controles!G74,parametros!H$5:I$6,2,FALSE)
+VLOOKUP(Eval_controles!H74,parametros!J$5:K$6,2,FALSE)
+VLOOKUP(Eval_controles!I74,parametros!L$5:M$7,2,FALSE)
+VLOOKUP(Eval_controles!J74,parametros!N$5:O$6,2,FALSE)
+VLOOKUP(Eval_controles!K74,parametros!P$5:Q$6,2,FALSE)
+VLOOKUP(Eval_controles!L74,parametros!R$5:S$7,2,FALSE)," - ")&lt;=parametros!$J$18,parametros!$F$18,
IF(_xlfn.IFNA(
VLOOKUP(Eval_controles!F74,parametros!F$5:G$6,2,FALSE)
+VLOOKUP(Eval_controles!G74,parametros!H$5:I$6,2,FALSE)
+VLOOKUP(Eval_controles!H74,parametros!J$5:K$6,2,FALSE)
+VLOOKUP(Eval_controles!I74,parametros!L$5:M$7,2,FALSE)
+VLOOKUP(Eval_controles!J74,parametros!N$5:O$6,2,FALSE)
+VLOOKUP(Eval_controles!K74,parametros!P$5:Q$6,2,FALSE)
+VLOOKUP(Eval_controles!L74,parametros!R$5:S$7,2,FALSE)," - ")&lt;=parametros!$J$17,parametros!$F$17,
IF(_xlfn.IFNA(
VLOOKUP(Eval_controles!F74,parametros!F$5:G$6,2,FALSE)
+VLOOKUP(Eval_controles!G74,parametros!H$5:I$6,2,FALSE)
+VLOOKUP(Eval_controles!H74,parametros!J$5:K$6,2,FALSE)
+VLOOKUP(Eval_controles!I74,parametros!L$5:M$7,2,FALSE)
+VLOOKUP(Eval_controles!J74,parametros!N$5:O$6,2,FALSE)
+VLOOKUP(Eval_controles!K74,parametros!P$5:Q$6,2,FALSE)
+VLOOKUP(Eval_controles!L74,parametros!R$5:S$7,2,FALSE)," - ")&lt;=parametros!$J$16,parametros!$F$16," - "
)))</f>
        <v xml:space="preserve"> - </v>
      </c>
      <c r="N74" s="58"/>
      <c r="O74" s="52" t="str">
        <f>_xlfn.IFNA(VLOOKUP(N74,parametros!$L$16:$M$18,2,FALSE)," - ")</f>
        <v xml:space="preserve"> - </v>
      </c>
      <c r="P74" s="52" t="str">
        <f>_xlfn.IFNA(VLOOKUP(CONCATENATE(M74,O74),parametros!K$23:M$31,3,FALSE)," - ")</f>
        <v xml:space="preserve"> - </v>
      </c>
      <c r="Q74" s="52" t="str">
        <f>_xlfn.IFNA(VLOOKUP(CONCATENATE(M74,O74),parametros!$K$23:$L$31,2,FALSE)," - ")</f>
        <v xml:space="preserve"> - </v>
      </c>
      <c r="R74" s="63"/>
      <c r="S74" s="63"/>
    </row>
    <row r="75" spans="1:19" x14ac:dyDescent="0.2">
      <c r="B75" s="68"/>
      <c r="C75" s="68"/>
      <c r="D75" s="68"/>
      <c r="E75" s="68"/>
      <c r="F75" s="68"/>
      <c r="G75" s="68"/>
      <c r="H75" s="68"/>
      <c r="I75" s="68"/>
      <c r="J75" s="68"/>
      <c r="K75" s="68"/>
      <c r="L75" s="68"/>
      <c r="M75" s="52" t="str">
        <f>IF(_xlfn.IFNA(
VLOOKUP(Eval_controles!F75,parametros!F$5:G$6,2,FALSE)
+VLOOKUP(Eval_controles!G75,parametros!H$5:I$6,2,FALSE)
+VLOOKUP(Eval_controles!H75,parametros!J$5:K$6,2,FALSE)
+VLOOKUP(Eval_controles!I75,parametros!L$5:M$7,2,FALSE)
+VLOOKUP(Eval_controles!J75,parametros!N$5:O$6,2,FALSE)
+VLOOKUP(Eval_controles!K75,parametros!P$5:Q$6,2,FALSE)
+VLOOKUP(Eval_controles!L75,parametros!R$5:S$7,2,FALSE)," - ")&lt;=parametros!$J$18,parametros!$F$18,
IF(_xlfn.IFNA(
VLOOKUP(Eval_controles!F75,parametros!F$5:G$6,2,FALSE)
+VLOOKUP(Eval_controles!G75,parametros!H$5:I$6,2,FALSE)
+VLOOKUP(Eval_controles!H75,parametros!J$5:K$6,2,FALSE)
+VLOOKUP(Eval_controles!I75,parametros!L$5:M$7,2,FALSE)
+VLOOKUP(Eval_controles!J75,parametros!N$5:O$6,2,FALSE)
+VLOOKUP(Eval_controles!K75,parametros!P$5:Q$6,2,FALSE)
+VLOOKUP(Eval_controles!L75,parametros!R$5:S$7,2,FALSE)," - ")&lt;=parametros!$J$17,parametros!$F$17,
IF(_xlfn.IFNA(
VLOOKUP(Eval_controles!F75,parametros!F$5:G$6,2,FALSE)
+VLOOKUP(Eval_controles!G75,parametros!H$5:I$6,2,FALSE)
+VLOOKUP(Eval_controles!H75,parametros!J$5:K$6,2,FALSE)
+VLOOKUP(Eval_controles!I75,parametros!L$5:M$7,2,FALSE)
+VLOOKUP(Eval_controles!J75,parametros!N$5:O$6,2,FALSE)
+VLOOKUP(Eval_controles!K75,parametros!P$5:Q$6,2,FALSE)
+VLOOKUP(Eval_controles!L75,parametros!R$5:S$7,2,FALSE)," - ")&lt;=parametros!$J$16,parametros!$F$16," - "
)))</f>
        <v xml:space="preserve"> - </v>
      </c>
      <c r="N75" s="58"/>
      <c r="O75" s="52" t="str">
        <f>_xlfn.IFNA(VLOOKUP(N75,parametros!$L$16:$M$18,2,FALSE)," - ")</f>
        <v xml:space="preserve"> - </v>
      </c>
      <c r="P75" s="52" t="str">
        <f>_xlfn.IFNA(VLOOKUP(CONCATENATE(M75,O75),parametros!K$23:M$31,3,FALSE)," - ")</f>
        <v xml:space="preserve"> - </v>
      </c>
      <c r="Q75" s="52" t="str">
        <f>_xlfn.IFNA(VLOOKUP(CONCATENATE(M75,O75),parametros!$K$23:$L$31,2,FALSE)," - ")</f>
        <v xml:space="preserve"> - </v>
      </c>
      <c r="R75" s="63"/>
      <c r="S75" s="63"/>
    </row>
    <row r="76" spans="1:19" ht="14.25" x14ac:dyDescent="0.2">
      <c r="A76" s="13"/>
      <c r="B76" s="68"/>
      <c r="C76" s="68"/>
      <c r="D76" s="68"/>
      <c r="E76" s="68"/>
      <c r="F76" s="68"/>
      <c r="G76" s="68"/>
      <c r="H76" s="68"/>
      <c r="I76" s="68"/>
      <c r="J76" s="68"/>
      <c r="K76" s="68"/>
      <c r="L76" s="68"/>
      <c r="M76" s="52" t="str">
        <f>IF(_xlfn.IFNA(
VLOOKUP(Eval_controles!F76,parametros!F$5:G$6,2,FALSE)
+VLOOKUP(Eval_controles!G76,parametros!H$5:I$6,2,FALSE)
+VLOOKUP(Eval_controles!H76,parametros!J$5:K$6,2,FALSE)
+VLOOKUP(Eval_controles!I76,parametros!L$5:M$7,2,FALSE)
+VLOOKUP(Eval_controles!J76,parametros!N$5:O$6,2,FALSE)
+VLOOKUP(Eval_controles!K76,parametros!P$5:Q$6,2,FALSE)
+VLOOKUP(Eval_controles!L76,parametros!R$5:S$7,2,FALSE)," - ")&lt;=parametros!$J$18,parametros!$F$18,
IF(_xlfn.IFNA(
VLOOKUP(Eval_controles!F76,parametros!F$5:G$6,2,FALSE)
+VLOOKUP(Eval_controles!G76,parametros!H$5:I$6,2,FALSE)
+VLOOKUP(Eval_controles!H76,parametros!J$5:K$6,2,FALSE)
+VLOOKUP(Eval_controles!I76,parametros!L$5:M$7,2,FALSE)
+VLOOKUP(Eval_controles!J76,parametros!N$5:O$6,2,FALSE)
+VLOOKUP(Eval_controles!K76,parametros!P$5:Q$6,2,FALSE)
+VLOOKUP(Eval_controles!L76,parametros!R$5:S$7,2,FALSE)," - ")&lt;=parametros!$J$17,parametros!$F$17,
IF(_xlfn.IFNA(
VLOOKUP(Eval_controles!F76,parametros!F$5:G$6,2,FALSE)
+VLOOKUP(Eval_controles!G76,parametros!H$5:I$6,2,FALSE)
+VLOOKUP(Eval_controles!H76,parametros!J$5:K$6,2,FALSE)
+VLOOKUP(Eval_controles!I76,parametros!L$5:M$7,2,FALSE)
+VLOOKUP(Eval_controles!J76,parametros!N$5:O$6,2,FALSE)
+VLOOKUP(Eval_controles!K76,parametros!P$5:Q$6,2,FALSE)
+VLOOKUP(Eval_controles!L76,parametros!R$5:S$7,2,FALSE)," - ")&lt;=parametros!$J$16,parametros!$F$16," - "
)))</f>
        <v xml:space="preserve"> - </v>
      </c>
      <c r="N76" s="58"/>
      <c r="O76" s="52" t="str">
        <f>_xlfn.IFNA(VLOOKUP(N76,parametros!$L$16:$M$18,2,FALSE)," - ")</f>
        <v xml:space="preserve"> - </v>
      </c>
      <c r="P76" s="52" t="str">
        <f>_xlfn.IFNA(VLOOKUP(CONCATENATE(M76,O76),parametros!K$23:M$31,3,FALSE)," - ")</f>
        <v xml:space="preserve"> - </v>
      </c>
      <c r="Q76" s="52" t="str">
        <f>_xlfn.IFNA(VLOOKUP(CONCATENATE(M76,O76),parametros!$K$23:$L$31,2,FALSE)," - ")</f>
        <v xml:space="preserve"> - </v>
      </c>
      <c r="R76" s="63"/>
      <c r="S76" s="63"/>
    </row>
    <row r="77" spans="1:19" ht="14.25" x14ac:dyDescent="0.2">
      <c r="A77" s="13"/>
      <c r="B77" s="68"/>
      <c r="C77" s="68"/>
      <c r="D77" s="68"/>
      <c r="E77" s="68"/>
      <c r="F77" s="68"/>
      <c r="G77" s="68"/>
      <c r="H77" s="68"/>
      <c r="I77" s="68"/>
      <c r="J77" s="68"/>
      <c r="K77" s="68"/>
      <c r="L77" s="68"/>
      <c r="M77" s="52" t="str">
        <f>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")&lt;=parametros!$J$18,parametros!$F$18,
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")&lt;=parametros!$J$17,parametros!$F$17,
IF(_xlfn.IFNA(
VLOOKUP(Eval_controles!F77,parametros!F$5:G$6,2,FALSE)
+VLOOKUP(Eval_controles!G77,parametros!H$5:I$6,2,FALSE)
+VLOOKUP(Eval_controles!H77,parametros!J$5:K$6,2,FALSE)
+VLOOKUP(Eval_controles!I77,parametros!L$5:M$7,2,FALSE)
+VLOOKUP(Eval_controles!J77,parametros!N$5:O$6,2,FALSE)
+VLOOKUP(Eval_controles!K77,parametros!P$5:Q$6,2,FALSE)
+VLOOKUP(Eval_controles!L77,parametros!R$5:S$7,2,FALSE)," - ")&lt;=parametros!$J$16,parametros!$F$16," - "
)))</f>
        <v xml:space="preserve"> - </v>
      </c>
      <c r="N77" s="58"/>
      <c r="O77" s="52" t="str">
        <f>_xlfn.IFNA(VLOOKUP(N77,parametros!$L$16:$M$18,2,FALSE)," - ")</f>
        <v xml:space="preserve"> - </v>
      </c>
      <c r="P77" s="52" t="str">
        <f>_xlfn.IFNA(VLOOKUP(CONCATENATE(M77,O77),parametros!K$23:M$31,3,FALSE)," - ")</f>
        <v xml:space="preserve"> - </v>
      </c>
      <c r="Q77" s="52" t="str">
        <f>_xlfn.IFNA(VLOOKUP(CONCATENATE(M77,O77),parametros!$K$23:$L$31,2,FALSE)," - ")</f>
        <v xml:space="preserve"> - </v>
      </c>
      <c r="R77" s="63"/>
      <c r="S77" s="63"/>
    </row>
    <row r="78" spans="1:19" ht="14.25" x14ac:dyDescent="0.2">
      <c r="A78" s="13"/>
      <c r="B78" s="68"/>
      <c r="C78" s="68"/>
      <c r="D78" s="68"/>
      <c r="E78" s="68"/>
      <c r="F78" s="68"/>
      <c r="G78" s="68"/>
      <c r="H78" s="68"/>
      <c r="I78" s="68"/>
      <c r="J78" s="68"/>
      <c r="K78" s="68"/>
      <c r="L78" s="68"/>
      <c r="M78" s="52" t="str">
        <f>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")&lt;=parametros!$J$18,parametros!$F$18,
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")&lt;=parametros!$J$17,parametros!$F$17,
IF(_xlfn.IFNA(
VLOOKUP(Eval_controles!F78,parametros!F$5:G$6,2,FALSE)
+VLOOKUP(Eval_controles!G78,parametros!H$5:I$6,2,FALSE)
+VLOOKUP(Eval_controles!H78,parametros!J$5:K$6,2,FALSE)
+VLOOKUP(Eval_controles!I78,parametros!L$5:M$7,2,FALSE)
+VLOOKUP(Eval_controles!J78,parametros!N$5:O$6,2,FALSE)
+VLOOKUP(Eval_controles!K78,parametros!P$5:Q$6,2,FALSE)
+VLOOKUP(Eval_controles!L78,parametros!R$5:S$7,2,FALSE)," - ")&lt;=parametros!$J$16,parametros!$F$16," - "
)))</f>
        <v xml:space="preserve"> - </v>
      </c>
      <c r="N78" s="58"/>
      <c r="O78" s="52" t="str">
        <f>_xlfn.IFNA(VLOOKUP(N78,parametros!$L$16:$M$18,2,FALSE)," - ")</f>
        <v xml:space="preserve"> - </v>
      </c>
      <c r="P78" s="52" t="str">
        <f>_xlfn.IFNA(VLOOKUP(CONCATENATE(M78,O78),parametros!K$23:M$31,3,FALSE)," - ")</f>
        <v xml:space="preserve"> - </v>
      </c>
      <c r="Q78" s="52" t="str">
        <f>_xlfn.IFNA(VLOOKUP(CONCATENATE(M78,O78),parametros!$K$23:$L$31,2,FALSE)," - ")</f>
        <v xml:space="preserve"> - </v>
      </c>
      <c r="R78" s="63"/>
      <c r="S78" s="63"/>
    </row>
    <row r="79" spans="1:19" ht="14.25" x14ac:dyDescent="0.2">
      <c r="A79" s="13"/>
      <c r="B79" s="48"/>
      <c r="C79" s="48"/>
      <c r="D79" s="48"/>
      <c r="E79" s="48"/>
      <c r="F79" s="68"/>
      <c r="G79" s="68"/>
      <c r="H79" s="68"/>
      <c r="I79" s="68"/>
      <c r="J79" s="68"/>
      <c r="K79" s="68"/>
      <c r="L79" s="68"/>
      <c r="M79" s="52" t="str">
        <f>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")&lt;=parametros!$J$18,parametros!$F$18,
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")&lt;=parametros!$J$17,parametros!$F$17,
IF(_xlfn.IFNA(
VLOOKUP(Eval_controles!F79,parametros!F$5:G$6,2,FALSE)
+VLOOKUP(Eval_controles!G79,parametros!H$5:I$6,2,FALSE)
+VLOOKUP(Eval_controles!H79,parametros!J$5:K$6,2,FALSE)
+VLOOKUP(Eval_controles!I79,parametros!L$5:M$7,2,FALSE)
+VLOOKUP(Eval_controles!J79,parametros!N$5:O$6,2,FALSE)
+VLOOKUP(Eval_controles!K79,parametros!P$5:Q$6,2,FALSE)
+VLOOKUP(Eval_controles!L79,parametros!R$5:S$7,2,FALSE)," - ")&lt;=parametros!$J$16,parametros!$F$16," - "
)))</f>
        <v xml:space="preserve"> - </v>
      </c>
      <c r="N79" s="58"/>
      <c r="O79" s="52" t="str">
        <f>_xlfn.IFNA(VLOOKUP(N79,parametros!$L$16:$M$18,2,FALSE)," - ")</f>
        <v xml:space="preserve"> - </v>
      </c>
      <c r="P79" s="52" t="str">
        <f>_xlfn.IFNA(VLOOKUP(CONCATENATE(M79,O79),parametros!K$23:M$31,3,FALSE)," - ")</f>
        <v xml:space="preserve"> - </v>
      </c>
      <c r="Q79" s="52" t="str">
        <f>_xlfn.IFNA(VLOOKUP(CONCATENATE(M79,O79),parametros!$K$23:$L$31,2,FALSE)," - ")</f>
        <v xml:space="preserve"> - </v>
      </c>
      <c r="R79" s="63"/>
      <c r="S79" s="63"/>
    </row>
    <row r="80" spans="1:19" ht="14.25" x14ac:dyDescent="0.2">
      <c r="A80" s="13"/>
      <c r="B80" s="48"/>
      <c r="C80" s="48"/>
      <c r="D80" s="48"/>
      <c r="E80" s="48"/>
      <c r="F80" s="68"/>
      <c r="G80" s="68"/>
      <c r="H80" s="68"/>
      <c r="I80" s="68"/>
      <c r="J80" s="68"/>
      <c r="K80" s="68"/>
      <c r="L80" s="68"/>
      <c r="M80" s="52" t="str">
        <f>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")&lt;=parametros!$J$18,parametros!$F$18,
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")&lt;=parametros!$J$17,parametros!$F$17,
IF(_xlfn.IFNA(
VLOOKUP(Eval_controles!F80,parametros!F$5:G$6,2,FALSE)
+VLOOKUP(Eval_controles!G80,parametros!H$5:I$6,2,FALSE)
+VLOOKUP(Eval_controles!H80,parametros!J$5:K$6,2,FALSE)
+VLOOKUP(Eval_controles!I80,parametros!L$5:M$7,2,FALSE)
+VLOOKUP(Eval_controles!J80,parametros!N$5:O$6,2,FALSE)
+VLOOKUP(Eval_controles!K80,parametros!P$5:Q$6,2,FALSE)
+VLOOKUP(Eval_controles!L80,parametros!R$5:S$7,2,FALSE)," - ")&lt;=parametros!$J$16,parametros!$F$16," - "
)))</f>
        <v xml:space="preserve"> - </v>
      </c>
      <c r="N80" s="58"/>
      <c r="O80" s="52" t="str">
        <f>_xlfn.IFNA(VLOOKUP(N80,parametros!$L$16:$M$18,2,FALSE)," - ")</f>
        <v xml:space="preserve"> - </v>
      </c>
      <c r="P80" s="52" t="str">
        <f>_xlfn.IFNA(VLOOKUP(CONCATENATE(M80,O80),parametros!K$23:M$31,3,FALSE)," - ")</f>
        <v xml:space="preserve"> - </v>
      </c>
      <c r="Q80" s="52" t="str">
        <f>_xlfn.IFNA(VLOOKUP(CONCATENATE(M80,O80),parametros!$K$23:$L$31,2,FALSE)," - ")</f>
        <v xml:space="preserve"> - </v>
      </c>
      <c r="R80" s="63"/>
      <c r="S80" s="63"/>
    </row>
    <row r="81" spans="1:19" ht="15" x14ac:dyDescent="0.2">
      <c r="A81" s="14"/>
      <c r="B81" s="48"/>
      <c r="C81" s="48"/>
      <c r="D81" s="48"/>
      <c r="E81" s="48"/>
      <c r="F81" s="68"/>
      <c r="G81" s="68"/>
      <c r="H81" s="68"/>
      <c r="I81" s="68"/>
      <c r="J81" s="68"/>
      <c r="K81" s="68"/>
      <c r="L81" s="68"/>
      <c r="M81" s="52" t="str">
        <f>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")&lt;=parametros!$J$18,parametros!$F$18,
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")&lt;=parametros!$J$17,parametros!$F$17,
IF(_xlfn.IFNA(
VLOOKUP(Eval_controles!F81,parametros!F$5:G$6,2,FALSE)
+VLOOKUP(Eval_controles!G81,parametros!H$5:I$6,2,FALSE)
+VLOOKUP(Eval_controles!H81,parametros!J$5:K$6,2,FALSE)
+VLOOKUP(Eval_controles!I81,parametros!L$5:M$7,2,FALSE)
+VLOOKUP(Eval_controles!J81,parametros!N$5:O$6,2,FALSE)
+VLOOKUP(Eval_controles!K81,parametros!P$5:Q$6,2,FALSE)
+VLOOKUP(Eval_controles!L81,parametros!R$5:S$7,2,FALSE)," - ")&lt;=parametros!$J$16,parametros!$F$16," - "
)))</f>
        <v xml:space="preserve"> - </v>
      </c>
      <c r="N81" s="58"/>
      <c r="O81" s="52" t="str">
        <f>_xlfn.IFNA(VLOOKUP(N81,parametros!$L$16:$M$18,2,FALSE)," - ")</f>
        <v xml:space="preserve"> - </v>
      </c>
      <c r="P81" s="52" t="str">
        <f>_xlfn.IFNA(VLOOKUP(CONCATENATE(M81,O81),parametros!K$23:M$31,3,FALSE)," - ")</f>
        <v xml:space="preserve"> - </v>
      </c>
      <c r="Q81" s="52" t="str">
        <f>_xlfn.IFNA(VLOOKUP(CONCATENATE(M81,O81),parametros!$K$23:$L$31,2,FALSE)," - ")</f>
        <v xml:space="preserve"> - </v>
      </c>
      <c r="R81" s="63"/>
      <c r="S81" s="63"/>
    </row>
    <row r="82" spans="1:19" x14ac:dyDescent="0.2">
      <c r="B82" s="48"/>
      <c r="C82" s="48"/>
      <c r="D82" s="48"/>
      <c r="E82" s="48"/>
      <c r="F82" s="68"/>
      <c r="G82" s="68"/>
      <c r="H82" s="68"/>
      <c r="I82" s="68"/>
      <c r="J82" s="68"/>
      <c r="K82" s="68"/>
      <c r="L82" s="68"/>
      <c r="M82" s="52" t="str">
        <f>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")&lt;=parametros!$J$18,parametros!$F$18,
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")&lt;=parametros!$J$17,parametros!$F$17,
IF(_xlfn.IFNA(
VLOOKUP(Eval_controles!F82,parametros!F$5:G$6,2,FALSE)
+VLOOKUP(Eval_controles!G82,parametros!H$5:I$6,2,FALSE)
+VLOOKUP(Eval_controles!H82,parametros!J$5:K$6,2,FALSE)
+VLOOKUP(Eval_controles!I82,parametros!L$5:M$7,2,FALSE)
+VLOOKUP(Eval_controles!J82,parametros!N$5:O$6,2,FALSE)
+VLOOKUP(Eval_controles!K82,parametros!P$5:Q$6,2,FALSE)
+VLOOKUP(Eval_controles!L82,parametros!R$5:S$7,2,FALSE)," - ")&lt;=parametros!$J$16,parametros!$F$16," - "
)))</f>
        <v xml:space="preserve"> - </v>
      </c>
      <c r="N82" s="58"/>
      <c r="O82" s="52" t="str">
        <f>_xlfn.IFNA(VLOOKUP(N82,parametros!$L$16:$M$18,2,FALSE)," - ")</f>
        <v xml:space="preserve"> - </v>
      </c>
      <c r="P82" s="52" t="str">
        <f>_xlfn.IFNA(VLOOKUP(CONCATENATE(M82,O82),parametros!K$23:M$31,3,FALSE)," - ")</f>
        <v xml:space="preserve"> - </v>
      </c>
      <c r="Q82" s="52" t="str">
        <f>_xlfn.IFNA(VLOOKUP(CONCATENATE(M82,O82),parametros!$K$23:$L$31,2,FALSE)," - ")</f>
        <v xml:space="preserve"> - </v>
      </c>
      <c r="R82" s="63"/>
      <c r="S82" s="63"/>
    </row>
    <row r="83" spans="1:19" x14ac:dyDescent="0.2">
      <c r="B83" s="53"/>
      <c r="C83" s="53"/>
      <c r="D83" s="53"/>
      <c r="E83" s="53"/>
      <c r="F83" s="54"/>
      <c r="G83" s="54"/>
      <c r="H83" s="54"/>
      <c r="I83" s="54"/>
      <c r="J83" s="54"/>
      <c r="K83" s="54"/>
      <c r="L83" s="54"/>
      <c r="M83" s="55"/>
      <c r="N83" s="59"/>
      <c r="O83" s="55"/>
      <c r="P83" s="55"/>
      <c r="Q83" s="55"/>
    </row>
  </sheetData>
  <mergeCells count="54">
    <mergeCell ref="B30:B34"/>
    <mergeCell ref="C30:C34"/>
    <mergeCell ref="R27:R29"/>
    <mergeCell ref="I25:K25"/>
    <mergeCell ref="C11:C13"/>
    <mergeCell ref="N12:N13"/>
    <mergeCell ref="O27:O29"/>
    <mergeCell ref="Q27:Q29"/>
    <mergeCell ref="N28:N29"/>
    <mergeCell ref="P27:P29"/>
    <mergeCell ref="F28:G28"/>
    <mergeCell ref="M27:M29"/>
    <mergeCell ref="F27:L27"/>
    <mergeCell ref="B11:B13"/>
    <mergeCell ref="B14:B18"/>
    <mergeCell ref="F9:H9"/>
    <mergeCell ref="I9:K9"/>
    <mergeCell ref="M11:M13"/>
    <mergeCell ref="D11:D13"/>
    <mergeCell ref="F12:G12"/>
    <mergeCell ref="F11:L11"/>
    <mergeCell ref="E11:E13"/>
    <mergeCell ref="R59:R61"/>
    <mergeCell ref="C2:Q5"/>
    <mergeCell ref="B7:S7"/>
    <mergeCell ref="B23:S23"/>
    <mergeCell ref="B55:S55"/>
    <mergeCell ref="B27:B29"/>
    <mergeCell ref="C27:C29"/>
    <mergeCell ref="D27:D29"/>
    <mergeCell ref="E27:E29"/>
    <mergeCell ref="F25:H25"/>
    <mergeCell ref="F26:H26"/>
    <mergeCell ref="O11:O13"/>
    <mergeCell ref="P11:P13"/>
    <mergeCell ref="P59:P61"/>
    <mergeCell ref="Q59:Q61"/>
    <mergeCell ref="F60:G60"/>
    <mergeCell ref="B2:B5"/>
    <mergeCell ref="Q11:Q13"/>
    <mergeCell ref="S59:S61"/>
    <mergeCell ref="S27:S29"/>
    <mergeCell ref="F57:H57"/>
    <mergeCell ref="I57:K57"/>
    <mergeCell ref="F58:H58"/>
    <mergeCell ref="B59:B61"/>
    <mergeCell ref="C59:C61"/>
    <mergeCell ref="D59:D61"/>
    <mergeCell ref="E59:E61"/>
    <mergeCell ref="F59:L59"/>
    <mergeCell ref="M59:M61"/>
    <mergeCell ref="O59:O61"/>
    <mergeCell ref="N60:N61"/>
    <mergeCell ref="C14:C18"/>
  </mergeCells>
  <dataValidations count="15">
    <dataValidation allowBlank="1" showInputMessage="1" showErrorMessage="1" prompt="Indicar el riesgo identificado en el formato Mapa y plan de tratamiento de riesgos (FOR-GS-004)." sqref="C11:C13 C27:C29 C59:C61" xr:uid="{00000000-0002-0000-0000-000000000000}"/>
    <dataValidation allowBlank="1" showInputMessage="1" showErrorMessage="1" prompt="Indicar la causa del riesgo identificado en el formato Mapa y plan de tratamiento de riesgos (FOR-GS-004)." sqref="D11:D13 D27:D29 D59:D61" xr:uid="{00000000-0002-0000-0000-000001000000}"/>
    <dataValidation allowBlank="1" showInputMessage="1" showErrorMessage="1" prompt="Indicar el control registrado en el formato Mapa y plan de tratamiento de riesgos (FOR-GS-004)." sqref="E11:E13 E27:E29 E59:E61" xr:uid="{00000000-0002-0000-0000-000002000000}"/>
    <dataValidation allowBlank="1" showInputMessage="1" showErrorMessage="1" prompt="Seleccione la respuesta de la lista desplegable." sqref="F13:L13 F29:L29 F61:L61" xr:uid="{00000000-0002-0000-0000-000003000000}"/>
    <dataValidation allowBlank="1" showInputMessage="1" showErrorMessage="1" prompt="Este campo se genera automáticamente._x000a_Corresponde al resultado de la suma de las variables seleccionadas en los criterios de evaluación." sqref="M11:M13 M27:M29 M59:M61" xr:uid="{00000000-0002-0000-0000-000004000000}"/>
    <dataValidation allowBlank="1" showInputMessage="1" showErrorMessage="1" prompt="Seleccione de la lista desplegable la forma en la cual se viene ejecutando el control definido." sqref="N12:N13 N28:N29 N60:N61" xr:uid="{00000000-0002-0000-0000-000005000000}"/>
    <dataValidation allowBlank="1" showInputMessage="1" showErrorMessage="1" prompt="Son las variables asignadas para evaluar el diseño del control del riesgo." sqref="F11:L11 F27:L27 F59:L59" xr:uid="{00000000-0002-0000-0000-000006000000}"/>
    <dataValidation allowBlank="1" showInputMessage="1" showErrorMessage="1" prompt="Este campo se genera automáticamente._x000a_Si el resultado de las calificaciones del control, o el promedio en el diseño de los controles, está por debajo de 96%, se debe establecer un plan de acción que permita tener un control o controles bien diseñados." sqref="O11:O13 O27:O29 O59:O61" xr:uid="{00000000-0002-0000-0000-000007000000}"/>
    <dataValidation allowBlank="1" showInputMessage="1" showErrorMessage="1" prompt="Este resultado se genera automáticamente al combinar los niveles de calificación del diseño y la ejecución del control._x000a_A partir del resultado, se deberán registrar las acciones en el formato Mapa y plan de tratamiento de riesgos (FOR-GS-004)." sqref="P11:P13 P27:P29 P59:P61" xr:uid="{00000000-0002-0000-0000-000008000000}"/>
    <dataValidation allowBlank="1" showInputMessage="1" showErrorMessage="1" prompt="Este resultado se genera automáticamente al combinar los criterios de evaluación del diseño del control (M9) con  el rango de calificación de la ejecución del control (O9). " sqref="Q27:Q29" xr:uid="{00000000-0002-0000-0000-000009000000}"/>
    <dataValidation allowBlank="1" showInputMessage="1" showErrorMessage="1" prompt="Registre las conclusiones u observaciones respecto al diseño de la actividad de control de acuerdo con cada uno de los seis criterios revisados, cuando aplique." sqref="R27:R29" xr:uid="{00000000-0002-0000-0000-00000A000000}"/>
    <dataValidation allowBlank="1" showInputMessage="1" showErrorMessage="1" prompt="Registre las conclusiones u observaciones respecto a la ejecución de la actividad de control, a partir de los resultados reportados por el proceso en el Formato Mapa y plan de tratamiento de riesgos (FOR-GS-004) sección C." sqref="S27:S29" xr:uid="{00000000-0002-0000-0000-00000B000000}"/>
    <dataValidation allowBlank="1" showInputMessage="1" showErrorMessage="1" prompt="Registre las conclusiones u observaciones respecto al diseño de la actividad de control de acuerdo con cada uno de los seis criterios evaluados, cuando aplique." sqref="R59:R61" xr:uid="{00000000-0002-0000-0000-00000C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GS-004) sección C." sqref="S59:S61" xr:uid="{00000000-0002-0000-0000-00000D000000}"/>
    <dataValidation allowBlank="1" showInputMessage="1" showErrorMessage="1" prompt="Registre el proceso institucional a la cuál esta asociado al control del cual se realizará el análisis y evaluación de los controles para la mitigación de los riesgos." sqref="B11:B13 B27:B29 B59:B61" xr:uid="{00000000-0002-0000-0000-00000E000000}"/>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20" max="16383" man="1"/>
  </rowBreaks>
  <colBreaks count="1" manualBreakCount="1">
    <brk id="18" max="1048575"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F000000}">
          <x14:formula1>
            <xm:f>parametros!$F$5:$F$6</xm:f>
          </x14:formula1>
          <xm:sqref>F62:F83 F14:F20 F30:F51</xm:sqref>
        </x14:dataValidation>
        <x14:dataValidation type="list" allowBlank="1" showInputMessage="1" showErrorMessage="1" xr:uid="{00000000-0002-0000-0000-000010000000}">
          <x14:formula1>
            <xm:f>parametros!$H$5:$H$6</xm:f>
          </x14:formula1>
          <xm:sqref>G62:G83 G30:G51 G14:G20</xm:sqref>
        </x14:dataValidation>
        <x14:dataValidation type="list" allowBlank="1" showInputMessage="1" showErrorMessage="1" xr:uid="{00000000-0002-0000-0000-000011000000}">
          <x14:formula1>
            <xm:f>parametros!$J$5:$J$6</xm:f>
          </x14:formula1>
          <xm:sqref>H62:H83 H14:H20 H30:H51</xm:sqref>
        </x14:dataValidation>
        <x14:dataValidation type="list" allowBlank="1" showInputMessage="1" showErrorMessage="1" xr:uid="{00000000-0002-0000-0000-000012000000}">
          <x14:formula1>
            <xm:f>parametros!$L$5:$L$7</xm:f>
          </x14:formula1>
          <xm:sqref>I30:I51 I62:I83 I14:I20</xm:sqref>
        </x14:dataValidation>
        <x14:dataValidation type="list" allowBlank="1" showInputMessage="1" showErrorMessage="1" xr:uid="{00000000-0002-0000-0000-000013000000}">
          <x14:formula1>
            <xm:f>parametros!$N$5:$N$6</xm:f>
          </x14:formula1>
          <xm:sqref>J62:J83 J14:J20 J30:J51</xm:sqref>
        </x14:dataValidation>
        <x14:dataValidation type="list" allowBlank="1" showInputMessage="1" showErrorMessage="1" xr:uid="{00000000-0002-0000-0000-000014000000}">
          <x14:formula1>
            <xm:f>parametros!$P$5:$P$6</xm:f>
          </x14:formula1>
          <xm:sqref>K62:K83 K14:K20 K30:K51</xm:sqref>
        </x14:dataValidation>
        <x14:dataValidation type="list" allowBlank="1" showInputMessage="1" showErrorMessage="1" xr:uid="{00000000-0002-0000-0000-000015000000}">
          <x14:formula1>
            <xm:f>parametros!$R$5:$R$7</xm:f>
          </x14:formula1>
          <xm:sqref>L9 L62:L83 L25 L14:L20 L57 L30:L51</xm:sqref>
        </x14:dataValidation>
        <x14:dataValidation type="list" allowBlank="1" showInputMessage="1" showErrorMessage="1" xr:uid="{00000000-0002-0000-0000-000016000000}">
          <x14:formula1>
            <xm:f>parametros!$L$16:$L$18</xm:f>
          </x14:formula1>
          <xm:sqref>N30:N51 N62:N83 N14:N19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1"/>
  <sheetViews>
    <sheetView topLeftCell="E15" workbookViewId="0">
      <selection activeCell="L31" sqref="L31"/>
    </sheetView>
  </sheetViews>
  <sheetFormatPr baseColWidth="10" defaultColWidth="11.42578125" defaultRowHeight="15" x14ac:dyDescent="0.25"/>
  <cols>
    <col min="2" max="2" width="53.28515625" bestFit="1" customWidth="1"/>
    <col min="6" max="6" width="14.85546875" customWidth="1"/>
    <col min="7" max="7" width="7.85546875" customWidth="1"/>
    <col min="8" max="8" width="30.140625" customWidth="1"/>
    <col min="9" max="9" width="10.42578125" customWidth="1"/>
    <col min="10" max="10" width="31.85546875" customWidth="1"/>
    <col min="11" max="11" width="35.5703125" customWidth="1"/>
    <col min="12" max="12" width="18.42578125" customWidth="1"/>
    <col min="13" max="13" width="24.85546875" customWidth="1"/>
    <col min="14" max="15" width="37" customWidth="1"/>
    <col min="16" max="17" width="25" customWidth="1"/>
    <col min="18" max="18" width="17.7109375" customWidth="1"/>
  </cols>
  <sheetData>
    <row r="2" spans="2:19" x14ac:dyDescent="0.25">
      <c r="B2" s="15" t="s">
        <v>74</v>
      </c>
    </row>
    <row r="3" spans="2:19" x14ac:dyDescent="0.25">
      <c r="F3" s="102" t="s">
        <v>75</v>
      </c>
      <c r="G3" s="102"/>
      <c r="H3" s="102"/>
      <c r="I3" s="102"/>
      <c r="J3" s="102"/>
      <c r="K3" s="102"/>
      <c r="L3" s="102"/>
      <c r="M3" s="102"/>
      <c r="N3" s="102"/>
      <c r="O3" s="102"/>
      <c r="P3" s="102"/>
      <c r="Q3" s="102"/>
      <c r="R3" s="102"/>
    </row>
    <row r="4" spans="2:19" ht="38.25" x14ac:dyDescent="0.25">
      <c r="B4" s="73" t="s">
        <v>12</v>
      </c>
      <c r="C4" s="16"/>
      <c r="D4" s="27" t="s">
        <v>13</v>
      </c>
      <c r="F4" s="18" t="s">
        <v>76</v>
      </c>
      <c r="G4" s="18"/>
      <c r="H4" s="18" t="s">
        <v>77</v>
      </c>
      <c r="I4" s="18"/>
      <c r="J4" s="19" t="s">
        <v>78</v>
      </c>
      <c r="K4" s="19"/>
      <c r="L4" s="20" t="s">
        <v>79</v>
      </c>
      <c r="M4" s="20"/>
      <c r="N4" s="19" t="s">
        <v>80</v>
      </c>
      <c r="O4" s="19"/>
      <c r="P4" s="19" t="s">
        <v>81</v>
      </c>
      <c r="Q4" s="19"/>
      <c r="R4" s="19" t="s">
        <v>82</v>
      </c>
    </row>
    <row r="5" spans="2:19" ht="30" x14ac:dyDescent="0.25">
      <c r="B5" s="32" t="s">
        <v>83</v>
      </c>
      <c r="F5" s="21" t="s">
        <v>41</v>
      </c>
      <c r="G5" s="28">
        <v>15</v>
      </c>
      <c r="H5" s="21" t="s">
        <v>42</v>
      </c>
      <c r="I5" s="28">
        <v>15</v>
      </c>
      <c r="J5" s="22" t="s">
        <v>43</v>
      </c>
      <c r="K5" s="28">
        <v>15</v>
      </c>
      <c r="L5" s="21" t="s">
        <v>44</v>
      </c>
      <c r="M5" s="28">
        <v>15</v>
      </c>
      <c r="N5" s="23" t="s">
        <v>45</v>
      </c>
      <c r="O5" s="28">
        <v>15</v>
      </c>
      <c r="P5" s="24" t="s">
        <v>46</v>
      </c>
      <c r="Q5" s="28">
        <v>15</v>
      </c>
      <c r="R5" s="21" t="s">
        <v>47</v>
      </c>
      <c r="S5" s="28">
        <v>10</v>
      </c>
    </row>
    <row r="6" spans="2:19" ht="30" x14ac:dyDescent="0.25">
      <c r="B6" s="32" t="s">
        <v>84</v>
      </c>
      <c r="F6" s="21" t="s">
        <v>85</v>
      </c>
      <c r="G6" s="28">
        <v>0</v>
      </c>
      <c r="H6" s="21" t="s">
        <v>86</v>
      </c>
      <c r="I6" s="28">
        <v>0</v>
      </c>
      <c r="J6" s="22" t="s">
        <v>67</v>
      </c>
      <c r="K6" s="28">
        <v>0</v>
      </c>
      <c r="L6" s="21" t="s">
        <v>64</v>
      </c>
      <c r="M6" s="28">
        <v>10</v>
      </c>
      <c r="N6" s="23" t="s">
        <v>87</v>
      </c>
      <c r="O6" s="28">
        <v>0</v>
      </c>
      <c r="P6" s="24" t="s">
        <v>88</v>
      </c>
      <c r="Q6" s="28">
        <v>0</v>
      </c>
      <c r="R6" s="21" t="s">
        <v>89</v>
      </c>
      <c r="S6" s="28">
        <v>5</v>
      </c>
    </row>
    <row r="7" spans="2:19" x14ac:dyDescent="0.25">
      <c r="B7" s="32" t="s">
        <v>90</v>
      </c>
      <c r="F7" s="25"/>
      <c r="G7" s="25"/>
      <c r="H7" s="25"/>
      <c r="I7" s="25"/>
      <c r="J7" s="25"/>
      <c r="K7" s="25"/>
      <c r="L7" s="26" t="s">
        <v>91</v>
      </c>
      <c r="M7" s="28">
        <v>0</v>
      </c>
      <c r="N7" s="25"/>
      <c r="O7" s="25"/>
      <c r="P7" s="25"/>
      <c r="Q7" s="25"/>
      <c r="R7" s="21" t="s">
        <v>92</v>
      </c>
      <c r="S7" s="28">
        <v>0</v>
      </c>
    </row>
    <row r="8" spans="2:19" x14ac:dyDescent="0.25">
      <c r="B8" s="32" t="s">
        <v>93</v>
      </c>
    </row>
    <row r="9" spans="2:19" x14ac:dyDescent="0.25">
      <c r="B9" s="32" t="s">
        <v>94</v>
      </c>
      <c r="F9" s="43"/>
      <c r="G9" s="43"/>
      <c r="H9" s="43"/>
      <c r="I9" s="43"/>
      <c r="J9" s="43"/>
      <c r="K9" s="43"/>
      <c r="L9" s="43"/>
      <c r="M9" s="43"/>
      <c r="N9" s="43"/>
      <c r="O9" s="43"/>
      <c r="P9" s="43"/>
      <c r="Q9" s="43"/>
      <c r="R9" s="43"/>
    </row>
    <row r="10" spans="2:19" x14ac:dyDescent="0.25">
      <c r="B10" s="32" t="s">
        <v>95</v>
      </c>
      <c r="F10" s="38"/>
      <c r="G10" s="38"/>
      <c r="H10" s="38"/>
      <c r="I10" s="38"/>
      <c r="J10" s="39"/>
      <c r="K10" s="39"/>
      <c r="L10" s="40"/>
      <c r="M10" s="40"/>
      <c r="N10" s="39"/>
      <c r="O10" s="39"/>
      <c r="P10" s="39"/>
      <c r="Q10" s="39"/>
      <c r="R10" s="39"/>
    </row>
    <row r="11" spans="2:19" x14ac:dyDescent="0.25">
      <c r="B11" s="32" t="s">
        <v>96</v>
      </c>
      <c r="F11" s="41"/>
      <c r="G11" s="42"/>
      <c r="H11" s="41"/>
      <c r="I11" s="42"/>
      <c r="J11" s="41"/>
      <c r="K11" s="42"/>
      <c r="L11" s="41"/>
      <c r="M11" s="42"/>
      <c r="N11" s="41"/>
      <c r="O11" s="42"/>
      <c r="P11" s="41"/>
      <c r="Q11" s="42"/>
      <c r="R11" s="41"/>
    </row>
    <row r="12" spans="2:19" x14ac:dyDescent="0.25">
      <c r="B12" s="32" t="s">
        <v>97</v>
      </c>
      <c r="F12" s="41"/>
      <c r="G12" s="42"/>
      <c r="H12" s="41"/>
      <c r="I12" s="42"/>
      <c r="J12" s="41"/>
      <c r="K12" s="42"/>
      <c r="L12" s="41"/>
      <c r="M12" s="42"/>
      <c r="N12" s="41"/>
      <c r="O12" s="42" t="str">
        <f>_xlfn.IFNA(VLOOKUP(N12,parametros!L16:M18,2,FALSE)," - ")</f>
        <v xml:space="preserve"> - </v>
      </c>
      <c r="P12" s="41"/>
      <c r="Q12" s="42"/>
      <c r="R12" s="41"/>
    </row>
    <row r="13" spans="2:19" x14ac:dyDescent="0.25">
      <c r="B13" s="32" t="s">
        <v>98</v>
      </c>
      <c r="F13" s="42"/>
      <c r="G13" s="42"/>
      <c r="H13" s="42"/>
      <c r="I13" s="42"/>
      <c r="J13" s="42"/>
      <c r="K13" s="42"/>
      <c r="L13" s="41"/>
      <c r="M13" s="42"/>
      <c r="N13" s="42"/>
      <c r="O13" s="42"/>
      <c r="P13" s="42"/>
      <c r="Q13" s="42"/>
      <c r="R13" s="41"/>
    </row>
    <row r="14" spans="2:19" x14ac:dyDescent="0.25">
      <c r="B14" s="32" t="s">
        <v>99</v>
      </c>
    </row>
    <row r="15" spans="2:19" ht="60" customHeight="1" x14ac:dyDescent="0.25">
      <c r="B15" s="32" t="s">
        <v>100</v>
      </c>
      <c r="F15" s="29" t="s">
        <v>101</v>
      </c>
      <c r="G15" s="29"/>
      <c r="H15" s="29" t="s">
        <v>102</v>
      </c>
      <c r="I15" s="47" t="s">
        <v>103</v>
      </c>
      <c r="J15" s="47" t="s">
        <v>104</v>
      </c>
      <c r="L15" s="44" t="s">
        <v>105</v>
      </c>
      <c r="M15" s="46"/>
      <c r="O15" s="34"/>
    </row>
    <row r="16" spans="2:19" x14ac:dyDescent="0.25">
      <c r="B16" s="32" t="s">
        <v>106</v>
      </c>
      <c r="F16" s="21" t="s">
        <v>107</v>
      </c>
      <c r="G16" s="21"/>
      <c r="H16" s="17" t="s">
        <v>108</v>
      </c>
      <c r="I16" s="35">
        <v>96</v>
      </c>
      <c r="J16">
        <v>100</v>
      </c>
      <c r="L16" s="45" t="s">
        <v>54</v>
      </c>
      <c r="M16" s="21" t="s">
        <v>107</v>
      </c>
      <c r="O16" s="35"/>
    </row>
    <row r="17" spans="2:15" x14ac:dyDescent="0.25">
      <c r="B17" s="32" t="s">
        <v>109</v>
      </c>
      <c r="F17" s="21" t="s">
        <v>110</v>
      </c>
      <c r="G17" s="21"/>
      <c r="H17" s="17" t="s">
        <v>111</v>
      </c>
      <c r="I17" s="35">
        <v>86</v>
      </c>
      <c r="J17">
        <v>95</v>
      </c>
      <c r="L17" s="17" t="s">
        <v>51</v>
      </c>
      <c r="M17" s="21" t="s">
        <v>110</v>
      </c>
      <c r="O17" s="35"/>
    </row>
    <row r="18" spans="2:15" x14ac:dyDescent="0.25">
      <c r="B18" s="32" t="s">
        <v>112</v>
      </c>
      <c r="F18" s="21" t="s">
        <v>113</v>
      </c>
      <c r="G18" s="21"/>
      <c r="H18" s="17" t="s">
        <v>114</v>
      </c>
      <c r="I18" s="35">
        <v>0</v>
      </c>
      <c r="J18">
        <v>85</v>
      </c>
      <c r="L18" s="17" t="s">
        <v>48</v>
      </c>
      <c r="M18" s="21" t="s">
        <v>113</v>
      </c>
      <c r="O18" s="35"/>
    </row>
    <row r="19" spans="2:15" x14ac:dyDescent="0.25">
      <c r="B19" s="32" t="s">
        <v>115</v>
      </c>
    </row>
    <row r="20" spans="2:15" x14ac:dyDescent="0.25">
      <c r="B20" s="32" t="s">
        <v>116</v>
      </c>
    </row>
    <row r="21" spans="2:15" x14ac:dyDescent="0.25">
      <c r="B21" s="32" t="s">
        <v>117</v>
      </c>
      <c r="F21" s="96" t="s">
        <v>118</v>
      </c>
      <c r="G21" s="97"/>
      <c r="H21" s="97"/>
      <c r="I21" s="97"/>
      <c r="J21" s="97"/>
      <c r="K21" s="97"/>
      <c r="L21" s="98"/>
      <c r="M21" s="36"/>
    </row>
    <row r="22" spans="2:15" ht="75" x14ac:dyDescent="0.25">
      <c r="B22" s="32" t="s">
        <v>119</v>
      </c>
      <c r="F22" s="31" t="s">
        <v>120</v>
      </c>
      <c r="G22" s="31"/>
      <c r="H22" s="31" t="s">
        <v>121</v>
      </c>
      <c r="I22" s="31"/>
      <c r="J22" s="31" t="s">
        <v>122</v>
      </c>
      <c r="K22" s="31"/>
      <c r="L22" s="31"/>
      <c r="M22" s="31" t="s">
        <v>123</v>
      </c>
      <c r="N22" s="37"/>
    </row>
    <row r="23" spans="2:15" ht="15" customHeight="1" x14ac:dyDescent="0.25">
      <c r="B23" s="32" t="s">
        <v>124</v>
      </c>
      <c r="F23" s="99" t="s">
        <v>125</v>
      </c>
      <c r="G23" s="70" t="s">
        <v>107</v>
      </c>
      <c r="H23" s="21" t="s">
        <v>126</v>
      </c>
      <c r="I23" s="70" t="s">
        <v>107</v>
      </c>
      <c r="J23" s="21" t="s">
        <v>127</v>
      </c>
      <c r="K23" s="25" t="str">
        <f>CONCATENATE(G23,I23)</f>
        <v>FuerteFuerte</v>
      </c>
      <c r="L23" s="25">
        <v>100</v>
      </c>
      <c r="M23" s="21" t="s">
        <v>128</v>
      </c>
    </row>
    <row r="24" spans="2:15" x14ac:dyDescent="0.25">
      <c r="B24" s="30"/>
      <c r="F24" s="100"/>
      <c r="G24" s="71" t="s">
        <v>107</v>
      </c>
      <c r="H24" s="21" t="s">
        <v>129</v>
      </c>
      <c r="I24" s="70" t="s">
        <v>110</v>
      </c>
      <c r="J24" s="21" t="s">
        <v>130</v>
      </c>
      <c r="K24" s="25" t="str">
        <f t="shared" ref="K24:K31" si="0">CONCATENATE(G24,I24)</f>
        <v>FuerteModerado</v>
      </c>
      <c r="L24" s="25">
        <v>100</v>
      </c>
      <c r="M24" s="21" t="s">
        <v>131</v>
      </c>
    </row>
    <row r="25" spans="2:15" x14ac:dyDescent="0.25">
      <c r="B25" s="30"/>
      <c r="F25" s="101"/>
      <c r="G25" s="70" t="s">
        <v>107</v>
      </c>
      <c r="H25" s="21" t="s">
        <v>132</v>
      </c>
      <c r="I25" s="70" t="s">
        <v>113</v>
      </c>
      <c r="J25" s="21" t="s">
        <v>133</v>
      </c>
      <c r="K25" s="25" t="str">
        <f t="shared" si="0"/>
        <v>FuerteDébil</v>
      </c>
      <c r="L25" s="25">
        <v>100</v>
      </c>
      <c r="M25" s="21" t="s">
        <v>131</v>
      </c>
    </row>
    <row r="26" spans="2:15" ht="15" customHeight="1" x14ac:dyDescent="0.25">
      <c r="F26" s="99" t="s">
        <v>134</v>
      </c>
      <c r="G26" s="70" t="s">
        <v>110</v>
      </c>
      <c r="H26" s="21" t="s">
        <v>126</v>
      </c>
      <c r="I26" s="70" t="s">
        <v>107</v>
      </c>
      <c r="J26" s="21" t="s">
        <v>135</v>
      </c>
      <c r="K26" s="25" t="str">
        <f t="shared" si="0"/>
        <v>ModeradoFuerte</v>
      </c>
      <c r="L26" s="25">
        <v>50</v>
      </c>
      <c r="M26" s="21" t="s">
        <v>131</v>
      </c>
    </row>
    <row r="27" spans="2:15" ht="30" x14ac:dyDescent="0.25">
      <c r="F27" s="100"/>
      <c r="G27" s="71" t="s">
        <v>110</v>
      </c>
      <c r="H27" s="21" t="s">
        <v>129</v>
      </c>
      <c r="I27" s="70" t="s">
        <v>110</v>
      </c>
      <c r="J27" s="21" t="s">
        <v>136</v>
      </c>
      <c r="K27" s="25" t="str">
        <f t="shared" si="0"/>
        <v>ModeradoModerado</v>
      </c>
      <c r="L27" s="25">
        <v>50</v>
      </c>
      <c r="M27" s="21" t="s">
        <v>131</v>
      </c>
    </row>
    <row r="28" spans="2:15" ht="30" x14ac:dyDescent="0.25">
      <c r="F28" s="101"/>
      <c r="G28" s="72" t="s">
        <v>110</v>
      </c>
      <c r="H28" s="21" t="s">
        <v>132</v>
      </c>
      <c r="I28" s="70" t="s">
        <v>113</v>
      </c>
      <c r="J28" s="21" t="s">
        <v>137</v>
      </c>
      <c r="K28" s="25" t="str">
        <f t="shared" si="0"/>
        <v>ModeradoDébil</v>
      </c>
      <c r="L28" s="25">
        <v>50</v>
      </c>
      <c r="M28" s="21" t="s">
        <v>131</v>
      </c>
    </row>
    <row r="29" spans="2:15" ht="15" customHeight="1" x14ac:dyDescent="0.25">
      <c r="F29" s="99" t="s">
        <v>138</v>
      </c>
      <c r="G29" s="70" t="s">
        <v>113</v>
      </c>
      <c r="H29" s="21" t="s">
        <v>126</v>
      </c>
      <c r="I29" s="70" t="s">
        <v>107</v>
      </c>
      <c r="J29" s="21" t="s">
        <v>139</v>
      </c>
      <c r="K29" s="25" t="str">
        <f t="shared" si="0"/>
        <v>DébilFuerte</v>
      </c>
      <c r="L29" s="25">
        <v>0</v>
      </c>
      <c r="M29" s="21" t="s">
        <v>131</v>
      </c>
    </row>
    <row r="30" spans="2:15" x14ac:dyDescent="0.25">
      <c r="F30" s="100"/>
      <c r="G30" s="71" t="s">
        <v>113</v>
      </c>
      <c r="H30" s="21" t="s">
        <v>129</v>
      </c>
      <c r="I30" s="70" t="s">
        <v>110</v>
      </c>
      <c r="J30" s="21" t="s">
        <v>140</v>
      </c>
      <c r="K30" s="25" t="str">
        <f t="shared" si="0"/>
        <v>DébilModerado</v>
      </c>
      <c r="L30" s="25">
        <v>0</v>
      </c>
      <c r="M30" s="21" t="s">
        <v>131</v>
      </c>
    </row>
    <row r="31" spans="2:15" x14ac:dyDescent="0.25">
      <c r="F31" s="101"/>
      <c r="G31" s="72" t="s">
        <v>113</v>
      </c>
      <c r="H31" s="21" t="s">
        <v>132</v>
      </c>
      <c r="I31" s="70" t="s">
        <v>113</v>
      </c>
      <c r="J31" s="21" t="s">
        <v>141</v>
      </c>
      <c r="K31" s="25" t="str">
        <f t="shared" si="0"/>
        <v>DébilDébil</v>
      </c>
      <c r="L31" s="25">
        <v>0</v>
      </c>
      <c r="M31" s="21" t="s">
        <v>131</v>
      </c>
    </row>
  </sheetData>
  <sheetProtection algorithmName="SHA-512" hashValue="1CxnCam2DlQQFjJNQveM1wKZeDS5XKJqotfqLjJHKjE270Sj7wxewebJKLlDjcn/BcZ0IZOvEEtzyrVF44C+FQ==" saltValue="A7r/hCpU/wsOArCNDDwACg==" spinCount="100000" sheet="1" objects="1" scenarios="1" selectLockedCells="1" selectUnlockedCells="1"/>
  <sortState xmlns:xlrd2="http://schemas.microsoft.com/office/spreadsheetml/2017/richdata2" ref="B5:B23">
    <sortCondition ref="B5"/>
  </sortState>
  <mergeCells count="5">
    <mergeCell ref="F21:L21"/>
    <mergeCell ref="F23:F25"/>
    <mergeCell ref="F26:F28"/>
    <mergeCell ref="F29:F31"/>
    <mergeCell ref="F3:R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3"/>
  <sheetViews>
    <sheetView workbookViewId="0">
      <selection activeCell="B9" sqref="B9"/>
    </sheetView>
  </sheetViews>
  <sheetFormatPr baseColWidth="10" defaultColWidth="11.42578125" defaultRowHeight="15" x14ac:dyDescent="0.25"/>
  <cols>
    <col min="1" max="1" width="2.7109375" customWidth="1"/>
    <col min="2" max="2" width="19" customWidth="1"/>
    <col min="3" max="3" width="87.140625" bestFit="1" customWidth="1"/>
    <col min="4" max="4" width="8.5703125" bestFit="1" customWidth="1"/>
    <col min="5" max="6" width="9.28515625" customWidth="1"/>
  </cols>
  <sheetData>
    <row r="1" spans="2:6" ht="11.25" customHeight="1" x14ac:dyDescent="0.25"/>
    <row r="2" spans="2:6" ht="24" customHeight="1" x14ac:dyDescent="0.25">
      <c r="B2" s="75"/>
      <c r="C2" s="107" t="s">
        <v>142</v>
      </c>
      <c r="D2" s="61" t="s">
        <v>1</v>
      </c>
      <c r="E2" s="110" t="s">
        <v>2</v>
      </c>
      <c r="F2" s="111"/>
    </row>
    <row r="3" spans="2:6" ht="24" customHeight="1" x14ac:dyDescent="0.25">
      <c r="B3" s="76"/>
      <c r="C3" s="108"/>
      <c r="D3" s="61" t="s">
        <v>3</v>
      </c>
      <c r="E3" s="110">
        <v>0</v>
      </c>
      <c r="F3" s="111"/>
    </row>
    <row r="4" spans="2:6" ht="24" customHeight="1" x14ac:dyDescent="0.25">
      <c r="B4" s="76"/>
      <c r="C4" s="108"/>
      <c r="D4" s="61" t="s">
        <v>4</v>
      </c>
      <c r="E4" s="112" t="s">
        <v>143</v>
      </c>
      <c r="F4" s="113"/>
    </row>
    <row r="5" spans="2:6" ht="24" customHeight="1" x14ac:dyDescent="0.25">
      <c r="B5" s="77"/>
      <c r="C5" s="109"/>
      <c r="D5" s="61" t="s">
        <v>6</v>
      </c>
      <c r="E5" s="110" t="s">
        <v>144</v>
      </c>
      <c r="F5" s="111"/>
    </row>
    <row r="6" spans="2:6" ht="11.25" customHeight="1" x14ac:dyDescent="0.25"/>
    <row r="7" spans="2:6" ht="24.75" customHeight="1" x14ac:dyDescent="0.25">
      <c r="B7" s="103" t="s">
        <v>145</v>
      </c>
      <c r="C7" s="103"/>
      <c r="D7" s="103"/>
      <c r="E7" s="103"/>
      <c r="F7" s="103"/>
    </row>
    <row r="8" spans="2:6" ht="24.75" customHeight="1" x14ac:dyDescent="0.25">
      <c r="B8" s="62" t="s">
        <v>107</v>
      </c>
      <c r="C8" s="104" t="s">
        <v>146</v>
      </c>
      <c r="D8" s="104"/>
      <c r="E8" s="104"/>
      <c r="F8" s="104"/>
    </row>
    <row r="9" spans="2:6" ht="24.75" customHeight="1" x14ac:dyDescent="0.25">
      <c r="B9" s="73" t="s">
        <v>110</v>
      </c>
      <c r="C9" s="105" t="s">
        <v>147</v>
      </c>
      <c r="D9" s="105"/>
      <c r="E9" s="105"/>
      <c r="F9" s="105"/>
    </row>
    <row r="10" spans="2:6" ht="24.75" customHeight="1" x14ac:dyDescent="0.25">
      <c r="B10" s="62" t="s">
        <v>113</v>
      </c>
      <c r="C10" s="104" t="s">
        <v>148</v>
      </c>
      <c r="D10" s="104"/>
      <c r="E10" s="104"/>
      <c r="F10" s="104"/>
    </row>
    <row r="12" spans="2:6" s="16" customFormat="1" ht="17.25" customHeight="1" x14ac:dyDescent="0.25">
      <c r="B12" s="106" t="s">
        <v>149</v>
      </c>
      <c r="C12" s="106"/>
      <c r="D12" s="106"/>
      <c r="E12" s="106"/>
      <c r="F12" s="106"/>
    </row>
    <row r="13" spans="2:6" s="16" customFormat="1" ht="17.25" customHeight="1" x14ac:dyDescent="0.25">
      <c r="B13" s="106"/>
      <c r="C13" s="106"/>
      <c r="D13" s="106"/>
      <c r="E13" s="106"/>
      <c r="F13" s="106"/>
    </row>
  </sheetData>
  <mergeCells count="11">
    <mergeCell ref="B2:B5"/>
    <mergeCell ref="C2:C5"/>
    <mergeCell ref="E2:F2"/>
    <mergeCell ref="E3:F3"/>
    <mergeCell ref="E4:F4"/>
    <mergeCell ref="E5:F5"/>
    <mergeCell ref="B7:F7"/>
    <mergeCell ref="C8:F8"/>
    <mergeCell ref="C9:F9"/>
    <mergeCell ref="C10:F10"/>
    <mergeCell ref="B12:F13"/>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Eval_controles</vt:lpstr>
      <vt:lpstr>parametros</vt:lpstr>
      <vt:lpstr>Anexo</vt:lpstr>
      <vt:lpstr>Eval_controles!Área_de_impresión</vt:lpstr>
      <vt:lpstr>parametros!PROCESO</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Viviana Mendoza</cp:lastModifiedBy>
  <cp:revision/>
  <dcterms:created xsi:type="dcterms:W3CDTF">2015-05-11T19:50:46Z</dcterms:created>
  <dcterms:modified xsi:type="dcterms:W3CDTF">2021-02-25T00:46:16Z</dcterms:modified>
  <cp:category/>
  <cp:contentStatus/>
</cp:coreProperties>
</file>