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SDIS\Contrato 889-2021\01_Riesgos\06_Septiembre\Evaluaciones de controles- 3a linea de defensa\"/>
    </mc:Choice>
  </mc:AlternateContent>
  <xr:revisionPtr revIDLastSave="0" documentId="13_ncr:1_{989195E7-F61D-4740-A4DB-95696F39F255}" xr6:coauthVersionLast="47" xr6:coauthVersionMax="47" xr10:uidLastSave="{00000000-0000-0000-0000-000000000000}"/>
  <bookViews>
    <workbookView xWindow="-120" yWindow="-120" windowWidth="20730" windowHeight="11160" tabRatio="625" xr2:uid="{00000000-000D-0000-FFFF-FFFF00000000}"/>
  </bookViews>
  <sheets>
    <sheet name="Eval_controles" sheetId="20" r:id="rId1"/>
    <sheet name="parametros" sheetId="21" state="hidden" r:id="rId2"/>
    <sheet name="Anexo" sheetId="22" r:id="rId3"/>
  </sheets>
  <externalReferences>
    <externalReference r:id="rId4"/>
  </externalReferences>
  <definedNames>
    <definedName name="_xlnm._FilterDatabase" localSheetId="0" hidden="1">Eval_controles!#REF!</definedName>
    <definedName name="_xlnm.Print_Area" localSheetId="0">Eval_controles!$A$32:$S$62</definedName>
    <definedName name="PROCESO" localSheetId="1">parametros!$B$4:$B$23</definedName>
    <definedName name="_xlnm.Print_Titles" localSheetId="0">Eval_controles!$2:$5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6" i="20" l="1"/>
  <c r="Q76" i="20" s="1"/>
  <c r="O75" i="20"/>
  <c r="Q75" i="20" s="1"/>
  <c r="O74" i="20"/>
  <c r="Q74" i="20" s="1"/>
  <c r="O73" i="20"/>
  <c r="Q73" i="20" s="1"/>
  <c r="O72" i="20"/>
  <c r="Q72" i="20" s="1"/>
  <c r="P73" i="20" l="1"/>
  <c r="P75" i="20"/>
  <c r="P72" i="20"/>
  <c r="P74" i="20"/>
  <c r="P76" i="20"/>
  <c r="M15" i="20" l="1"/>
  <c r="M16" i="20"/>
  <c r="M17" i="20"/>
  <c r="M18" i="20"/>
  <c r="O15" i="20"/>
  <c r="O16" i="20"/>
  <c r="O17" i="20"/>
  <c r="O18" i="20"/>
  <c r="O92" i="20" l="1"/>
  <c r="M92" i="20"/>
  <c r="O91" i="20"/>
  <c r="M91" i="20"/>
  <c r="O90" i="20"/>
  <c r="M90" i="20"/>
  <c r="O89" i="20"/>
  <c r="M89" i="20"/>
  <c r="O88" i="20"/>
  <c r="M88" i="20"/>
  <c r="O87" i="20"/>
  <c r="M87" i="20"/>
  <c r="O86" i="20"/>
  <c r="M86" i="20"/>
  <c r="O85" i="20"/>
  <c r="M85" i="20"/>
  <c r="O84" i="20"/>
  <c r="M84" i="20"/>
  <c r="O83" i="20"/>
  <c r="M83" i="20"/>
  <c r="O82" i="20"/>
  <c r="M82" i="20"/>
  <c r="O81" i="20"/>
  <c r="M81" i="20"/>
  <c r="O80" i="20"/>
  <c r="M80" i="20"/>
  <c r="O79" i="20"/>
  <c r="M79" i="20"/>
  <c r="O78" i="20"/>
  <c r="M78" i="20"/>
  <c r="O77" i="20"/>
  <c r="M77" i="20"/>
  <c r="O60" i="20" l="1"/>
  <c r="M60" i="20"/>
  <c r="O59" i="20"/>
  <c r="M59" i="20"/>
  <c r="O58" i="20"/>
  <c r="M58" i="20"/>
  <c r="O57" i="20"/>
  <c r="M57" i="20"/>
  <c r="O56" i="20"/>
  <c r="M56" i="20"/>
  <c r="O55" i="20"/>
  <c r="M55" i="20"/>
  <c r="O54" i="20"/>
  <c r="M54" i="20"/>
  <c r="O53" i="20"/>
  <c r="M53" i="20"/>
  <c r="O52" i="20"/>
  <c r="M52" i="20"/>
  <c r="O51" i="20"/>
  <c r="M51" i="20"/>
  <c r="O50" i="20"/>
  <c r="M50" i="20"/>
  <c r="O49" i="20"/>
  <c r="M49" i="20"/>
  <c r="O48" i="20"/>
  <c r="M48" i="20"/>
  <c r="O47" i="20"/>
  <c r="M47" i="20"/>
  <c r="O46" i="20"/>
  <c r="M46" i="20"/>
  <c r="O45" i="20"/>
  <c r="M45" i="20"/>
  <c r="O44" i="20"/>
  <c r="M44" i="20"/>
  <c r="O43" i="20"/>
  <c r="M43" i="20"/>
  <c r="O42" i="20"/>
  <c r="M42" i="20"/>
  <c r="O41" i="20"/>
  <c r="M41" i="20"/>
  <c r="O40" i="20"/>
  <c r="M40" i="20"/>
  <c r="O19" i="20"/>
  <c r="O20" i="20"/>
  <c r="O21" i="20"/>
  <c r="O22" i="20"/>
  <c r="O23" i="20"/>
  <c r="O24" i="20"/>
  <c r="O25" i="20"/>
  <c r="O26" i="20"/>
  <c r="O27" i="20"/>
  <c r="O28" i="20"/>
  <c r="O29" i="20"/>
  <c r="O14" i="20"/>
  <c r="M14" i="20"/>
  <c r="K24" i="21" l="1"/>
  <c r="K25" i="21"/>
  <c r="K26" i="21"/>
  <c r="K27" i="21"/>
  <c r="K28" i="21"/>
  <c r="K29" i="21"/>
  <c r="K30" i="21"/>
  <c r="K31" i="21"/>
  <c r="K23" i="21"/>
  <c r="Q18" i="20" l="1"/>
  <c r="Q17" i="20"/>
  <c r="Q16" i="20"/>
  <c r="Q15" i="20"/>
  <c r="Q85" i="20"/>
  <c r="Q77" i="20"/>
  <c r="Q86" i="20"/>
  <c r="Q90" i="20"/>
  <c r="P79" i="20"/>
  <c r="P83" i="20"/>
  <c r="P87" i="20"/>
  <c r="P91" i="20"/>
  <c r="Q79" i="20"/>
  <c r="Q87" i="20"/>
  <c r="Q92" i="20"/>
  <c r="Q80" i="20"/>
  <c r="P80" i="20"/>
  <c r="P84" i="20"/>
  <c r="P88" i="20"/>
  <c r="P92" i="20"/>
  <c r="Q81" i="20"/>
  <c r="Q91" i="20"/>
  <c r="Q78" i="20"/>
  <c r="Q84" i="20"/>
  <c r="P77" i="20"/>
  <c r="P81" i="20"/>
  <c r="P85" i="20"/>
  <c r="P89" i="20"/>
  <c r="Q83" i="20"/>
  <c r="Q89" i="20"/>
  <c r="Q82" i="20"/>
  <c r="Q88" i="20"/>
  <c r="P78" i="20"/>
  <c r="P82" i="20"/>
  <c r="P86" i="20"/>
  <c r="P90" i="20"/>
  <c r="Q42" i="20"/>
  <c r="Q45" i="20"/>
  <c r="Q59" i="20"/>
  <c r="Q51" i="20"/>
  <c r="Q52" i="20"/>
  <c r="Q60" i="20"/>
  <c r="P41" i="20"/>
  <c r="P45" i="20"/>
  <c r="P49" i="20"/>
  <c r="P53" i="20"/>
  <c r="P57" i="20"/>
  <c r="P54" i="20"/>
  <c r="P59" i="20"/>
  <c r="Q57" i="20"/>
  <c r="Q58" i="20"/>
  <c r="P48" i="20"/>
  <c r="P60" i="20"/>
  <c r="Q48" i="20"/>
  <c r="Q49" i="20"/>
  <c r="Q46" i="20"/>
  <c r="Q55" i="20"/>
  <c r="Q54" i="20"/>
  <c r="Q14" i="20"/>
  <c r="P42" i="20"/>
  <c r="P46" i="20"/>
  <c r="P50" i="20"/>
  <c r="P58" i="20"/>
  <c r="Q47" i="20"/>
  <c r="P40" i="20"/>
  <c r="P52" i="20"/>
  <c r="Q44" i="20"/>
  <c r="Q53" i="20"/>
  <c r="Q43" i="20"/>
  <c r="Q40" i="20"/>
  <c r="Q56" i="20"/>
  <c r="P43" i="20"/>
  <c r="P47" i="20"/>
  <c r="P51" i="20"/>
  <c r="P55" i="20"/>
  <c r="Q41" i="20"/>
  <c r="Q50" i="20"/>
  <c r="P44" i="20"/>
  <c r="P56" i="20"/>
  <c r="O12" i="21"/>
  <c r="M29" i="20" l="1"/>
  <c r="Q29" i="20" l="1"/>
  <c r="P29" i="20"/>
  <c r="M19" i="20"/>
  <c r="M20" i="20"/>
  <c r="M21" i="20"/>
  <c r="M22" i="20"/>
  <c r="M23" i="20"/>
  <c r="M24" i="20"/>
  <c r="M25" i="20"/>
  <c r="M26" i="20"/>
  <c r="M27" i="20"/>
  <c r="M28" i="20"/>
  <c r="P27" i="20" l="1"/>
  <c r="Q27" i="20"/>
  <c r="P26" i="20"/>
  <c r="Q26" i="20"/>
  <c r="P23" i="20"/>
  <c r="Q23" i="20"/>
  <c r="Q25" i="20"/>
  <c r="P25" i="20"/>
  <c r="P21" i="20"/>
  <c r="Q21" i="20"/>
  <c r="Q28" i="20"/>
  <c r="P28" i="20"/>
  <c r="Q24" i="20"/>
  <c r="P24" i="20"/>
  <c r="Q20" i="20"/>
  <c r="P20" i="20"/>
  <c r="P19" i="20"/>
  <c r="Q19" i="20"/>
  <c r="Q22" i="20"/>
  <c r="P22" i="20"/>
</calcChain>
</file>

<file path=xl/sharedStrings.xml><?xml version="1.0" encoding="utf-8"?>
<sst xmlns="http://schemas.openxmlformats.org/spreadsheetml/2006/main" count="417" uniqueCount="151">
  <si>
    <t>Código:</t>
  </si>
  <si>
    <t>Fecha:</t>
  </si>
  <si>
    <t>PROCESO</t>
  </si>
  <si>
    <t>RIESGO</t>
  </si>
  <si>
    <t>CONTROL</t>
  </si>
  <si>
    <t>CRITERIOS DE EVALUACIÓN</t>
  </si>
  <si>
    <t>Asignación del responsable</t>
  </si>
  <si>
    <t>Segregación y autoridad del responsable</t>
  </si>
  <si>
    <t>Propósito</t>
  </si>
  <si>
    <t>¿Cómo se realiza la actividad del control?</t>
  </si>
  <si>
    <t>¿Qué pasa con las observaciones o desviaciones?</t>
  </si>
  <si>
    <t>Evidencia de la ejecución del control</t>
  </si>
  <si>
    <t>PARAMETROS</t>
  </si>
  <si>
    <t>Atención a la ciudadanía</t>
  </si>
  <si>
    <t>Asignado</t>
  </si>
  <si>
    <t>Adecuado</t>
  </si>
  <si>
    <t>Oportuna</t>
  </si>
  <si>
    <t>Prevenir</t>
  </si>
  <si>
    <t>Confiable</t>
  </si>
  <si>
    <t>Se investigan y resuelven oportunamente</t>
  </si>
  <si>
    <t>Completa</t>
  </si>
  <si>
    <t>Auditoría y control</t>
  </si>
  <si>
    <t>No asignado</t>
  </si>
  <si>
    <t>Inadecuado</t>
  </si>
  <si>
    <t>Inoportuna</t>
  </si>
  <si>
    <t>Detectar</t>
  </si>
  <si>
    <t>No confiable</t>
  </si>
  <si>
    <t>No se investigan y resuelven oportunamente</t>
  </si>
  <si>
    <t>Incompleta</t>
  </si>
  <si>
    <t>Comunicación estratégica</t>
  </si>
  <si>
    <t>No es un control</t>
  </si>
  <si>
    <t>No existe</t>
  </si>
  <si>
    <t>Diseño e innovación de servicios sociales</t>
  </si>
  <si>
    <t>Formulación y articulación de políticas sociales</t>
  </si>
  <si>
    <t xml:space="preserve">Gestión ambiental y documental </t>
  </si>
  <si>
    <t>Gestión contractual</t>
  </si>
  <si>
    <t>Gestión de infraestructura física</t>
  </si>
  <si>
    <t>Gestión de soporte y mantenimiento tecnológico</t>
  </si>
  <si>
    <t>Gestión de talento humano</t>
  </si>
  <si>
    <t>Gestión del conocimiento</t>
  </si>
  <si>
    <t>RANGO DE CALIFICACIÓN DEL DISEÑO</t>
  </si>
  <si>
    <t>RESULTADO - PESO EN LA EVALUACIÓN DEL DISEÑO DEL CONTROL</t>
  </si>
  <si>
    <t>RESULTADO
- PESO DE LA EJECUCIÓN DEL CONTROL -</t>
  </si>
  <si>
    <t>Gestión del sistema integrado</t>
  </si>
  <si>
    <t>Fuerte</t>
  </si>
  <si>
    <t>Calificación entre 96 y 100</t>
  </si>
  <si>
    <t>El control se ejecuta de manera consistente por parte del responsable.</t>
  </si>
  <si>
    <t>Gestión financiera</t>
  </si>
  <si>
    <t>Moderado</t>
  </si>
  <si>
    <t>Calificación entre 86 y 95</t>
  </si>
  <si>
    <t>El control se ejecuta algunas veces por parte del responsable.</t>
  </si>
  <si>
    <t>Gestión jurídica</t>
  </si>
  <si>
    <t>Débil</t>
  </si>
  <si>
    <t>Calificación entre 0 y 85</t>
  </si>
  <si>
    <t>El control no se ejecuta por parte del responsable.</t>
  </si>
  <si>
    <t>Gestión logística</t>
  </si>
  <si>
    <t>Inspección, vigilancia y control</t>
  </si>
  <si>
    <t>Planeación estratégica</t>
  </si>
  <si>
    <t>ANÁLISIS</t>
  </si>
  <si>
    <t>Prestación de los servicios sociales para la inclusión social</t>
  </si>
  <si>
    <t>PESO DEL DISEÑO DE CADA CONTROL</t>
  </si>
  <si>
    <t>PESO DE LA EJECUCIÓN DE CADA CONTROL</t>
  </si>
  <si>
    <r>
      <t xml:space="preserve">SOLIDEZ INDIVIDUAL DE CADA CONTROL
</t>
    </r>
    <r>
      <rPr>
        <b/>
        <sz val="11"/>
        <color theme="1"/>
        <rFont val="Calibri"/>
        <family val="2"/>
        <scheme val="minor"/>
      </rPr>
      <t>FUERTE: 100
MODERADO: 50
DÉBIL: 0</t>
    </r>
  </si>
  <si>
    <r>
      <t xml:space="preserve">DEBE ESTABLECER ACCIONES PARA FORTALECER EL CONTROL
</t>
    </r>
    <r>
      <rPr>
        <b/>
        <sz val="11"/>
        <color theme="1"/>
        <rFont val="Calibri"/>
        <family val="2"/>
        <scheme val="minor"/>
      </rPr>
      <t>SI / NO</t>
    </r>
  </si>
  <si>
    <t>Tecnologías de la información</t>
  </si>
  <si>
    <t>fuerte:
calificación entre 96 y 100"</t>
  </si>
  <si>
    <t>fuerte + fuerte = fuerte</t>
  </si>
  <si>
    <t>No</t>
  </si>
  <si>
    <t>fuerte + moderado = moderado</t>
  </si>
  <si>
    <t>Sí</t>
  </si>
  <si>
    <t>fuerte + débil = débil</t>
  </si>
  <si>
    <t>moderado:
calificación entre 86 y 95</t>
  </si>
  <si>
    <t>moderado + fuerte = moderado</t>
  </si>
  <si>
    <t>moderado + moderado = moderado</t>
  </si>
  <si>
    <t>moderado + débil = débil</t>
  </si>
  <si>
    <t>débil: 
calificación entre 0 y 85</t>
  </si>
  <si>
    <t>débil + fuerte = débil</t>
  </si>
  <si>
    <t>débil + moderado = débil</t>
  </si>
  <si>
    <t>débil + débil = débil</t>
  </si>
  <si>
    <t>Min</t>
  </si>
  <si>
    <t>Max</t>
  </si>
  <si>
    <t>Fuerte (siempre se ejecuta)</t>
  </si>
  <si>
    <t>Moderado (algunas veces)</t>
  </si>
  <si>
    <t>Debil (no se ejecuta)</t>
  </si>
  <si>
    <t>Periodicidad</t>
  </si>
  <si>
    <t>Versión:</t>
  </si>
  <si>
    <t>Página:</t>
  </si>
  <si>
    <t>Fecha de elaboración:</t>
  </si>
  <si>
    <t>Nombres y apellidos del gestor de proceso</t>
  </si>
  <si>
    <t>Nombres y apellidos responsable de monitoreo</t>
  </si>
  <si>
    <t>CRITERIOS DE EVALUACIÓN DEL DISEÑO DEL CONTROL</t>
  </si>
  <si>
    <t>1. Responsable</t>
  </si>
  <si>
    <t>2. Periocidad</t>
  </si>
  <si>
    <t>3. Propósito</t>
  </si>
  <si>
    <t>RANGO DE CALIFICACIÓN DEL DISEÑO DEL CONTROL</t>
  </si>
  <si>
    <t>¿Cómo se está ejecutando el control?</t>
  </si>
  <si>
    <t>CRITERIOS DE EVALUACIÓN DE LA EJECUCIÓN DEL CONTROL</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</si>
  <si>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y ejecución de los controles establecidos para la mitigación de los riesgos.</t>
    </r>
  </si>
  <si>
    <t>CAUSA</t>
  </si>
  <si>
    <t>¿La fuente de información que se utiliza en el desarrollo del control es información confiable que permita mitigar el riesgo?</t>
  </si>
  <si>
    <t>4. ¿Cómo se realiza la actividad de control?</t>
  </si>
  <si>
    <t>5. ¿Qué pasa con las observaciones o desviaciones?</t>
  </si>
  <si>
    <t>6. Evidencia de la ejecución del control</t>
  </si>
  <si>
    <t>Rango de califiación de la ejecución</t>
  </si>
  <si>
    <t>Memo I2019022551 - 29/04/2019</t>
  </si>
  <si>
    <t>RANGO DE CALIFICACIÓN DE LA EJECUCIÓN DEL CONTROL</t>
  </si>
  <si>
    <t>¿DEBE ESTABLECER ACCIONES PARA FORTALECER EL CONTROL?</t>
  </si>
  <si>
    <t>PROCESO GESTIÓN DEL SITEMA INTEGRADO - SIG
FORMATO ANÁLISIS Y EVALUACIÓN DEL DISEÑO DE LOS CONTROLES PARA LA MITIGACIÓN DEL RIESGO</t>
  </si>
  <si>
    <t>FOR-GS-005</t>
  </si>
  <si>
    <t>CALIFICACIÓN DE LA SOLIDEZ DE LOS CONTROLES</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</si>
  <si>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</si>
  <si>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</si>
  <si>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</si>
  <si>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</si>
  <si>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 xml:space="preserve">¿La actividad que se desarrolla en el control realmente busca por si sola </t>
    </r>
    <r>
      <rPr>
        <b/>
        <i/>
        <sz val="10"/>
        <rFont val="Arial"/>
        <family val="2"/>
      </rPr>
      <t>prevenir</t>
    </r>
    <r>
      <rPr>
        <b/>
        <sz val="10"/>
        <rFont val="Arial"/>
        <family val="2"/>
      </rPr>
      <t xml:space="preserve"> o </t>
    </r>
    <r>
      <rPr>
        <b/>
        <i/>
        <sz val="10"/>
        <rFont val="Arial"/>
        <family val="2"/>
      </rPr>
      <t>detectar</t>
    </r>
    <r>
      <rPr>
        <b/>
        <sz val="10"/>
        <rFont val="Arial"/>
        <family val="2"/>
      </rPr>
      <t xml:space="preserve"> las causas que pueden dar origen al riesgo?</t>
    </r>
  </si>
  <si>
    <r>
      <t xml:space="preserve">¿La </t>
    </r>
    <r>
      <rPr>
        <b/>
        <i/>
        <sz val="10"/>
        <rFont val="Arial"/>
        <family val="2"/>
      </rPr>
      <t>oportunidad</t>
    </r>
    <r>
      <rPr>
        <b/>
        <sz val="10"/>
        <rFont val="Arial"/>
        <family val="2"/>
      </rPr>
      <t xml:space="preserve"> en que se ejecuta el control ayuda a prevenir la mitigación del riesgo o a detectar su materialización de manera
adecuada?</t>
    </r>
  </si>
  <si>
    <r>
      <t xml:space="preserve">¿El responsable tiene la </t>
    </r>
    <r>
      <rPr>
        <b/>
        <i/>
        <sz val="10"/>
        <rFont val="Arial"/>
        <family val="2"/>
      </rPr>
      <t>adecuada</t>
    </r>
    <r>
      <rPr>
        <b/>
        <sz val="10"/>
        <rFont val="Arial"/>
        <family val="2"/>
      </rPr>
      <t xml:space="preserve"> autoridad y
asignación de funciones u obligaciones para la ejecución del control?</t>
    </r>
  </si>
  <si>
    <r>
      <t xml:space="preserve">¿Existe un responsable </t>
    </r>
    <r>
      <rPr>
        <b/>
        <i/>
        <sz val="10"/>
        <rFont val="Arial"/>
        <family val="2"/>
      </rPr>
      <t>asignado</t>
    </r>
    <r>
      <rPr>
        <b/>
        <sz val="10"/>
        <rFont val="Arial"/>
        <family val="2"/>
      </rPr>
      <t xml:space="preserve"> a la ejecución
del control?</t>
    </r>
  </si>
  <si>
    <t>¿ Las observaciones, desviaciones o diferencias identificadas como resultados de la ejecución del control, son investigadas y resueltas de manera oportuna?</t>
  </si>
  <si>
    <r>
      <t xml:space="preserve">La </t>
    </r>
    <r>
      <rPr>
        <b/>
        <i/>
        <sz val="10"/>
        <rFont val="Arial"/>
        <family val="2"/>
      </rPr>
      <t>evidencia</t>
    </r>
    <r>
      <rPr>
        <b/>
        <sz val="10"/>
        <rFont val="Arial"/>
        <family val="2"/>
      </rPr>
      <t xml:space="preserve"> de la ejecución del control, que le permita a un tercero confirmar su ejecución, se conserva de manera…</t>
    </r>
  </si>
  <si>
    <t>2 de 2</t>
  </si>
  <si>
    <r>
      <rPr>
        <b/>
        <sz val="11"/>
        <color theme="1"/>
        <rFont val="Calibri"/>
        <family val="2"/>
        <scheme val="minor"/>
      </rPr>
      <t xml:space="preserve">Importante: </t>
    </r>
    <r>
      <rPr>
        <sz val="11"/>
        <color theme="1"/>
        <rFont val="Calibri"/>
        <family val="2"/>
        <scheme val="minor"/>
      </rPr>
      <t>La solidez del conjunto de controles se obtiene calculando el promedio aritmético simple de los controles por cada riesgo.</t>
    </r>
  </si>
  <si>
    <t>1 de 2</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</si>
  <si>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</si>
  <si>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responsable de la evaluación</t>
  </si>
  <si>
    <t>PROCESO GESTIÓN DEL SISTEMA INTEGRADO - SIG
FORMATO EVALUACIÓN DEL DISEÑO Y EJECUCIÓN DE ACTIVIDADES DE CONTROL</t>
  </si>
  <si>
    <t>OBSERVACIONES A LA EJECUCIÓN DEL CONTROL</t>
  </si>
  <si>
    <t>OBSERVACIONES AL DISEÑO DEL CONTROL</t>
  </si>
  <si>
    <t>Memo I2020000319 - 08/01/2020</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</si>
  <si>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</si>
  <si>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Juan Carlos Muñoz Martínez</t>
  </si>
  <si>
    <t>Gestión Documental</t>
  </si>
  <si>
    <t>Pérdida y fuga de la información institucional registrada en los archivos de la entidad.</t>
  </si>
  <si>
    <t>La constante manipulación y condiciones de almacenamiento que implican biodeterioro de la documentación</t>
  </si>
  <si>
    <t>Falta de presupuesto para la organización y conservación del archivo</t>
  </si>
  <si>
    <t>Poca socialización de los lineamientos,  para que sean apropiados por los diferentes referentes documentales y así sean correctamente implementados en cada dependencia</t>
  </si>
  <si>
    <t xml:space="preserve">No se cuenta con el suficiente personal capacitado para desempeñar las funciones archivísticas, de manera especifica </t>
  </si>
  <si>
    <t>No se tiene control del acceso de personal de la SDIS al archivo de gestión centralizado</t>
  </si>
  <si>
    <t>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informes de adquisición de los insumos de archivo, o planillas de asistencia a la campaña de sensibilización.</t>
  </si>
  <si>
    <t>Anualmente, el auxiliar administrativo de Gestión Documental, realiza un “Diagnóstico de archivo general” abarcando las necesidades de toda la entidad, para presentar a la Dirección de Gestión Corporativa y así decidir el aumento del presupuesto. En caso de no realizar el diagnóstico se requiere  hacer una campaña de sensibilización que incluye, capacitaciones, memorandos y piezas comunicativas, para la optimización de recursos de archivo. Como evidencia se cuenta con el Diagnóstico de archivo general o planillas de asistencia a la campaña de sensibilización.</t>
  </si>
  <si>
    <t xml:space="preserve">Trimestralmente, el profesional designado por el líder de Gestión Documental para realizar los seguimientos a las dependencias y SLIS, lleva a cabo la socialización de los lineamientos archivísticos mediante una mesa operativa virtual y/o presencial, con el propósito de supervisar que se esté cumpliendo con las normas vigentes relacionadas con  la organización documental. En caso de no hacer la mesa operativa, se enviará mediante un correo electrónico un documento anexo con los lineamientos necesarios, como evidencia se cuenta con el acta y la planilla de asistencia de la mesa operativa o el correo electrónico con el documento anexo. </t>
  </si>
  <si>
    <t>Semestralmente, el Subdirector Administrativo y Financiero (o responsable del área de gestión documental), envía un memorando a las distintas áreas de la entidad, solicitando remitir al área de gestión documental, el nombre de los referentes documentales con los que cuentan, para poder actualizar la lista del personal autorizado a ingresar al archivo de gestión centralizado; en caso de no enviar el memorando, un delegado por el líder de Gestión Documental debe acercarse a cada una de las dependencias con el fin de identificar los referentes. Como evidencia se cuenta con el listado de acceso actualizado y/o la comunicación de solicitud de información</t>
  </si>
  <si>
    <t>Anualmente, el el profesional designado por el líder de Gestión Documental  solicita a las distintas dependencias y subdirecciones locales con producción documental, remitir debidamente diligenciado el formato "Acta de compromiso para referentes técnicos o locales y delegados documentales", con el propósito de tener plenamente identificados a los referentes documentales y corroborar que cumplan con sus competencias de acuerdo a lo establecido en los actos adninistrativos internos vigentes. En el caso que alguno de los referentes no sea competente al rol, se remitirá un memorando o correo electrónico solicitando el cambio,  Como evidencia se cuenta el formato "Acta de compromiso para referentes técnicos o locales y delegados documentales" diligenciado y/o el memorando o correo electrónico solicitando el cambio.</t>
  </si>
  <si>
    <t>Viviana Mendoza</t>
  </si>
  <si>
    <r>
      <t>Criterio 1: Sin observaciones</t>
    </r>
    <r>
      <rPr>
        <i/>
        <sz val="10"/>
        <color theme="4"/>
        <rFont val="Arial"/>
        <family val="2"/>
      </rPr>
      <t xml:space="preserve">
</t>
    </r>
    <r>
      <rPr>
        <sz val="10"/>
        <rFont val="Arial"/>
        <family val="2"/>
      </rPr>
      <t>Criterio 2: Sin observaciones</t>
    </r>
    <r>
      <rPr>
        <i/>
        <sz val="10"/>
        <color theme="4"/>
        <rFont val="Arial"/>
        <family val="2"/>
      </rPr>
      <t xml:space="preserve">
</t>
    </r>
    <r>
      <rPr>
        <sz val="10"/>
        <rFont val="Arial"/>
        <family val="2"/>
      </rPr>
      <t>Criterio 3: Sin observaciones</t>
    </r>
    <r>
      <rPr>
        <i/>
        <sz val="10"/>
        <color theme="4"/>
        <rFont val="Arial"/>
        <family val="2"/>
      </rPr>
      <t xml:space="preserve">
</t>
    </r>
    <r>
      <rPr>
        <sz val="10"/>
        <rFont val="Arial"/>
        <family val="2"/>
      </rPr>
      <t>Criterio 4: Sin observaciones</t>
    </r>
    <r>
      <rPr>
        <i/>
        <sz val="10"/>
        <color theme="4"/>
        <rFont val="Arial"/>
        <family val="2"/>
      </rPr>
      <t xml:space="preserve">
</t>
    </r>
    <r>
      <rPr>
        <sz val="10"/>
        <rFont val="Arial"/>
        <family val="2"/>
      </rPr>
      <t>Criterio 5: Sin observaciones</t>
    </r>
    <r>
      <rPr>
        <i/>
        <sz val="10"/>
        <color theme="4"/>
        <rFont val="Arial"/>
        <family val="2"/>
      </rPr>
      <t xml:space="preserve">
</t>
    </r>
    <r>
      <rPr>
        <sz val="10"/>
        <rFont val="Arial"/>
        <family val="2"/>
      </rPr>
      <t>Criterio 6: Sin observaciones</t>
    </r>
  </si>
  <si>
    <t>A la fecha de evaluación de la actividad se presentan avances a partir de los cuales no es posible verificar la ejecución del control de manera consistente, por tanto se evalua como parcial entre tanto se cuenta con mayores evidencias de ejecución.</t>
  </si>
  <si>
    <t>No se generan observaciones respecto a la ejecución del control. A partir del primer monitoreo se evidencia ejecución de acuerdo con lo diseñado.</t>
  </si>
  <si>
    <t>No se generan observaciones respecto a la ejecución del control. A partir del primer monitoreo se evidencia ejecución de acuerdo con lo diseñado y programado.</t>
  </si>
  <si>
    <r>
      <t xml:space="preserve">Criterio 1: </t>
    </r>
    <r>
      <rPr>
        <i/>
        <sz val="10"/>
        <rFont val="Arial"/>
        <family val="2"/>
      </rPr>
      <t xml:space="preserve">sin observaciones
</t>
    </r>
    <r>
      <rPr>
        <sz val="10"/>
        <rFont val="Arial"/>
        <family val="2"/>
      </rPr>
      <t>Criterio 2:</t>
    </r>
    <r>
      <rPr>
        <i/>
        <sz val="10"/>
        <rFont val="Arial"/>
        <family val="2"/>
      </rPr>
      <t xml:space="preserve"> sin observaciones
</t>
    </r>
    <r>
      <rPr>
        <sz val="10"/>
        <rFont val="Arial"/>
        <family val="2"/>
      </rPr>
      <t>Criterio 3:</t>
    </r>
    <r>
      <rPr>
        <i/>
        <sz val="10"/>
        <rFont val="Arial"/>
        <family val="2"/>
      </rPr>
      <t xml:space="preserve"> sin observaciones
</t>
    </r>
    <r>
      <rPr>
        <sz val="10"/>
        <rFont val="Arial"/>
        <family val="2"/>
      </rPr>
      <t>Criterio 4:</t>
    </r>
    <r>
      <rPr>
        <i/>
        <sz val="10"/>
        <rFont val="Arial"/>
        <family val="2"/>
      </rPr>
      <t xml:space="preserve"> sin observaciones
</t>
    </r>
    <r>
      <rPr>
        <sz val="10"/>
        <rFont val="Arial"/>
        <family val="2"/>
      </rPr>
      <t>Criterio 5:</t>
    </r>
    <r>
      <rPr>
        <i/>
        <sz val="10"/>
        <rFont val="Arial"/>
        <family val="2"/>
      </rPr>
      <t xml:space="preserve"> sin observaciones
</t>
    </r>
    <r>
      <rPr>
        <sz val="10"/>
        <rFont val="Arial"/>
        <family val="2"/>
      </rPr>
      <t>Criterio 6:</t>
    </r>
    <r>
      <rPr>
        <i/>
        <sz val="10"/>
        <rFont val="Arial"/>
        <family val="2"/>
      </rPr>
      <t xml:space="preserve"> sin observaciones</t>
    </r>
  </si>
  <si>
    <t>De acuerdo con las evidencias aportadas por la Subdirección de Diseño, Evaluación y Sistematización en calidad de segunda línea de defensa, así como analizada la sección C. Monitoreo y revisión del formato mapa y plan de tratamiento de riesgos (FOR-GS-004) con corte a 30/06/2021, no se generan observaciones a la ejecución del control, por parte de la tercera línea de defensa.</t>
  </si>
  <si>
    <t>Diana Marcela Bautista Vargas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</si>
</sst>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0"/>
      <color theme="1"/>
      <name val="Calibri"/>
      <family val="2"/>
      <scheme val="minor"/>
    </font>
    <font>
      <sz val="12"/>
      <name val="Arial"/>
      <family val="2"/>
    </font>
    <font>
      <sz val="11"/>
      <name val="Arial"/>
      <family val="2"/>
    </font>
    <font>
      <sz val="11"/>
      <color theme="1"/>
      <name val="Arial"/>
      <family val="2"/>
    </font>
    <font>
      <b/>
      <i/>
      <sz val="10"/>
      <name val="Arial"/>
      <family val="2"/>
    </font>
    <font>
      <i/>
      <sz val="10"/>
      <color theme="4"/>
      <name val="Arial"/>
      <family val="2"/>
    </font>
    <font>
      <i/>
      <sz val="1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s>
  <cellStyleXfs count="4">
    <xf numFmtId="0" fontId="0" fillId="0" borderId="0"/>
    <xf numFmtId="0" fontId="1" fillId="0" borderId="0"/>
    <xf numFmtId="0" fontId="8" fillId="0" borderId="0"/>
    <xf numFmtId="0" fontId="9" fillId="0" borderId="0" applyNumberFormat="0" applyFill="0" applyBorder="0" applyAlignment="0" applyProtection="0">
      <alignment vertical="top"/>
      <protection locked="0"/>
    </xf>
  </cellStyleXfs>
  <cellXfs count="141">
    <xf numFmtId="0" fontId="0" fillId="0" borderId="0" xfId="0"/>
    <xf numFmtId="0" fontId="1" fillId="2" borderId="0" xfId="0" applyNumberFormat="1" applyFont="1" applyFill="1" applyBorder="1" applyAlignment="1">
      <alignment horizontal="center" vertical="center" wrapText="1"/>
    </xf>
    <xf numFmtId="0" fontId="2" fillId="2" borderId="0" xfId="0" applyFont="1" applyFill="1" applyBorder="1" applyAlignment="1">
      <alignment wrapText="1"/>
    </xf>
    <xf numFmtId="0" fontId="1" fillId="2" borderId="0" xfId="0" applyFont="1" applyFill="1" applyAlignment="1">
      <alignment horizontal="center" wrapText="1"/>
    </xf>
    <xf numFmtId="0" fontId="1" fillId="2" borderId="0" xfId="0" applyFont="1" applyFill="1" applyBorder="1" applyAlignment="1">
      <alignment horizontal="center" wrapText="1"/>
    </xf>
    <xf numFmtId="0" fontId="2" fillId="2" borderId="0" xfId="0" applyFont="1" applyFill="1" applyAlignment="1">
      <alignment horizontal="center" wrapText="1"/>
    </xf>
    <xf numFmtId="0" fontId="1" fillId="2" borderId="0" xfId="0" applyFont="1" applyFill="1" applyAlignment="1">
      <alignment horizontal="left" wrapText="1"/>
    </xf>
    <xf numFmtId="0" fontId="6" fillId="2" borderId="0" xfId="0" applyFont="1" applyFill="1" applyBorder="1" applyAlignment="1">
      <alignment horizontal="center" wrapText="1"/>
    </xf>
    <xf numFmtId="0" fontId="1" fillId="2" borderId="0" xfId="0" applyFont="1" applyFill="1" applyBorder="1" applyAlignment="1">
      <alignment horizontal="left" wrapText="1"/>
    </xf>
    <xf numFmtId="0" fontId="7" fillId="2"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3" fillId="2" borderId="0" xfId="0" applyFont="1" applyFill="1" applyBorder="1" applyAlignment="1">
      <alignment horizontal="left" wrapText="1"/>
    </xf>
    <xf numFmtId="0" fontId="10"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2" fillId="0" borderId="0" xfId="0" applyFont="1"/>
    <xf numFmtId="0" fontId="0" fillId="0" borderId="0" xfId="0" applyAlignment="1">
      <alignment vertical="center"/>
    </xf>
    <xf numFmtId="0" fontId="0" fillId="0" borderId="1" xfId="0" applyBorder="1" applyAlignment="1">
      <alignment vertical="center"/>
    </xf>
    <xf numFmtId="0" fontId="13"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3" xfId="1"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wrapText="1"/>
    </xf>
    <xf numFmtId="0" fontId="12" fillId="3" borderId="0" xfId="0" applyFont="1" applyFill="1" applyAlignment="1">
      <alignment horizontal="center" vertical="center"/>
    </xf>
    <xf numFmtId="0" fontId="0" fillId="0" borderId="1" xfId="0" applyBorder="1" applyAlignment="1">
      <alignment horizontal="center"/>
    </xf>
    <xf numFmtId="0" fontId="0" fillId="3" borderId="1" xfId="0" applyFill="1" applyBorder="1" applyAlignment="1">
      <alignment horizontal="center" vertical="center" wrapText="1"/>
    </xf>
    <xf numFmtId="0" fontId="0" fillId="0" borderId="0" xfId="0" applyBorder="1"/>
    <xf numFmtId="0" fontId="0" fillId="4" borderId="1" xfId="0" applyFill="1" applyBorder="1" applyAlignment="1">
      <alignment horizontal="center" vertical="center" wrapText="1"/>
    </xf>
    <xf numFmtId="0" fontId="0" fillId="0" borderId="1" xfId="0" applyBorder="1" applyAlignment="1">
      <alignment horizontal="left" vertical="center"/>
    </xf>
    <xf numFmtId="0" fontId="4" fillId="2" borderId="1" xfId="1" applyFont="1" applyFill="1" applyBorder="1" applyAlignment="1">
      <alignment horizontal="center" vertical="center" wrapText="1"/>
    </xf>
    <xf numFmtId="0" fontId="12" fillId="3" borderId="1" xfId="0" applyFont="1" applyFill="1" applyBorder="1" applyAlignment="1">
      <alignment horizontal="center"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xf>
    <xf numFmtId="0" fontId="12" fillId="3" borderId="0" xfId="0" applyFont="1" applyFill="1" applyBorder="1" applyAlignment="1">
      <alignment horizontal="center" vertical="center"/>
    </xf>
    <xf numFmtId="0" fontId="0" fillId="4" borderId="0" xfId="0" applyFill="1" applyBorder="1" applyAlignment="1">
      <alignment horizontal="center" vertical="center" wrapText="1"/>
    </xf>
    <xf numFmtId="0" fontId="1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1"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xf>
    <xf numFmtId="0" fontId="12" fillId="0" borderId="0" xfId="0" applyFont="1" applyFill="1" applyBorder="1" applyAlignment="1"/>
    <xf numFmtId="0" fontId="0" fillId="4" borderId="1" xfId="0" applyFill="1" applyBorder="1" applyAlignment="1">
      <alignment horizontal="centerContinuous" vertical="center" wrapText="1"/>
    </xf>
    <xf numFmtId="0" fontId="0" fillId="0" borderId="2" xfId="0" applyBorder="1" applyAlignment="1">
      <alignment vertical="center"/>
    </xf>
    <xf numFmtId="0" fontId="0" fillId="4" borderId="5" xfId="0" applyFill="1" applyBorder="1" applyAlignment="1">
      <alignment horizontal="centerContinuous"/>
    </xf>
    <xf numFmtId="0" fontId="0" fillId="3" borderId="0" xfId="0" applyFill="1" applyBorder="1" applyAlignment="1">
      <alignment horizontal="right" vertical="center" wrapText="1"/>
    </xf>
    <xf numFmtId="0" fontId="4"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wrapText="1"/>
      <protection locked="0"/>
    </xf>
    <xf numFmtId="0" fontId="1" fillId="2" borderId="1" xfId="0" applyFont="1" applyFill="1" applyBorder="1" applyAlignment="1" applyProtection="1">
      <alignment horizontal="left" wrapText="1"/>
      <protection locked="0"/>
    </xf>
    <xf numFmtId="0" fontId="1" fillId="2" borderId="1" xfId="0" applyFont="1" applyFill="1" applyBorder="1" applyAlignment="1" applyProtection="1">
      <alignment horizontal="center" wrapText="1"/>
      <protection locked="0"/>
    </xf>
    <xf numFmtId="0" fontId="1" fillId="2" borderId="1"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right" vertical="center" wrapText="1"/>
      <protection locked="0"/>
    </xf>
    <xf numFmtId="0" fontId="1" fillId="2" borderId="0" xfId="0"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12"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 fillId="2" borderId="0" xfId="0" applyNumberFormat="1" applyFont="1" applyFill="1" applyBorder="1" applyAlignment="1">
      <alignment horizontal="right" vertical="center" wrapText="1"/>
    </xf>
    <xf numFmtId="0" fontId="1" fillId="2" borderId="1" xfId="0" applyFont="1" applyFill="1" applyBorder="1" applyAlignment="1" applyProtection="1">
      <alignment horizontal="center" vertical="center" wrapText="1"/>
      <protection locked="0"/>
    </xf>
    <xf numFmtId="0" fontId="2" fillId="2" borderId="1" xfId="0" applyFont="1" applyFill="1" applyBorder="1" applyAlignment="1">
      <alignment wrapText="1"/>
    </xf>
    <xf numFmtId="0" fontId="4" fillId="2" borderId="0" xfId="0" applyFont="1" applyFill="1" applyBorder="1" applyAlignment="1">
      <alignment horizontal="left" vertical="center" wrapText="1"/>
    </xf>
    <xf numFmtId="14" fontId="1" fillId="2" borderId="1" xfId="0" applyNumberFormat="1"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2" fillId="2" borderId="2" xfId="0" applyFont="1" applyFill="1" applyBorder="1" applyAlignment="1" applyProtection="1">
      <alignment horizontal="justify" vertical="center" wrapText="1"/>
      <protection locked="0"/>
    </xf>
    <xf numFmtId="0" fontId="2" fillId="2" borderId="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0" fontId="2" fillId="2" borderId="1" xfId="0" applyFont="1" applyFill="1" applyBorder="1" applyAlignment="1">
      <alignment vertical="top" wrapText="1"/>
    </xf>
    <xf numFmtId="0" fontId="1" fillId="7" borderId="1" xfId="0" applyFont="1" applyFill="1" applyBorder="1" applyAlignment="1" applyProtection="1">
      <alignment horizontal="center" vertical="center" wrapText="1"/>
      <protection hidden="1"/>
    </xf>
    <xf numFmtId="14" fontId="1" fillId="2" borderId="1" xfId="0" applyNumberFormat="1"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14" fillId="2" borderId="3" xfId="0" applyFont="1" applyFill="1" applyBorder="1" applyAlignment="1">
      <alignment horizontal="center"/>
    </xf>
    <xf numFmtId="0" fontId="14" fillId="2" borderId="7" xfId="0" applyFont="1" applyFill="1" applyBorder="1" applyAlignment="1">
      <alignment horizontal="center"/>
    </xf>
    <xf numFmtId="0" fontId="14" fillId="2" borderId="2" xfId="0" applyFont="1" applyFill="1" applyBorder="1" applyAlignment="1">
      <alignment horizontal="center"/>
    </xf>
    <xf numFmtId="0" fontId="1" fillId="2" borderId="0"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1" fillId="2" borderId="11" xfId="0" applyNumberFormat="1" applyFont="1" applyFill="1" applyBorder="1" applyAlignment="1">
      <alignment horizontal="right" vertical="center" wrapText="1"/>
    </xf>
    <xf numFmtId="0" fontId="3" fillId="4"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2" fillId="3" borderId="4"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5" xfId="0" applyFont="1" applyFill="1" applyBorder="1" applyAlignment="1">
      <alignment horizontal="center"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12" fillId="3" borderId="1" xfId="0" applyFont="1" applyFill="1" applyBorder="1" applyAlignment="1">
      <alignment horizontal="center" vertical="center"/>
    </xf>
    <xf numFmtId="0" fontId="0" fillId="6" borderId="1" xfId="0" applyFill="1" applyBorder="1" applyAlignment="1">
      <alignment horizontal="center" vertical="center"/>
    </xf>
    <xf numFmtId="0" fontId="0" fillId="4" borderId="1" xfId="0" applyFill="1" applyBorder="1" applyAlignment="1">
      <alignment horizontal="left" vertical="center"/>
    </xf>
    <xf numFmtId="0" fontId="0" fillId="0" borderId="1" xfId="0" applyFill="1" applyBorder="1" applyAlignment="1">
      <alignment horizontal="left" vertical="center"/>
    </xf>
    <xf numFmtId="0" fontId="0" fillId="0" borderId="1" xfId="0" applyBorder="1" applyAlignment="1">
      <alignment horizontal="left"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cellXfs>
  <cellStyles count="4">
    <cellStyle name="Hipervínculo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216750</xdr:colOff>
      <xdr:row>1</xdr:row>
      <xdr:rowOff>125864</xdr:rowOff>
    </xdr:from>
    <xdr:to>
      <xdr:col>1</xdr:col>
      <xdr:colOff>1904999</xdr:colOff>
      <xdr:row>4</xdr:row>
      <xdr:rowOff>190501</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813" y="161583"/>
          <a:ext cx="1688249" cy="1076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64350</xdr:colOff>
      <xdr:row>1</xdr:row>
      <xdr:rowOff>197301</xdr:rowOff>
    </xdr:from>
    <xdr:to>
      <xdr:col>1</xdr:col>
      <xdr:colOff>1171984</xdr:colOff>
      <xdr:row>4</xdr:row>
      <xdr:rowOff>104775</xdr:rowOff>
    </xdr:to>
    <xdr:pic>
      <xdr:nvPicPr>
        <xdr:cNvPr id="2" name="Imagen 1" descr="escudo-alc">
          <a:extLst>
            <a:ext uri="{FF2B5EF4-FFF2-40B4-BE49-F238E27FC236}">
              <a16:creationId xmlns:a16="http://schemas.microsoft.com/office/drawing/2014/main" id="{89C11749-3E5C-4C56-B405-0F5289635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325" y="340176"/>
          <a:ext cx="1107634" cy="821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Rar$DIa14312.12137\Evaluacion_controles_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_controles"/>
      <sheetName val="parametros"/>
      <sheetName val="Anexo"/>
    </sheetNames>
    <sheetDataSet>
      <sheetData sheetId="0"/>
      <sheetData sheetId="1">
        <row r="16">
          <cell r="L16" t="str">
            <v>El control se ejecuta de manera consistente por parte del responsable.</v>
          </cell>
          <cell r="M16" t="str">
            <v>Fuerte</v>
          </cell>
        </row>
        <row r="17">
          <cell r="L17" t="str">
            <v>El control se ejecuta algunas veces por parte del responsable.</v>
          </cell>
          <cell r="M17" t="str">
            <v>Moderado</v>
          </cell>
        </row>
        <row r="18">
          <cell r="L18" t="str">
            <v>El control no se ejecuta por parte del responsable.</v>
          </cell>
          <cell r="M18" t="str">
            <v>Débil</v>
          </cell>
        </row>
        <row r="23">
          <cell r="K23" t="str">
            <v>FuerteFuerte</v>
          </cell>
          <cell r="L23">
            <v>100</v>
          </cell>
          <cell r="M23" t="str">
            <v>No</v>
          </cell>
        </row>
        <row r="24">
          <cell r="K24" t="str">
            <v>FuerteModerado</v>
          </cell>
          <cell r="L24">
            <v>100</v>
          </cell>
          <cell r="M24" t="str">
            <v>Sí</v>
          </cell>
        </row>
        <row r="25">
          <cell r="K25" t="str">
            <v>FuerteDébil</v>
          </cell>
          <cell r="L25">
            <v>100</v>
          </cell>
          <cell r="M25" t="str">
            <v>Sí</v>
          </cell>
        </row>
        <row r="26">
          <cell r="K26" t="str">
            <v>ModeradoFuerte</v>
          </cell>
          <cell r="L26">
            <v>50</v>
          </cell>
          <cell r="M26" t="str">
            <v>Sí</v>
          </cell>
        </row>
        <row r="27">
          <cell r="K27" t="str">
            <v>ModeradoModerado</v>
          </cell>
          <cell r="L27">
            <v>50</v>
          </cell>
          <cell r="M27" t="str">
            <v>Sí</v>
          </cell>
        </row>
        <row r="28">
          <cell r="K28" t="str">
            <v>ModeradoDébil</v>
          </cell>
          <cell r="L28">
            <v>50</v>
          </cell>
          <cell r="M28" t="str">
            <v>Sí</v>
          </cell>
        </row>
        <row r="29">
          <cell r="K29" t="str">
            <v>DébilFuerte</v>
          </cell>
          <cell r="L29">
            <v>0</v>
          </cell>
          <cell r="M29" t="str">
            <v>Sí</v>
          </cell>
        </row>
        <row r="30">
          <cell r="K30" t="str">
            <v>DébilModerado</v>
          </cell>
          <cell r="L30">
            <v>0</v>
          </cell>
          <cell r="M30" t="str">
            <v>Sí</v>
          </cell>
        </row>
        <row r="31">
          <cell r="K31" t="str">
            <v>DébilDébil</v>
          </cell>
          <cell r="L31">
            <v>0</v>
          </cell>
          <cell r="M31" t="str">
            <v>Sí</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3"/>
  <sheetViews>
    <sheetView tabSelected="1" zoomScale="70" zoomScaleNormal="70" zoomScaleSheetLayoutView="70" zoomScalePageLayoutView="25" workbookViewId="0"/>
  </sheetViews>
  <sheetFormatPr baseColWidth="10" defaultColWidth="2.85546875" defaultRowHeight="12.75" x14ac:dyDescent="0.2"/>
  <cols>
    <col min="1" max="1" width="1.140625" style="2" customWidth="1"/>
    <col min="2" max="2" width="32.28515625" style="5" customWidth="1"/>
    <col min="3" max="3" width="32.140625" style="6" customWidth="1"/>
    <col min="4" max="4" width="35.7109375" style="6" customWidth="1"/>
    <col min="5" max="5" width="54.28515625" style="3" customWidth="1"/>
    <col min="6" max="6" width="14" style="1" customWidth="1"/>
    <col min="7" max="7" width="16.85546875" style="3" customWidth="1"/>
    <col min="8" max="8" width="20" style="3" customWidth="1"/>
    <col min="9" max="9" width="18.7109375" style="6" customWidth="1"/>
    <col min="10" max="10" width="18.7109375" style="2" customWidth="1"/>
    <col min="11" max="11" width="23.5703125" style="2" customWidth="1"/>
    <col min="12" max="12" width="18.7109375" style="2" customWidth="1"/>
    <col min="13" max="13" width="16" style="2" customWidth="1"/>
    <col min="14" max="14" width="28.7109375" style="2" customWidth="1"/>
    <col min="15" max="15" width="14.7109375" style="2" customWidth="1"/>
    <col min="16" max="16" width="13.42578125" style="2" customWidth="1"/>
    <col min="17" max="17" width="14.7109375" style="2" customWidth="1"/>
    <col min="18" max="19" width="33.28515625" style="2" customWidth="1"/>
    <col min="20" max="16384" width="2.85546875" style="2"/>
  </cols>
  <sheetData>
    <row r="1" spans="1:19" ht="5.25" customHeight="1" x14ac:dyDescent="0.2"/>
    <row r="2" spans="1:19" ht="25.5" customHeight="1" x14ac:dyDescent="0.2">
      <c r="B2" s="106"/>
      <c r="C2" s="105" t="s">
        <v>125</v>
      </c>
      <c r="D2" s="105"/>
      <c r="E2" s="105"/>
      <c r="F2" s="105"/>
      <c r="G2" s="105"/>
      <c r="H2" s="105"/>
      <c r="I2" s="105"/>
      <c r="J2" s="105"/>
      <c r="K2" s="105"/>
      <c r="L2" s="105"/>
      <c r="M2" s="105"/>
      <c r="N2" s="105"/>
      <c r="O2" s="105"/>
      <c r="P2" s="105"/>
      <c r="Q2" s="105"/>
      <c r="R2" s="71" t="s">
        <v>0</v>
      </c>
      <c r="S2" s="71" t="s">
        <v>108</v>
      </c>
    </row>
    <row r="3" spans="1:19" ht="25.5" customHeight="1" x14ac:dyDescent="0.2">
      <c r="B3" s="107"/>
      <c r="C3" s="105"/>
      <c r="D3" s="105"/>
      <c r="E3" s="105"/>
      <c r="F3" s="105"/>
      <c r="G3" s="105"/>
      <c r="H3" s="105"/>
      <c r="I3" s="105"/>
      <c r="J3" s="105"/>
      <c r="K3" s="105"/>
      <c r="L3" s="105"/>
      <c r="M3" s="105"/>
      <c r="N3" s="105"/>
      <c r="O3" s="105"/>
      <c r="P3" s="105"/>
      <c r="Q3" s="105"/>
      <c r="R3" s="71" t="s">
        <v>85</v>
      </c>
      <c r="S3" s="71">
        <v>1</v>
      </c>
    </row>
    <row r="4" spans="1:19" ht="29.25" customHeight="1" x14ac:dyDescent="0.2">
      <c r="B4" s="107"/>
      <c r="C4" s="105"/>
      <c r="D4" s="105"/>
      <c r="E4" s="105"/>
      <c r="F4" s="105"/>
      <c r="G4" s="105"/>
      <c r="H4" s="105"/>
      <c r="I4" s="105"/>
      <c r="J4" s="105"/>
      <c r="K4" s="105"/>
      <c r="L4" s="105"/>
      <c r="M4" s="105"/>
      <c r="N4" s="105"/>
      <c r="O4" s="105"/>
      <c r="P4" s="105"/>
      <c r="Q4" s="105"/>
      <c r="R4" s="71" t="s">
        <v>1</v>
      </c>
      <c r="S4" s="71" t="s">
        <v>128</v>
      </c>
    </row>
    <row r="5" spans="1:19" ht="25.5" customHeight="1" x14ac:dyDescent="0.2">
      <c r="B5" s="108"/>
      <c r="C5" s="105"/>
      <c r="D5" s="105"/>
      <c r="E5" s="105"/>
      <c r="F5" s="105"/>
      <c r="G5" s="105"/>
      <c r="H5" s="105"/>
      <c r="I5" s="105"/>
      <c r="J5" s="105"/>
      <c r="K5" s="105"/>
      <c r="L5" s="105"/>
      <c r="M5" s="105"/>
      <c r="N5" s="105"/>
      <c r="O5" s="105"/>
      <c r="P5" s="105"/>
      <c r="Q5" s="105"/>
      <c r="R5" s="71" t="s">
        <v>86</v>
      </c>
      <c r="S5" s="71" t="s">
        <v>122</v>
      </c>
    </row>
    <row r="6" spans="1:19" ht="12" customHeight="1" x14ac:dyDescent="0.2">
      <c r="B6" s="2"/>
      <c r="C6" s="80"/>
      <c r="D6" s="11"/>
      <c r="E6" s="11"/>
      <c r="F6" s="11"/>
      <c r="G6" s="11"/>
      <c r="H6" s="11"/>
      <c r="I6" s="8"/>
    </row>
    <row r="7" spans="1:19" ht="15" customHeight="1" x14ac:dyDescent="0.2">
      <c r="B7" s="122" t="s">
        <v>97</v>
      </c>
      <c r="C7" s="122"/>
      <c r="D7" s="122"/>
      <c r="E7" s="122"/>
      <c r="F7" s="122"/>
      <c r="G7" s="122"/>
      <c r="H7" s="122"/>
      <c r="I7" s="122"/>
      <c r="J7" s="122"/>
      <c r="K7" s="122"/>
      <c r="L7" s="122"/>
      <c r="M7" s="122"/>
      <c r="N7" s="122"/>
      <c r="O7" s="122"/>
      <c r="P7" s="122"/>
      <c r="Q7" s="122"/>
      <c r="R7" s="122"/>
      <c r="S7" s="122"/>
    </row>
    <row r="8" spans="1:19" x14ac:dyDescent="0.2">
      <c r="B8" s="12"/>
      <c r="C8" s="9"/>
      <c r="D8" s="9"/>
      <c r="E8" s="4"/>
      <c r="G8" s="4"/>
      <c r="H8" s="7"/>
      <c r="I8" s="8"/>
    </row>
    <row r="9" spans="1:19" ht="15" x14ac:dyDescent="0.2">
      <c r="A9" s="14"/>
      <c r="B9" s="60" t="s">
        <v>87</v>
      </c>
      <c r="C9" s="81">
        <v>44222</v>
      </c>
      <c r="D9" s="58"/>
      <c r="E9" s="57"/>
      <c r="F9" s="109" t="s">
        <v>88</v>
      </c>
      <c r="G9" s="109"/>
      <c r="H9" s="109"/>
      <c r="I9" s="104" t="s">
        <v>130</v>
      </c>
      <c r="J9" s="104"/>
      <c r="K9" s="104"/>
      <c r="L9" s="58"/>
      <c r="M9" s="59"/>
      <c r="N9" s="59"/>
      <c r="O9" s="59"/>
      <c r="P9" s="59"/>
      <c r="Q9" s="59"/>
    </row>
    <row r="10" spans="1:19" x14ac:dyDescent="0.2">
      <c r="B10" s="12"/>
      <c r="C10" s="9"/>
      <c r="D10" s="9"/>
      <c r="E10" s="4"/>
      <c r="G10" s="4"/>
      <c r="H10" s="7"/>
      <c r="I10" s="8"/>
    </row>
    <row r="11" spans="1:19" s="10" customFormat="1" ht="47.25" customHeight="1" x14ac:dyDescent="0.25">
      <c r="B11" s="105" t="s">
        <v>2</v>
      </c>
      <c r="C11" s="105" t="s">
        <v>3</v>
      </c>
      <c r="D11" s="119" t="s">
        <v>98</v>
      </c>
      <c r="E11" s="105" t="s">
        <v>4</v>
      </c>
      <c r="F11" s="105" t="s">
        <v>90</v>
      </c>
      <c r="G11" s="105"/>
      <c r="H11" s="105"/>
      <c r="I11" s="105"/>
      <c r="J11" s="105"/>
      <c r="K11" s="105"/>
      <c r="L11" s="105"/>
      <c r="M11" s="112" t="s">
        <v>94</v>
      </c>
      <c r="N11" s="66" t="s">
        <v>96</v>
      </c>
      <c r="O11" s="112" t="s">
        <v>105</v>
      </c>
      <c r="P11" s="115" t="s">
        <v>106</v>
      </c>
      <c r="Q11" s="115" t="s">
        <v>109</v>
      </c>
    </row>
    <row r="12" spans="1:19" s="10" customFormat="1" ht="44.25" customHeight="1" x14ac:dyDescent="0.25">
      <c r="B12" s="105"/>
      <c r="C12" s="105"/>
      <c r="D12" s="120"/>
      <c r="E12" s="105"/>
      <c r="F12" s="116" t="s">
        <v>91</v>
      </c>
      <c r="G12" s="117"/>
      <c r="H12" s="63" t="s">
        <v>92</v>
      </c>
      <c r="I12" s="63" t="s">
        <v>93</v>
      </c>
      <c r="J12" s="63" t="s">
        <v>100</v>
      </c>
      <c r="K12" s="63" t="s">
        <v>101</v>
      </c>
      <c r="L12" s="63" t="s">
        <v>102</v>
      </c>
      <c r="M12" s="112"/>
      <c r="N12" s="113" t="s">
        <v>95</v>
      </c>
      <c r="O12" s="112" t="s">
        <v>103</v>
      </c>
      <c r="P12" s="115"/>
      <c r="Q12" s="115"/>
    </row>
    <row r="13" spans="1:19" s="10" customFormat="1" ht="147.75" customHeight="1" x14ac:dyDescent="0.25">
      <c r="B13" s="105"/>
      <c r="C13" s="105"/>
      <c r="D13" s="121"/>
      <c r="E13" s="105"/>
      <c r="F13" s="62" t="s">
        <v>117</v>
      </c>
      <c r="G13" s="62" t="s">
        <v>116</v>
      </c>
      <c r="H13" s="62" t="s">
        <v>115</v>
      </c>
      <c r="I13" s="33" t="s">
        <v>114</v>
      </c>
      <c r="J13" s="62" t="s">
        <v>99</v>
      </c>
      <c r="K13" s="62" t="s">
        <v>118</v>
      </c>
      <c r="L13" s="62" t="s">
        <v>119</v>
      </c>
      <c r="M13" s="112"/>
      <c r="N13" s="114"/>
      <c r="O13" s="112"/>
      <c r="P13" s="115"/>
      <c r="Q13" s="115"/>
    </row>
    <row r="14" spans="1:19" s="13" customFormat="1" ht="173.25" customHeight="1" x14ac:dyDescent="0.25">
      <c r="B14" s="98" t="s">
        <v>131</v>
      </c>
      <c r="C14" s="101" t="s">
        <v>132</v>
      </c>
      <c r="D14" s="87" t="s">
        <v>133</v>
      </c>
      <c r="E14" s="88" t="s">
        <v>138</v>
      </c>
      <c r="F14" s="86" t="s">
        <v>14</v>
      </c>
      <c r="G14" s="86" t="s">
        <v>15</v>
      </c>
      <c r="H14" s="86" t="s">
        <v>16</v>
      </c>
      <c r="I14" s="86" t="s">
        <v>17</v>
      </c>
      <c r="J14" s="86" t="s">
        <v>18</v>
      </c>
      <c r="K14" s="86" t="s">
        <v>19</v>
      </c>
      <c r="L14" s="86" t="s">
        <v>20</v>
      </c>
      <c r="M14" s="56" t="str">
        <f>IF(_xlfn.IFNA(
VLOOKUP(Eval_controles!F14,parametros!F$5:G$6,2,FALSE)
+VLOOKUP(Eval_controles!G14,parametros!H$5:I$6,2,FALSE)
+VLOOKUP(Eval_controles!H14,parametros!J$5:K$6,2,FALSE)
+VLOOKUP(Eval_controles!I14,parametros!L$5:M$7,2,FALSE)
+VLOOKUP(Eval_controles!J14,parametros!N$5:O$6,2,FALSE)
+VLOOKUP(Eval_controles!K14,parametros!P$5:Q$6,2,FALSE)
+VLOOKUP(Eval_controles!L14,parametros!R$5:S$7,2,FALSE)," - ")&lt;=parametros!$J$18,parametros!$F$18,
IF(_xlfn.IFNA(
VLOOKUP(Eval_controles!F14,parametros!F$5:G$6,2,FALSE)
+VLOOKUP(Eval_controles!G14,parametros!H$5:I$6,2,FALSE)
+VLOOKUP(Eval_controles!H14,parametros!J$5:K$6,2,FALSE)
+VLOOKUP(Eval_controles!I14,parametros!L$5:M$7,2,FALSE)
+VLOOKUP(Eval_controles!J14,parametros!N$5:O$6,2,FALSE)
+VLOOKUP(Eval_controles!K14,parametros!P$5:Q$6,2,FALSE)
+VLOOKUP(Eval_controles!L14,parametros!R$5:S$7,2,FALSE)," - ")&lt;=parametros!$J$17,parametros!$F$17,
IF(_xlfn.IFNA(
VLOOKUP(Eval_controles!F14,parametros!F$5:G$6,2,FALSE)
+VLOOKUP(Eval_controles!G14,parametros!H$5:I$6,2,FALSE)
+VLOOKUP(Eval_controles!H14,parametros!J$5:K$6,2,FALSE)
+VLOOKUP(Eval_controles!I14,parametros!L$5:M$7,2,FALSE)
+VLOOKUP(Eval_controles!J14,parametros!N$5:O$6,2,FALSE)
+VLOOKUP(Eval_controles!K14,parametros!P$5:Q$6,2,FALSE)
+VLOOKUP(Eval_controles!L14,parametros!R$5:S$7,2,FALSE)," - ")&lt;=parametros!$J$16,parametros!$F$16," - "
)))</f>
        <v>Fuerte</v>
      </c>
      <c r="N14" s="64" t="s">
        <v>46</v>
      </c>
      <c r="O14" s="56" t="str">
        <f>_xlfn.IFNA(VLOOKUP(N14,parametros!$L$16:$M$18,2,FALSE)," - ")</f>
        <v>Fuerte</v>
      </c>
      <c r="P14" s="89" t="s">
        <v>67</v>
      </c>
      <c r="Q14" s="56">
        <f>_xlfn.IFNA(VLOOKUP(CONCATENATE(M14,O14),parametros!$K$23:$L$31,2,FALSE)," - ")</f>
        <v>100</v>
      </c>
    </row>
    <row r="15" spans="1:19" s="14" customFormat="1" ht="127.5" x14ac:dyDescent="0.25">
      <c r="B15" s="99"/>
      <c r="C15" s="102"/>
      <c r="D15" s="87" t="s">
        <v>134</v>
      </c>
      <c r="E15" s="88" t="s">
        <v>139</v>
      </c>
      <c r="F15" s="86" t="s">
        <v>14</v>
      </c>
      <c r="G15" s="86" t="s">
        <v>15</v>
      </c>
      <c r="H15" s="86" t="s">
        <v>16</v>
      </c>
      <c r="I15" s="86" t="s">
        <v>17</v>
      </c>
      <c r="J15" s="86" t="s">
        <v>18</v>
      </c>
      <c r="K15" s="86" t="s">
        <v>19</v>
      </c>
      <c r="L15" s="86" t="s">
        <v>20</v>
      </c>
      <c r="M15" s="56" t="str">
        <f>IF(_xlfn.IFNA(
VLOOKUP(Eval_controles!F15,parametros!F$5:G$6,2,FALSE)
+VLOOKUP(Eval_controles!G15,parametros!H$5:I$6,2,FALSE)
+VLOOKUP(Eval_controles!H15,parametros!J$5:K$6,2,FALSE)
+VLOOKUP(Eval_controles!I15,parametros!L$5:M$7,2,FALSE)
+VLOOKUP(Eval_controles!J15,parametros!N$5:O$6,2,FALSE)
+VLOOKUP(Eval_controles!K15,parametros!P$5:Q$6,2,FALSE)
+VLOOKUP(Eval_controles!L15,parametros!R$5:S$7,2,FALSE)," - ")&lt;=parametros!$J$18,parametros!$F$18,
IF(_xlfn.IFNA(
VLOOKUP(Eval_controles!F15,parametros!F$5:G$6,2,FALSE)
+VLOOKUP(Eval_controles!G15,parametros!H$5:I$6,2,FALSE)
+VLOOKUP(Eval_controles!H15,parametros!J$5:K$6,2,FALSE)
+VLOOKUP(Eval_controles!I15,parametros!L$5:M$7,2,FALSE)
+VLOOKUP(Eval_controles!J15,parametros!N$5:O$6,2,FALSE)
+VLOOKUP(Eval_controles!K15,parametros!P$5:Q$6,2,FALSE)
+VLOOKUP(Eval_controles!L15,parametros!R$5:S$7,2,FALSE)," - ")&lt;=parametros!$J$17,parametros!$F$17,
IF(_xlfn.IFNA(
VLOOKUP(Eval_controles!F15,parametros!F$5:G$6,2,FALSE)
+VLOOKUP(Eval_controles!G15,parametros!H$5:I$6,2,FALSE)
+VLOOKUP(Eval_controles!H15,parametros!J$5:K$6,2,FALSE)
+VLOOKUP(Eval_controles!I15,parametros!L$5:M$7,2,FALSE)
+VLOOKUP(Eval_controles!J15,parametros!N$5:O$6,2,FALSE)
+VLOOKUP(Eval_controles!K15,parametros!P$5:Q$6,2,FALSE)
+VLOOKUP(Eval_controles!L15,parametros!R$5:S$7,2,FALSE)," - ")&lt;=parametros!$J$16,parametros!$F$16," - "
)))</f>
        <v>Fuerte</v>
      </c>
      <c r="N15" s="64" t="s">
        <v>46</v>
      </c>
      <c r="O15" s="56" t="str">
        <f>_xlfn.IFNA(VLOOKUP(N15,parametros!$L$16:$M$18,2,FALSE)," - ")</f>
        <v>Fuerte</v>
      </c>
      <c r="P15" s="89" t="s">
        <v>67</v>
      </c>
      <c r="Q15" s="56">
        <f>_xlfn.IFNA(VLOOKUP(CONCATENATE(M15,O15),parametros!$K$23:$L$31,2,FALSE)," - ")</f>
        <v>100</v>
      </c>
    </row>
    <row r="16" spans="1:19" s="14" customFormat="1" ht="153" x14ac:dyDescent="0.25">
      <c r="B16" s="99"/>
      <c r="C16" s="102"/>
      <c r="D16" s="87" t="s">
        <v>135</v>
      </c>
      <c r="E16" s="88" t="s">
        <v>140</v>
      </c>
      <c r="F16" s="86" t="s">
        <v>14</v>
      </c>
      <c r="G16" s="86" t="s">
        <v>15</v>
      </c>
      <c r="H16" s="86" t="s">
        <v>16</v>
      </c>
      <c r="I16" s="86" t="s">
        <v>17</v>
      </c>
      <c r="J16" s="86" t="s">
        <v>18</v>
      </c>
      <c r="K16" s="86" t="s">
        <v>19</v>
      </c>
      <c r="L16" s="86" t="s">
        <v>20</v>
      </c>
      <c r="M16" s="56" t="str">
        <f>IF(_xlfn.IFNA(
VLOOKUP(Eval_controles!F16,parametros!F$5:G$6,2,FALSE)
+VLOOKUP(Eval_controles!G16,parametros!H$5:I$6,2,FALSE)
+VLOOKUP(Eval_controles!H16,parametros!J$5:K$6,2,FALSE)
+VLOOKUP(Eval_controles!I16,parametros!L$5:M$7,2,FALSE)
+VLOOKUP(Eval_controles!J16,parametros!N$5:O$6,2,FALSE)
+VLOOKUP(Eval_controles!K16,parametros!P$5:Q$6,2,FALSE)
+VLOOKUP(Eval_controles!L16,parametros!R$5:S$7,2,FALSE)," - ")&lt;=parametros!$J$18,parametros!$F$18,
IF(_xlfn.IFNA(
VLOOKUP(Eval_controles!F16,parametros!F$5:G$6,2,FALSE)
+VLOOKUP(Eval_controles!G16,parametros!H$5:I$6,2,FALSE)
+VLOOKUP(Eval_controles!H16,parametros!J$5:K$6,2,FALSE)
+VLOOKUP(Eval_controles!I16,parametros!L$5:M$7,2,FALSE)
+VLOOKUP(Eval_controles!J16,parametros!N$5:O$6,2,FALSE)
+VLOOKUP(Eval_controles!K16,parametros!P$5:Q$6,2,FALSE)
+VLOOKUP(Eval_controles!L16,parametros!R$5:S$7,2,FALSE)," - ")&lt;=parametros!$J$17,parametros!$F$17,
IF(_xlfn.IFNA(
VLOOKUP(Eval_controles!F16,parametros!F$5:G$6,2,FALSE)
+VLOOKUP(Eval_controles!G16,parametros!H$5:I$6,2,FALSE)
+VLOOKUP(Eval_controles!H16,parametros!J$5:K$6,2,FALSE)
+VLOOKUP(Eval_controles!I16,parametros!L$5:M$7,2,FALSE)
+VLOOKUP(Eval_controles!J16,parametros!N$5:O$6,2,FALSE)
+VLOOKUP(Eval_controles!K16,parametros!P$5:Q$6,2,FALSE)
+VLOOKUP(Eval_controles!L16,parametros!R$5:S$7,2,FALSE)," - ")&lt;=parametros!$J$16,parametros!$F$16," - "
)))</f>
        <v>Fuerte</v>
      </c>
      <c r="N16" s="64" t="s">
        <v>46</v>
      </c>
      <c r="O16" s="56" t="str">
        <f>_xlfn.IFNA(VLOOKUP(N16,parametros!$L$16:$M$18,2,FALSE)," - ")</f>
        <v>Fuerte</v>
      </c>
      <c r="P16" s="89" t="s">
        <v>67</v>
      </c>
      <c r="Q16" s="56">
        <f>_xlfn.IFNA(VLOOKUP(CONCATENATE(M16,O16),parametros!$K$23:$L$31,2,FALSE)," - ")</f>
        <v>100</v>
      </c>
    </row>
    <row r="17" spans="1:17" s="10" customFormat="1" ht="178.5" x14ac:dyDescent="0.25">
      <c r="B17" s="99"/>
      <c r="C17" s="102"/>
      <c r="D17" s="87" t="s">
        <v>136</v>
      </c>
      <c r="E17" s="88" t="s">
        <v>142</v>
      </c>
      <c r="F17" s="86" t="s">
        <v>14</v>
      </c>
      <c r="G17" s="86" t="s">
        <v>15</v>
      </c>
      <c r="H17" s="86" t="s">
        <v>16</v>
      </c>
      <c r="I17" s="86" t="s">
        <v>17</v>
      </c>
      <c r="J17" s="86" t="s">
        <v>18</v>
      </c>
      <c r="K17" s="86" t="s">
        <v>19</v>
      </c>
      <c r="L17" s="86" t="s">
        <v>20</v>
      </c>
      <c r="M17" s="56" t="str">
        <f>IF(_xlfn.IFNA(
VLOOKUP(Eval_controles!F17,parametros!F$5:G$6,2,FALSE)
+VLOOKUP(Eval_controles!G17,parametros!H$5:I$6,2,FALSE)
+VLOOKUP(Eval_controles!H17,parametros!J$5:K$6,2,FALSE)
+VLOOKUP(Eval_controles!I17,parametros!L$5:M$7,2,FALSE)
+VLOOKUP(Eval_controles!J17,parametros!N$5:O$6,2,FALSE)
+VLOOKUP(Eval_controles!K17,parametros!P$5:Q$6,2,FALSE)
+VLOOKUP(Eval_controles!L17,parametros!R$5:S$7,2,FALSE)," - ")&lt;=parametros!$J$18,parametros!$F$18,
IF(_xlfn.IFNA(
VLOOKUP(Eval_controles!F17,parametros!F$5:G$6,2,FALSE)
+VLOOKUP(Eval_controles!G17,parametros!H$5:I$6,2,FALSE)
+VLOOKUP(Eval_controles!H17,parametros!J$5:K$6,2,FALSE)
+VLOOKUP(Eval_controles!I17,parametros!L$5:M$7,2,FALSE)
+VLOOKUP(Eval_controles!J17,parametros!N$5:O$6,2,FALSE)
+VLOOKUP(Eval_controles!K17,parametros!P$5:Q$6,2,FALSE)
+VLOOKUP(Eval_controles!L17,parametros!R$5:S$7,2,FALSE)," - ")&lt;=parametros!$J$17,parametros!$F$17,
IF(_xlfn.IFNA(
VLOOKUP(Eval_controles!F17,parametros!F$5:G$6,2,FALSE)
+VLOOKUP(Eval_controles!G17,parametros!H$5:I$6,2,FALSE)
+VLOOKUP(Eval_controles!H17,parametros!J$5:K$6,2,FALSE)
+VLOOKUP(Eval_controles!I17,parametros!L$5:M$7,2,FALSE)
+VLOOKUP(Eval_controles!J17,parametros!N$5:O$6,2,FALSE)
+VLOOKUP(Eval_controles!K17,parametros!P$5:Q$6,2,FALSE)
+VLOOKUP(Eval_controles!L17,parametros!R$5:S$7,2,FALSE)," - ")&lt;=parametros!$J$16,parametros!$F$16," - "
)))</f>
        <v>Fuerte</v>
      </c>
      <c r="N17" s="64" t="s">
        <v>46</v>
      </c>
      <c r="O17" s="56" t="str">
        <f>_xlfn.IFNA(VLOOKUP(N17,parametros!$L$16:$M$18,2,FALSE)," - ")</f>
        <v>Fuerte</v>
      </c>
      <c r="P17" s="89" t="s">
        <v>67</v>
      </c>
      <c r="Q17" s="56">
        <f>_xlfn.IFNA(VLOOKUP(CONCATENATE(M17,O17),parametros!$K$23:$L$31,2,FALSE)," - ")</f>
        <v>100</v>
      </c>
    </row>
    <row r="18" spans="1:17" s="10" customFormat="1" ht="153" x14ac:dyDescent="0.25">
      <c r="B18" s="100"/>
      <c r="C18" s="103"/>
      <c r="D18" s="87" t="s">
        <v>137</v>
      </c>
      <c r="E18" s="88" t="s">
        <v>141</v>
      </c>
      <c r="F18" s="86" t="s">
        <v>14</v>
      </c>
      <c r="G18" s="86" t="s">
        <v>15</v>
      </c>
      <c r="H18" s="86" t="s">
        <v>16</v>
      </c>
      <c r="I18" s="86" t="s">
        <v>17</v>
      </c>
      <c r="J18" s="86" t="s">
        <v>18</v>
      </c>
      <c r="K18" s="86" t="s">
        <v>19</v>
      </c>
      <c r="L18" s="86" t="s">
        <v>20</v>
      </c>
      <c r="M18" s="56" t="str">
        <f>IF(_xlfn.IFNA(
VLOOKUP(Eval_controles!F18,parametros!F$5:G$6,2,FALSE)
+VLOOKUP(Eval_controles!G18,parametros!H$5:I$6,2,FALSE)
+VLOOKUP(Eval_controles!H18,parametros!J$5:K$6,2,FALSE)
+VLOOKUP(Eval_controles!I18,parametros!L$5:M$7,2,FALSE)
+VLOOKUP(Eval_controles!J18,parametros!N$5:O$6,2,FALSE)
+VLOOKUP(Eval_controles!K18,parametros!P$5:Q$6,2,FALSE)
+VLOOKUP(Eval_controles!L18,parametros!R$5:S$7,2,FALSE)," - ")&lt;=parametros!$J$18,parametros!$F$18,
IF(_xlfn.IFNA(
VLOOKUP(Eval_controles!F18,parametros!F$5:G$6,2,FALSE)
+VLOOKUP(Eval_controles!G18,parametros!H$5:I$6,2,FALSE)
+VLOOKUP(Eval_controles!H18,parametros!J$5:K$6,2,FALSE)
+VLOOKUP(Eval_controles!I18,parametros!L$5:M$7,2,FALSE)
+VLOOKUP(Eval_controles!J18,parametros!N$5:O$6,2,FALSE)
+VLOOKUP(Eval_controles!K18,parametros!P$5:Q$6,2,FALSE)
+VLOOKUP(Eval_controles!L18,parametros!R$5:S$7,2,FALSE)," - ")&lt;=parametros!$J$17,parametros!$F$17,
IF(_xlfn.IFNA(
VLOOKUP(Eval_controles!F18,parametros!F$5:G$6,2,FALSE)
+VLOOKUP(Eval_controles!G18,parametros!H$5:I$6,2,FALSE)
+VLOOKUP(Eval_controles!H18,parametros!J$5:K$6,2,FALSE)
+VLOOKUP(Eval_controles!I18,parametros!L$5:M$7,2,FALSE)
+VLOOKUP(Eval_controles!J18,parametros!N$5:O$6,2,FALSE)
+VLOOKUP(Eval_controles!K18,parametros!P$5:Q$6,2,FALSE)
+VLOOKUP(Eval_controles!L18,parametros!R$5:S$7,2,FALSE)," - ")&lt;=parametros!$J$16,parametros!$F$16," - "
)))</f>
        <v>Fuerte</v>
      </c>
      <c r="N18" s="64" t="s">
        <v>46</v>
      </c>
      <c r="O18" s="56" t="str">
        <f>_xlfn.IFNA(VLOOKUP(N18,parametros!$L$16:$M$18,2,FALSE)," - ")</f>
        <v>Fuerte</v>
      </c>
      <c r="P18" s="89" t="s">
        <v>67</v>
      </c>
      <c r="Q18" s="56">
        <f>_xlfn.IFNA(VLOOKUP(CONCATENATE(M18,O18),parametros!$K$23:$L$31,2,FALSE)," - ")</f>
        <v>100</v>
      </c>
    </row>
    <row r="19" spans="1:17" s="10" customFormat="1" ht="15" x14ac:dyDescent="0.25">
      <c r="B19" s="52"/>
      <c r="C19" s="83"/>
      <c r="D19" s="52"/>
      <c r="E19" s="52"/>
      <c r="F19" s="68"/>
      <c r="G19" s="68"/>
      <c r="H19" s="68"/>
      <c r="I19" s="68"/>
      <c r="J19" s="68"/>
      <c r="K19" s="68"/>
      <c r="L19" s="68"/>
      <c r="M19" s="56" t="str">
        <f>IF(_xlfn.IFNA(
VLOOKUP(Eval_controles!F19,parametros!F$5:G$6,2,FALSE)
+VLOOKUP(Eval_controles!G19,parametros!H$5:I$6,2,FALSE)
+VLOOKUP(Eval_controles!H19,parametros!J$5:K$6,2,FALSE)
+VLOOKUP(Eval_controles!I19,parametros!L$5:M$7,2,FALSE)
+VLOOKUP(Eval_controles!J19,parametros!N$5:O$6,2,FALSE)
+VLOOKUP(Eval_controles!K19,parametros!P$5:Q$6,2,FALSE)
+VLOOKUP(Eval_controles!L19,parametros!R$5:S$7,2,FALSE)," - ")&lt;=parametros!$J$18,parametros!$F$18,
IF(_xlfn.IFNA(
VLOOKUP(Eval_controles!F19,parametros!F$5:G$6,2,FALSE)
+VLOOKUP(Eval_controles!G19,parametros!H$5:I$6,2,FALSE)
+VLOOKUP(Eval_controles!H19,parametros!J$5:K$6,2,FALSE)
+VLOOKUP(Eval_controles!I19,parametros!L$5:M$7,2,FALSE)
+VLOOKUP(Eval_controles!J19,parametros!N$5:O$6,2,FALSE)
+VLOOKUP(Eval_controles!K19,parametros!P$5:Q$6,2,FALSE)
+VLOOKUP(Eval_controles!L19,parametros!R$5:S$7,2,FALSE)," - ")&lt;=parametros!$J$17,parametros!$F$17,
IF(_xlfn.IFNA(
VLOOKUP(Eval_controles!F19,parametros!F$5:G$6,2,FALSE)
+VLOOKUP(Eval_controles!G19,parametros!H$5:I$6,2,FALSE)
+VLOOKUP(Eval_controles!H19,parametros!J$5:K$6,2,FALSE)
+VLOOKUP(Eval_controles!I19,parametros!L$5:M$7,2,FALSE)
+VLOOKUP(Eval_controles!J19,parametros!N$5:O$6,2,FALSE)
+VLOOKUP(Eval_controles!K19,parametros!P$5:Q$6,2,FALSE)
+VLOOKUP(Eval_controles!L19,parametros!R$5:S$7,2,FALSE)," - ")&lt;=parametros!$J$16,parametros!$F$16," - "
)))</f>
        <v xml:space="preserve"> - </v>
      </c>
      <c r="N19" s="64"/>
      <c r="O19" s="56" t="str">
        <f>_xlfn.IFNA(VLOOKUP(N19,parametros!$L$16:$M$18,2,FALSE)," - ")</f>
        <v xml:space="preserve"> - </v>
      </c>
      <c r="P19" s="56" t="str">
        <f>_xlfn.IFNA(VLOOKUP(CONCATENATE(M19,O19),parametros!K$23:M$31,3,FALSE)," - ")</f>
        <v xml:space="preserve"> - </v>
      </c>
      <c r="Q19" s="56" t="str">
        <f>_xlfn.IFNA(VLOOKUP(CONCATENATE(M19,O19),parametros!$K$23:$L$31,2,FALSE)," - ")</f>
        <v xml:space="preserve"> - </v>
      </c>
    </row>
    <row r="20" spans="1:17" x14ac:dyDescent="0.2">
      <c r="B20" s="53"/>
      <c r="C20" s="54"/>
      <c r="D20" s="54"/>
      <c r="E20" s="55"/>
      <c r="F20" s="68"/>
      <c r="G20" s="68"/>
      <c r="H20" s="68"/>
      <c r="I20" s="68"/>
      <c r="J20" s="68"/>
      <c r="K20" s="68"/>
      <c r="L20" s="68"/>
      <c r="M20" s="56" t="str">
        <f>IF(_xlfn.IFNA(
VLOOKUP(Eval_controles!F20,parametros!F$5:G$6,2,FALSE)
+VLOOKUP(Eval_controles!G20,parametros!H$5:I$6,2,FALSE)
+VLOOKUP(Eval_controles!H20,parametros!J$5:K$6,2,FALSE)
+VLOOKUP(Eval_controles!I20,parametros!L$5:M$7,2,FALSE)
+VLOOKUP(Eval_controles!J20,parametros!N$5:O$6,2,FALSE)
+VLOOKUP(Eval_controles!K20,parametros!P$5:Q$6,2,FALSE)
+VLOOKUP(Eval_controles!L20,parametros!R$5:S$7,2,FALSE)," - ")&lt;=parametros!$J$18,parametros!$F$18,
IF(_xlfn.IFNA(
VLOOKUP(Eval_controles!F20,parametros!F$5:G$6,2,FALSE)
+VLOOKUP(Eval_controles!G20,parametros!H$5:I$6,2,FALSE)
+VLOOKUP(Eval_controles!H20,parametros!J$5:K$6,2,FALSE)
+VLOOKUP(Eval_controles!I20,parametros!L$5:M$7,2,FALSE)
+VLOOKUP(Eval_controles!J20,parametros!N$5:O$6,2,FALSE)
+VLOOKUP(Eval_controles!K20,parametros!P$5:Q$6,2,FALSE)
+VLOOKUP(Eval_controles!L20,parametros!R$5:S$7,2,FALSE)," - ")&lt;=parametros!$J$17,parametros!$F$17,
IF(_xlfn.IFNA(
VLOOKUP(Eval_controles!F20,parametros!F$5:G$6,2,FALSE)
+VLOOKUP(Eval_controles!G20,parametros!H$5:I$6,2,FALSE)
+VLOOKUP(Eval_controles!H20,parametros!J$5:K$6,2,FALSE)
+VLOOKUP(Eval_controles!I20,parametros!L$5:M$7,2,FALSE)
+VLOOKUP(Eval_controles!J20,parametros!N$5:O$6,2,FALSE)
+VLOOKUP(Eval_controles!K20,parametros!P$5:Q$6,2,FALSE)
+VLOOKUP(Eval_controles!L20,parametros!R$5:S$7,2,FALSE)," - ")&lt;=parametros!$J$16,parametros!$F$16," - "
)))</f>
        <v xml:space="preserve"> - </v>
      </c>
      <c r="N20" s="64"/>
      <c r="O20" s="56" t="str">
        <f>_xlfn.IFNA(VLOOKUP(N20,parametros!$L$16:$M$18,2,FALSE)," - ")</f>
        <v xml:space="preserve"> - </v>
      </c>
      <c r="P20" s="56" t="str">
        <f>_xlfn.IFNA(VLOOKUP(CONCATENATE(M20,O20),parametros!K$23:M$31,3,FALSE)," - ")</f>
        <v xml:space="preserve"> - </v>
      </c>
      <c r="Q20" s="56" t="str">
        <f>_xlfn.IFNA(VLOOKUP(CONCATENATE(M20,O20),parametros!$K$23:$L$31,2,FALSE)," - ")</f>
        <v xml:space="preserve"> - </v>
      </c>
    </row>
    <row r="21" spans="1:17" ht="14.25" x14ac:dyDescent="0.2">
      <c r="A21" s="13"/>
      <c r="B21" s="53"/>
      <c r="C21" s="82"/>
      <c r="D21" s="68"/>
      <c r="E21" s="68"/>
      <c r="F21" s="68"/>
      <c r="G21" s="68"/>
      <c r="H21" s="68"/>
      <c r="I21" s="68"/>
      <c r="J21" s="68"/>
      <c r="K21" s="68"/>
      <c r="L21" s="68"/>
      <c r="M21" s="56" t="str">
        <f>IF(_xlfn.IFNA(
VLOOKUP(Eval_controles!F21,parametros!F$5:G$6,2,FALSE)
+VLOOKUP(Eval_controles!G21,parametros!H$5:I$6,2,FALSE)
+VLOOKUP(Eval_controles!H21,parametros!J$5:K$6,2,FALSE)
+VLOOKUP(Eval_controles!I21,parametros!L$5:M$7,2,FALSE)
+VLOOKUP(Eval_controles!J21,parametros!N$5:O$6,2,FALSE)
+VLOOKUP(Eval_controles!K21,parametros!P$5:Q$6,2,FALSE)
+VLOOKUP(Eval_controles!L21,parametros!R$5:S$7,2,FALSE)," - ")&lt;=parametros!$J$18,parametros!$F$18,
IF(_xlfn.IFNA(
VLOOKUP(Eval_controles!F21,parametros!F$5:G$6,2,FALSE)
+VLOOKUP(Eval_controles!G21,parametros!H$5:I$6,2,FALSE)
+VLOOKUP(Eval_controles!H21,parametros!J$5:K$6,2,FALSE)
+VLOOKUP(Eval_controles!I21,parametros!L$5:M$7,2,FALSE)
+VLOOKUP(Eval_controles!J21,parametros!N$5:O$6,2,FALSE)
+VLOOKUP(Eval_controles!K21,parametros!P$5:Q$6,2,FALSE)
+VLOOKUP(Eval_controles!L21,parametros!R$5:S$7,2,FALSE)," - ")&lt;=parametros!$J$17,parametros!$F$17,
IF(_xlfn.IFNA(
VLOOKUP(Eval_controles!F21,parametros!F$5:G$6,2,FALSE)
+VLOOKUP(Eval_controles!G21,parametros!H$5:I$6,2,FALSE)
+VLOOKUP(Eval_controles!H21,parametros!J$5:K$6,2,FALSE)
+VLOOKUP(Eval_controles!I21,parametros!L$5:M$7,2,FALSE)
+VLOOKUP(Eval_controles!J21,parametros!N$5:O$6,2,FALSE)
+VLOOKUP(Eval_controles!K21,parametros!P$5:Q$6,2,FALSE)
+VLOOKUP(Eval_controles!L21,parametros!R$5:S$7,2,FALSE)," - ")&lt;=parametros!$J$16,parametros!$F$16," - "
)))</f>
        <v xml:space="preserve"> - </v>
      </c>
      <c r="N21" s="64"/>
      <c r="O21" s="56" t="str">
        <f>_xlfn.IFNA(VLOOKUP(N21,parametros!$L$16:$M$18,2,FALSE)," - ")</f>
        <v xml:space="preserve"> - </v>
      </c>
      <c r="P21" s="56" t="str">
        <f>_xlfn.IFNA(VLOOKUP(CONCATENATE(M21,O21),parametros!K$23:M$31,3,FALSE)," - ")</f>
        <v xml:space="preserve"> - </v>
      </c>
      <c r="Q21" s="56" t="str">
        <f>_xlfn.IFNA(VLOOKUP(CONCATENATE(M21,O21),parametros!$K$23:$L$31,2,FALSE)," - ")</f>
        <v xml:space="preserve"> - </v>
      </c>
    </row>
    <row r="22" spans="1:17" ht="14.25" x14ac:dyDescent="0.2">
      <c r="A22" s="13"/>
      <c r="B22" s="68"/>
      <c r="C22" s="82"/>
      <c r="D22" s="68"/>
      <c r="E22" s="68"/>
      <c r="F22" s="68"/>
      <c r="G22" s="68"/>
      <c r="H22" s="68"/>
      <c r="I22" s="68"/>
      <c r="J22" s="68"/>
      <c r="K22" s="68"/>
      <c r="L22" s="68"/>
      <c r="M22" s="56" t="str">
        <f>IF(_xlfn.IFNA(
VLOOKUP(Eval_controles!F22,parametros!F$5:G$6,2,FALSE)
+VLOOKUP(Eval_controles!G22,parametros!H$5:I$6,2,FALSE)
+VLOOKUP(Eval_controles!H22,parametros!J$5:K$6,2,FALSE)
+VLOOKUP(Eval_controles!I22,parametros!L$5:M$7,2,FALSE)
+VLOOKUP(Eval_controles!J22,parametros!N$5:O$6,2,FALSE)
+VLOOKUP(Eval_controles!K22,parametros!P$5:Q$6,2,FALSE)
+VLOOKUP(Eval_controles!L22,parametros!R$5:S$7,2,FALSE)," - ")&lt;=parametros!$J$18,parametros!$F$18,
IF(_xlfn.IFNA(
VLOOKUP(Eval_controles!F22,parametros!F$5:G$6,2,FALSE)
+VLOOKUP(Eval_controles!G22,parametros!H$5:I$6,2,FALSE)
+VLOOKUP(Eval_controles!H22,parametros!J$5:K$6,2,FALSE)
+VLOOKUP(Eval_controles!I22,parametros!L$5:M$7,2,FALSE)
+VLOOKUP(Eval_controles!J22,parametros!N$5:O$6,2,FALSE)
+VLOOKUP(Eval_controles!K22,parametros!P$5:Q$6,2,FALSE)
+VLOOKUP(Eval_controles!L22,parametros!R$5:S$7,2,FALSE)," - ")&lt;=parametros!$J$17,parametros!$F$17,
IF(_xlfn.IFNA(
VLOOKUP(Eval_controles!F22,parametros!F$5:G$6,2,FALSE)
+VLOOKUP(Eval_controles!G22,parametros!H$5:I$6,2,FALSE)
+VLOOKUP(Eval_controles!H22,parametros!J$5:K$6,2,FALSE)
+VLOOKUP(Eval_controles!I22,parametros!L$5:M$7,2,FALSE)
+VLOOKUP(Eval_controles!J22,parametros!N$5:O$6,2,FALSE)
+VLOOKUP(Eval_controles!K22,parametros!P$5:Q$6,2,FALSE)
+VLOOKUP(Eval_controles!L22,parametros!R$5:S$7,2,FALSE)," - ")&lt;=parametros!$J$16,parametros!$F$16," - "
)))</f>
        <v xml:space="preserve"> - </v>
      </c>
      <c r="N22" s="64"/>
      <c r="O22" s="56" t="str">
        <f>_xlfn.IFNA(VLOOKUP(N22,parametros!$L$16:$M$18,2,FALSE)," - ")</f>
        <v xml:space="preserve"> - </v>
      </c>
      <c r="P22" s="56" t="str">
        <f>_xlfn.IFNA(VLOOKUP(CONCATENATE(M22,O22),parametros!K$23:M$31,3,FALSE)," - ")</f>
        <v xml:space="preserve"> - </v>
      </c>
      <c r="Q22" s="56" t="str">
        <f>_xlfn.IFNA(VLOOKUP(CONCATENATE(M22,O22),parametros!$K$23:$L$31,2,FALSE)," - ")</f>
        <v xml:space="preserve"> - </v>
      </c>
    </row>
    <row r="23" spans="1:17" ht="14.25" x14ac:dyDescent="0.2">
      <c r="A23" s="13"/>
      <c r="B23" s="68"/>
      <c r="C23" s="82"/>
      <c r="D23" s="68"/>
      <c r="E23" s="68"/>
      <c r="F23" s="68"/>
      <c r="G23" s="68"/>
      <c r="H23" s="68"/>
      <c r="I23" s="68"/>
      <c r="J23" s="68"/>
      <c r="K23" s="68"/>
      <c r="L23" s="68"/>
      <c r="M23" s="56" t="str">
        <f>IF(_xlfn.IFNA(
VLOOKUP(Eval_controles!F23,parametros!F$5:G$6,2,FALSE)
+VLOOKUP(Eval_controles!G23,parametros!H$5:I$6,2,FALSE)
+VLOOKUP(Eval_controles!H23,parametros!J$5:K$6,2,FALSE)
+VLOOKUP(Eval_controles!I23,parametros!L$5:M$7,2,FALSE)
+VLOOKUP(Eval_controles!J23,parametros!N$5:O$6,2,FALSE)
+VLOOKUP(Eval_controles!K23,parametros!P$5:Q$6,2,FALSE)
+VLOOKUP(Eval_controles!L23,parametros!R$5:S$7,2,FALSE)," - ")&lt;=parametros!$J$18,parametros!$F$18,
IF(_xlfn.IFNA(
VLOOKUP(Eval_controles!F23,parametros!F$5:G$6,2,FALSE)
+VLOOKUP(Eval_controles!G23,parametros!H$5:I$6,2,FALSE)
+VLOOKUP(Eval_controles!H23,parametros!J$5:K$6,2,FALSE)
+VLOOKUP(Eval_controles!I23,parametros!L$5:M$7,2,FALSE)
+VLOOKUP(Eval_controles!J23,parametros!N$5:O$6,2,FALSE)
+VLOOKUP(Eval_controles!K23,parametros!P$5:Q$6,2,FALSE)
+VLOOKUP(Eval_controles!L23,parametros!R$5:S$7,2,FALSE)," - ")&lt;=parametros!$J$17,parametros!$F$17,
IF(_xlfn.IFNA(
VLOOKUP(Eval_controles!F23,parametros!F$5:G$6,2,FALSE)
+VLOOKUP(Eval_controles!G23,parametros!H$5:I$6,2,FALSE)
+VLOOKUP(Eval_controles!H23,parametros!J$5:K$6,2,FALSE)
+VLOOKUP(Eval_controles!I23,parametros!L$5:M$7,2,FALSE)
+VLOOKUP(Eval_controles!J23,parametros!N$5:O$6,2,FALSE)
+VLOOKUP(Eval_controles!K23,parametros!P$5:Q$6,2,FALSE)
+VLOOKUP(Eval_controles!L23,parametros!R$5:S$7,2,FALSE)," - ")&lt;=parametros!$J$16,parametros!$F$16," - "
)))</f>
        <v xml:space="preserve"> - </v>
      </c>
      <c r="N23" s="64"/>
      <c r="O23" s="56" t="str">
        <f>_xlfn.IFNA(VLOOKUP(N23,parametros!$L$16:$M$18,2,FALSE)," - ")</f>
        <v xml:space="preserve"> - </v>
      </c>
      <c r="P23" s="56" t="str">
        <f>_xlfn.IFNA(VLOOKUP(CONCATENATE(M23,O23),parametros!K$23:M$31,3,FALSE)," - ")</f>
        <v xml:space="preserve"> - </v>
      </c>
      <c r="Q23" s="56" t="str">
        <f>_xlfn.IFNA(VLOOKUP(CONCATENATE(M23,O23),parametros!$K$23:$L$31,2,FALSE)," - ")</f>
        <v xml:space="preserve"> - </v>
      </c>
    </row>
    <row r="24" spans="1:17" ht="14.25" x14ac:dyDescent="0.2">
      <c r="A24" s="13"/>
      <c r="B24" s="68"/>
      <c r="C24" s="82"/>
      <c r="D24" s="68"/>
      <c r="E24" s="68"/>
      <c r="F24" s="68"/>
      <c r="G24" s="68"/>
      <c r="H24" s="68"/>
      <c r="I24" s="68"/>
      <c r="J24" s="68"/>
      <c r="K24" s="68"/>
      <c r="L24" s="68"/>
      <c r="M24" s="56" t="str">
        <f>IF(_xlfn.IFNA(
VLOOKUP(Eval_controles!F24,parametros!F$5:G$6,2,FALSE)
+VLOOKUP(Eval_controles!G24,parametros!H$5:I$6,2,FALSE)
+VLOOKUP(Eval_controles!H24,parametros!J$5:K$6,2,FALSE)
+VLOOKUP(Eval_controles!I24,parametros!L$5:M$7,2,FALSE)
+VLOOKUP(Eval_controles!J24,parametros!N$5:O$6,2,FALSE)
+VLOOKUP(Eval_controles!K24,parametros!P$5:Q$6,2,FALSE)
+VLOOKUP(Eval_controles!L24,parametros!R$5:S$7,2,FALSE)," - ")&lt;=parametros!$J$18,parametros!$F$18,
IF(_xlfn.IFNA(
VLOOKUP(Eval_controles!F24,parametros!F$5:G$6,2,FALSE)
+VLOOKUP(Eval_controles!G24,parametros!H$5:I$6,2,FALSE)
+VLOOKUP(Eval_controles!H24,parametros!J$5:K$6,2,FALSE)
+VLOOKUP(Eval_controles!I24,parametros!L$5:M$7,2,FALSE)
+VLOOKUP(Eval_controles!J24,parametros!N$5:O$6,2,FALSE)
+VLOOKUP(Eval_controles!K24,parametros!P$5:Q$6,2,FALSE)
+VLOOKUP(Eval_controles!L24,parametros!R$5:S$7,2,FALSE)," - ")&lt;=parametros!$J$17,parametros!$F$17,
IF(_xlfn.IFNA(
VLOOKUP(Eval_controles!F24,parametros!F$5:G$6,2,FALSE)
+VLOOKUP(Eval_controles!G24,parametros!H$5:I$6,2,FALSE)
+VLOOKUP(Eval_controles!H24,parametros!J$5:K$6,2,FALSE)
+VLOOKUP(Eval_controles!I24,parametros!L$5:M$7,2,FALSE)
+VLOOKUP(Eval_controles!J24,parametros!N$5:O$6,2,FALSE)
+VLOOKUP(Eval_controles!K24,parametros!P$5:Q$6,2,FALSE)
+VLOOKUP(Eval_controles!L24,parametros!R$5:S$7,2,FALSE)," - ")&lt;=parametros!$J$16,parametros!$F$16," - "
)))</f>
        <v xml:space="preserve"> - </v>
      </c>
      <c r="N24" s="64"/>
      <c r="O24" s="56" t="str">
        <f>_xlfn.IFNA(VLOOKUP(N24,parametros!$L$16:$M$18,2,FALSE)," - ")</f>
        <v xml:space="preserve"> - </v>
      </c>
      <c r="P24" s="56" t="str">
        <f>_xlfn.IFNA(VLOOKUP(CONCATENATE(M24,O24),parametros!K$23:M$31,3,FALSE)," - ")</f>
        <v xml:space="preserve"> - </v>
      </c>
      <c r="Q24" s="56" t="str">
        <f>_xlfn.IFNA(VLOOKUP(CONCATENATE(M24,O24),parametros!$K$23:$L$31,2,FALSE)," - ")</f>
        <v xml:space="preserve"> - </v>
      </c>
    </row>
    <row r="25" spans="1:17" ht="14.25" x14ac:dyDescent="0.2">
      <c r="A25" s="13"/>
      <c r="B25" s="68"/>
      <c r="C25" s="82"/>
      <c r="D25" s="68"/>
      <c r="E25" s="68"/>
      <c r="F25" s="68"/>
      <c r="G25" s="68"/>
      <c r="H25" s="68"/>
      <c r="I25" s="68"/>
      <c r="J25" s="68"/>
      <c r="K25" s="68"/>
      <c r="L25" s="68"/>
      <c r="M25" s="56" t="str">
        <f>IF(_xlfn.IFNA(
VLOOKUP(Eval_controles!F25,parametros!F$5:G$6,2,FALSE)
+VLOOKUP(Eval_controles!G25,parametros!H$5:I$6,2,FALSE)
+VLOOKUP(Eval_controles!H25,parametros!J$5:K$6,2,FALSE)
+VLOOKUP(Eval_controles!I25,parametros!L$5:M$7,2,FALSE)
+VLOOKUP(Eval_controles!J25,parametros!N$5:O$6,2,FALSE)
+VLOOKUP(Eval_controles!K25,parametros!P$5:Q$6,2,FALSE)
+VLOOKUP(Eval_controles!L25,parametros!R$5:S$7,2,FALSE)," - ")&lt;=parametros!$J$18,parametros!$F$18,
IF(_xlfn.IFNA(
VLOOKUP(Eval_controles!F25,parametros!F$5:G$6,2,FALSE)
+VLOOKUP(Eval_controles!G25,parametros!H$5:I$6,2,FALSE)
+VLOOKUP(Eval_controles!H25,parametros!J$5:K$6,2,FALSE)
+VLOOKUP(Eval_controles!I25,parametros!L$5:M$7,2,FALSE)
+VLOOKUP(Eval_controles!J25,parametros!N$5:O$6,2,FALSE)
+VLOOKUP(Eval_controles!K25,parametros!P$5:Q$6,2,FALSE)
+VLOOKUP(Eval_controles!L25,parametros!R$5:S$7,2,FALSE)," - ")&lt;=parametros!$J$17,parametros!$F$17,
IF(_xlfn.IFNA(
VLOOKUP(Eval_controles!F25,parametros!F$5:G$6,2,FALSE)
+VLOOKUP(Eval_controles!G25,parametros!H$5:I$6,2,FALSE)
+VLOOKUP(Eval_controles!H25,parametros!J$5:K$6,2,FALSE)
+VLOOKUP(Eval_controles!I25,parametros!L$5:M$7,2,FALSE)
+VLOOKUP(Eval_controles!J25,parametros!N$5:O$6,2,FALSE)
+VLOOKUP(Eval_controles!K25,parametros!P$5:Q$6,2,FALSE)
+VLOOKUP(Eval_controles!L25,parametros!R$5:S$7,2,FALSE)," - ")&lt;=parametros!$J$16,parametros!$F$16," - "
)))</f>
        <v xml:space="preserve"> - </v>
      </c>
      <c r="N25" s="64"/>
      <c r="O25" s="56" t="str">
        <f>_xlfn.IFNA(VLOOKUP(N25,parametros!$L$16:$M$18,2,FALSE)," - ")</f>
        <v xml:space="preserve"> - </v>
      </c>
      <c r="P25" s="56" t="str">
        <f>_xlfn.IFNA(VLOOKUP(CONCATENATE(M25,O25),parametros!K$23:M$31,3,FALSE)," - ")</f>
        <v xml:space="preserve"> - </v>
      </c>
      <c r="Q25" s="56" t="str">
        <f>_xlfn.IFNA(VLOOKUP(CONCATENATE(M25,O25),parametros!$K$23:$L$31,2,FALSE)," - ")</f>
        <v xml:space="preserve"> - </v>
      </c>
    </row>
    <row r="26" spans="1:17" ht="15" x14ac:dyDescent="0.2">
      <c r="A26" s="14"/>
      <c r="B26" s="52"/>
      <c r="C26" s="83"/>
      <c r="D26" s="52"/>
      <c r="E26" s="52"/>
      <c r="F26" s="68"/>
      <c r="G26" s="68"/>
      <c r="H26" s="68"/>
      <c r="I26" s="68"/>
      <c r="J26" s="68"/>
      <c r="K26" s="68"/>
      <c r="L26" s="68"/>
      <c r="M26" s="56" t="str">
        <f>IF(_xlfn.IFNA(
VLOOKUP(Eval_controles!F26,parametros!F$5:G$6,2,FALSE)
+VLOOKUP(Eval_controles!G26,parametros!H$5:I$6,2,FALSE)
+VLOOKUP(Eval_controles!H26,parametros!J$5:K$6,2,FALSE)
+VLOOKUP(Eval_controles!I26,parametros!L$5:M$7,2,FALSE)
+VLOOKUP(Eval_controles!J26,parametros!N$5:O$6,2,FALSE)
+VLOOKUP(Eval_controles!K26,parametros!P$5:Q$6,2,FALSE)
+VLOOKUP(Eval_controles!L26,parametros!R$5:S$7,2,FALSE)," - ")&lt;=parametros!$J$18,parametros!$F$18,
IF(_xlfn.IFNA(
VLOOKUP(Eval_controles!F26,parametros!F$5:G$6,2,FALSE)
+VLOOKUP(Eval_controles!G26,parametros!H$5:I$6,2,FALSE)
+VLOOKUP(Eval_controles!H26,parametros!J$5:K$6,2,FALSE)
+VLOOKUP(Eval_controles!I26,parametros!L$5:M$7,2,FALSE)
+VLOOKUP(Eval_controles!J26,parametros!N$5:O$6,2,FALSE)
+VLOOKUP(Eval_controles!K26,parametros!P$5:Q$6,2,FALSE)
+VLOOKUP(Eval_controles!L26,parametros!R$5:S$7,2,FALSE)," - ")&lt;=parametros!$J$17,parametros!$F$17,
IF(_xlfn.IFNA(
VLOOKUP(Eval_controles!F26,parametros!F$5:G$6,2,FALSE)
+VLOOKUP(Eval_controles!G26,parametros!H$5:I$6,2,FALSE)
+VLOOKUP(Eval_controles!H26,parametros!J$5:K$6,2,FALSE)
+VLOOKUP(Eval_controles!I26,parametros!L$5:M$7,2,FALSE)
+VLOOKUP(Eval_controles!J26,parametros!N$5:O$6,2,FALSE)
+VLOOKUP(Eval_controles!K26,parametros!P$5:Q$6,2,FALSE)
+VLOOKUP(Eval_controles!L26,parametros!R$5:S$7,2,FALSE)," - ")&lt;=parametros!$J$16,parametros!$F$16," - "
)))</f>
        <v xml:space="preserve"> - </v>
      </c>
      <c r="N26" s="64"/>
      <c r="O26" s="56" t="str">
        <f>_xlfn.IFNA(VLOOKUP(N26,parametros!$L$16:$M$18,2,FALSE)," - ")</f>
        <v xml:space="preserve"> - </v>
      </c>
      <c r="P26" s="56" t="str">
        <f>_xlfn.IFNA(VLOOKUP(CONCATENATE(M26,O26),parametros!K$23:M$31,3,FALSE)," - ")</f>
        <v xml:space="preserve"> - </v>
      </c>
      <c r="Q26" s="56" t="str">
        <f>_xlfn.IFNA(VLOOKUP(CONCATENATE(M26,O26),parametros!$K$23:$L$31,2,FALSE)," - ")</f>
        <v xml:space="preserve"> - </v>
      </c>
    </row>
    <row r="27" spans="1:17" ht="15" x14ac:dyDescent="0.2">
      <c r="A27" s="14"/>
      <c r="B27" s="52"/>
      <c r="C27" s="83"/>
      <c r="D27" s="52"/>
      <c r="E27" s="52"/>
      <c r="F27" s="68"/>
      <c r="G27" s="68"/>
      <c r="H27" s="68"/>
      <c r="I27" s="68"/>
      <c r="J27" s="68"/>
      <c r="K27" s="68"/>
      <c r="L27" s="68"/>
      <c r="M27" s="56" t="str">
        <f>IF(_xlfn.IFNA(
VLOOKUP(Eval_controles!F27,parametros!F$5:G$6,2,FALSE)
+VLOOKUP(Eval_controles!G27,parametros!H$5:I$6,2,FALSE)
+VLOOKUP(Eval_controles!H27,parametros!J$5:K$6,2,FALSE)
+VLOOKUP(Eval_controles!I27,parametros!L$5:M$7,2,FALSE)
+VLOOKUP(Eval_controles!J27,parametros!N$5:O$6,2,FALSE)
+VLOOKUP(Eval_controles!K27,parametros!P$5:Q$6,2,FALSE)
+VLOOKUP(Eval_controles!L27,parametros!R$5:S$7,2,FALSE)," - ")&lt;=parametros!$J$18,parametros!$F$18,
IF(_xlfn.IFNA(
VLOOKUP(Eval_controles!F27,parametros!F$5:G$6,2,FALSE)
+VLOOKUP(Eval_controles!G27,parametros!H$5:I$6,2,FALSE)
+VLOOKUP(Eval_controles!H27,parametros!J$5:K$6,2,FALSE)
+VLOOKUP(Eval_controles!I27,parametros!L$5:M$7,2,FALSE)
+VLOOKUP(Eval_controles!J27,parametros!N$5:O$6,2,FALSE)
+VLOOKUP(Eval_controles!K27,parametros!P$5:Q$6,2,FALSE)
+VLOOKUP(Eval_controles!L27,parametros!R$5:S$7,2,FALSE)," - ")&lt;=parametros!$J$17,parametros!$F$17,
IF(_xlfn.IFNA(
VLOOKUP(Eval_controles!F27,parametros!F$5:G$6,2,FALSE)
+VLOOKUP(Eval_controles!G27,parametros!H$5:I$6,2,FALSE)
+VLOOKUP(Eval_controles!H27,parametros!J$5:K$6,2,FALSE)
+VLOOKUP(Eval_controles!I27,parametros!L$5:M$7,2,FALSE)
+VLOOKUP(Eval_controles!J27,parametros!N$5:O$6,2,FALSE)
+VLOOKUP(Eval_controles!K27,parametros!P$5:Q$6,2,FALSE)
+VLOOKUP(Eval_controles!L27,parametros!R$5:S$7,2,FALSE)," - ")&lt;=parametros!$J$16,parametros!$F$16," - "
)))</f>
        <v xml:space="preserve"> - </v>
      </c>
      <c r="N27" s="64"/>
      <c r="O27" s="56" t="str">
        <f>_xlfn.IFNA(VLOOKUP(N27,parametros!$L$16:$M$18,2,FALSE)," - ")</f>
        <v xml:space="preserve"> - </v>
      </c>
      <c r="P27" s="56" t="str">
        <f>_xlfn.IFNA(VLOOKUP(CONCATENATE(M27,O27),parametros!K$23:M$31,3,FALSE)," - ")</f>
        <v xml:space="preserve"> - </v>
      </c>
      <c r="Q27" s="56" t="str">
        <f>_xlfn.IFNA(VLOOKUP(CONCATENATE(M27,O27),parametros!$K$23:$L$31,2,FALSE)," - ")</f>
        <v xml:space="preserve"> - </v>
      </c>
    </row>
    <row r="28" spans="1:17" ht="15" x14ac:dyDescent="0.2">
      <c r="A28" s="14"/>
      <c r="B28" s="52"/>
      <c r="C28" s="83"/>
      <c r="D28" s="52"/>
      <c r="E28" s="52"/>
      <c r="F28" s="68"/>
      <c r="G28" s="68"/>
      <c r="H28" s="68"/>
      <c r="I28" s="68"/>
      <c r="J28" s="68"/>
      <c r="K28" s="68"/>
      <c r="L28" s="68"/>
      <c r="M28" s="56" t="str">
        <f>IF(_xlfn.IFNA(
VLOOKUP(Eval_controles!F28,parametros!F$5:G$6,2,FALSE)
+VLOOKUP(Eval_controles!G28,parametros!H$5:I$6,2,FALSE)
+VLOOKUP(Eval_controles!H28,parametros!J$5:K$6,2,FALSE)
+VLOOKUP(Eval_controles!I28,parametros!L$5:M$7,2,FALSE)
+VLOOKUP(Eval_controles!J28,parametros!N$5:O$6,2,FALSE)
+VLOOKUP(Eval_controles!K28,parametros!P$5:Q$6,2,FALSE)
+VLOOKUP(Eval_controles!L28,parametros!R$5:S$7,2,FALSE)," - ")&lt;=parametros!$J$18,parametros!$F$18,
IF(_xlfn.IFNA(
VLOOKUP(Eval_controles!F28,parametros!F$5:G$6,2,FALSE)
+VLOOKUP(Eval_controles!G28,parametros!H$5:I$6,2,FALSE)
+VLOOKUP(Eval_controles!H28,parametros!J$5:K$6,2,FALSE)
+VLOOKUP(Eval_controles!I28,parametros!L$5:M$7,2,FALSE)
+VLOOKUP(Eval_controles!J28,parametros!N$5:O$6,2,FALSE)
+VLOOKUP(Eval_controles!K28,parametros!P$5:Q$6,2,FALSE)
+VLOOKUP(Eval_controles!L28,parametros!R$5:S$7,2,FALSE)," - ")&lt;=parametros!$J$17,parametros!$F$17,
IF(_xlfn.IFNA(
VLOOKUP(Eval_controles!F28,parametros!F$5:G$6,2,FALSE)
+VLOOKUP(Eval_controles!G28,parametros!H$5:I$6,2,FALSE)
+VLOOKUP(Eval_controles!H28,parametros!J$5:K$6,2,FALSE)
+VLOOKUP(Eval_controles!I28,parametros!L$5:M$7,2,FALSE)
+VLOOKUP(Eval_controles!J28,parametros!N$5:O$6,2,FALSE)
+VLOOKUP(Eval_controles!K28,parametros!P$5:Q$6,2,FALSE)
+VLOOKUP(Eval_controles!L28,parametros!R$5:S$7,2,FALSE)," - ")&lt;=parametros!$J$16,parametros!$F$16," - "
)))</f>
        <v xml:space="preserve"> - </v>
      </c>
      <c r="N28" s="64"/>
      <c r="O28" s="56" t="str">
        <f>_xlfn.IFNA(VLOOKUP(N28,parametros!$L$16:$M$18,2,FALSE)," - ")</f>
        <v xml:space="preserve"> - </v>
      </c>
      <c r="P28" s="56" t="str">
        <f>_xlfn.IFNA(VLOOKUP(CONCATENATE(M28,O28),parametros!K$23:M$31,3,FALSE)," - ")</f>
        <v xml:space="preserve"> - </v>
      </c>
      <c r="Q28" s="56" t="str">
        <f>_xlfn.IFNA(VLOOKUP(CONCATENATE(M28,O28),parametros!$K$23:$L$31,2,FALSE)," - ")</f>
        <v xml:space="preserve"> - </v>
      </c>
    </row>
    <row r="29" spans="1:17" ht="15" x14ac:dyDescent="0.2">
      <c r="A29" s="14"/>
      <c r="B29" s="52"/>
      <c r="C29" s="83"/>
      <c r="D29" s="52"/>
      <c r="E29" s="52"/>
      <c r="F29" s="68"/>
      <c r="G29" s="68"/>
      <c r="H29" s="68"/>
      <c r="I29" s="68"/>
      <c r="J29" s="68"/>
      <c r="K29" s="68"/>
      <c r="L29" s="68"/>
      <c r="M29" s="56" t="str">
        <f>IF(_xlfn.IFNA(
VLOOKUP(Eval_controles!F29,parametros!F$5:G$6,2,FALSE)
+VLOOKUP(Eval_controles!G29,parametros!H$5:I$6,2,FALSE)
+VLOOKUP(Eval_controles!H29,parametros!J$5:K$6,2,FALSE)
+VLOOKUP(Eval_controles!I29,parametros!L$5:M$7,2,FALSE)
+VLOOKUP(Eval_controles!J29,parametros!N$5:O$6,2,FALSE)
+VLOOKUP(Eval_controles!K29,parametros!P$5:Q$6,2,FALSE)
+VLOOKUP(Eval_controles!L29,parametros!R$5:S$7,2,FALSE)," - ")&lt;=parametros!$J$18,parametros!$F$18,
IF(_xlfn.IFNA(
VLOOKUP(Eval_controles!F29,parametros!F$5:G$6,2,FALSE)
+VLOOKUP(Eval_controles!G29,parametros!H$5:I$6,2,FALSE)
+VLOOKUP(Eval_controles!H29,parametros!J$5:K$6,2,FALSE)
+VLOOKUP(Eval_controles!I29,parametros!L$5:M$7,2,FALSE)
+VLOOKUP(Eval_controles!J29,parametros!N$5:O$6,2,FALSE)
+VLOOKUP(Eval_controles!K29,parametros!P$5:Q$6,2,FALSE)
+VLOOKUP(Eval_controles!L29,parametros!R$5:S$7,2,FALSE)," - ")&lt;=parametros!$J$17,parametros!$F$17,
IF(_xlfn.IFNA(
VLOOKUP(Eval_controles!F29,parametros!F$5:G$6,2,FALSE)
+VLOOKUP(Eval_controles!G29,parametros!H$5:I$6,2,FALSE)
+VLOOKUP(Eval_controles!H29,parametros!J$5:K$6,2,FALSE)
+VLOOKUP(Eval_controles!I29,parametros!L$5:M$7,2,FALSE)
+VLOOKUP(Eval_controles!J29,parametros!N$5:O$6,2,FALSE)
+VLOOKUP(Eval_controles!K29,parametros!P$5:Q$6,2,FALSE)
+VLOOKUP(Eval_controles!L29,parametros!R$5:S$7,2,FALSE)," - ")&lt;=parametros!$J$16,parametros!$F$16," - "
)))</f>
        <v xml:space="preserve"> - </v>
      </c>
      <c r="N29" s="64"/>
      <c r="O29" s="56" t="str">
        <f>_xlfn.IFNA(VLOOKUP(N29,parametros!$L$16:$M$18,2,FALSE)," - ")</f>
        <v xml:space="preserve"> - </v>
      </c>
      <c r="P29" s="56" t="str">
        <f>_xlfn.IFNA(VLOOKUP(CONCATENATE(M29,O29),parametros!K$23:M$31,3,FALSE)," - ")</f>
        <v xml:space="preserve"> - </v>
      </c>
      <c r="Q29" s="56" t="str">
        <f>_xlfn.IFNA(VLOOKUP(CONCATENATE(M29,O29),parametros!$K$23:$L$31,2,FALSE)," - ")</f>
        <v xml:space="preserve"> - </v>
      </c>
    </row>
    <row r="30" spans="1:17" ht="15" x14ac:dyDescent="0.2">
      <c r="A30" s="14"/>
      <c r="B30" s="57"/>
      <c r="C30" s="84"/>
      <c r="D30" s="57"/>
      <c r="E30" s="57"/>
      <c r="F30" s="58"/>
      <c r="G30" s="58"/>
      <c r="H30" s="58"/>
      <c r="I30" s="58"/>
      <c r="J30" s="58"/>
      <c r="K30" s="58"/>
      <c r="L30" s="58"/>
      <c r="M30" s="59"/>
      <c r="N30" s="59"/>
      <c r="O30" s="59"/>
      <c r="P30" s="59"/>
      <c r="Q30" s="59"/>
    </row>
    <row r="31" spans="1:17" ht="4.5" customHeight="1" x14ac:dyDescent="0.2">
      <c r="A31" s="14"/>
      <c r="B31" s="60"/>
      <c r="C31" s="85"/>
      <c r="D31" s="58"/>
      <c r="E31" s="57"/>
      <c r="F31" s="61"/>
      <c r="G31" s="61"/>
      <c r="H31" s="61"/>
      <c r="I31" s="58"/>
      <c r="J31" s="58"/>
      <c r="K31" s="58"/>
      <c r="L31" s="58"/>
      <c r="M31" s="59"/>
      <c r="N31" s="59"/>
      <c r="O31" s="59"/>
      <c r="P31" s="59"/>
      <c r="Q31" s="59"/>
    </row>
    <row r="32" spans="1:17" ht="6.75" customHeight="1" x14ac:dyDescent="0.2">
      <c r="A32" s="14"/>
      <c r="B32" s="57"/>
      <c r="C32" s="84"/>
      <c r="D32" s="57"/>
      <c r="E32" s="57"/>
      <c r="F32" s="58"/>
      <c r="G32" s="58"/>
      <c r="H32" s="58"/>
      <c r="I32" s="58"/>
      <c r="J32" s="58"/>
      <c r="K32" s="58"/>
      <c r="L32" s="58"/>
      <c r="M32" s="59"/>
      <c r="N32" s="59"/>
      <c r="O32" s="59"/>
      <c r="P32" s="59"/>
      <c r="Q32" s="59"/>
    </row>
    <row r="33" spans="1:19" ht="16.5" customHeight="1" x14ac:dyDescent="0.2">
      <c r="A33" s="14"/>
      <c r="B33" s="122" t="s">
        <v>129</v>
      </c>
      <c r="C33" s="122"/>
      <c r="D33" s="122"/>
      <c r="E33" s="122"/>
      <c r="F33" s="122"/>
      <c r="G33" s="122"/>
      <c r="H33" s="122"/>
      <c r="I33" s="122"/>
      <c r="J33" s="122"/>
      <c r="K33" s="122"/>
      <c r="L33" s="122"/>
      <c r="M33" s="122"/>
      <c r="N33" s="122"/>
      <c r="O33" s="122"/>
      <c r="P33" s="122"/>
      <c r="Q33" s="122"/>
      <c r="R33" s="122"/>
      <c r="S33" s="122"/>
    </row>
    <row r="34" spans="1:19" ht="15" x14ac:dyDescent="0.2">
      <c r="A34" s="14"/>
      <c r="B34" s="12"/>
      <c r="C34" s="9"/>
      <c r="D34" s="9"/>
      <c r="E34" s="4"/>
      <c r="F34" s="77"/>
      <c r="G34" s="77"/>
      <c r="H34" s="77"/>
      <c r="I34" s="8"/>
    </row>
    <row r="35" spans="1:19" ht="15" x14ac:dyDescent="0.2">
      <c r="A35" s="14"/>
      <c r="B35" s="60" t="s">
        <v>87</v>
      </c>
      <c r="C35" s="81">
        <v>44309</v>
      </c>
      <c r="D35" s="58"/>
      <c r="E35" s="57"/>
      <c r="F35" s="109" t="s">
        <v>89</v>
      </c>
      <c r="G35" s="109"/>
      <c r="H35" s="109"/>
      <c r="I35" s="104" t="s">
        <v>143</v>
      </c>
      <c r="J35" s="104"/>
      <c r="K35" s="104"/>
      <c r="M35" s="59"/>
      <c r="N35" s="59"/>
      <c r="O35" s="59"/>
      <c r="P35" s="59"/>
      <c r="Q35" s="59"/>
    </row>
    <row r="36" spans="1:19" ht="15" x14ac:dyDescent="0.2">
      <c r="A36" s="14"/>
      <c r="B36" s="12"/>
      <c r="C36" s="9"/>
      <c r="D36" s="9"/>
      <c r="E36" s="4"/>
      <c r="F36" s="111"/>
      <c r="G36" s="111"/>
      <c r="H36" s="111"/>
      <c r="I36" s="8"/>
    </row>
    <row r="37" spans="1:19" ht="42.75" customHeight="1" x14ac:dyDescent="0.2">
      <c r="A37" s="14"/>
      <c r="B37" s="105" t="s">
        <v>2</v>
      </c>
      <c r="C37" s="118" t="s">
        <v>3</v>
      </c>
      <c r="D37" s="119" t="s">
        <v>98</v>
      </c>
      <c r="E37" s="105" t="s">
        <v>4</v>
      </c>
      <c r="F37" s="105" t="s">
        <v>90</v>
      </c>
      <c r="G37" s="105"/>
      <c r="H37" s="105"/>
      <c r="I37" s="105"/>
      <c r="J37" s="105"/>
      <c r="K37" s="105"/>
      <c r="L37" s="105"/>
      <c r="M37" s="112" t="s">
        <v>94</v>
      </c>
      <c r="N37" s="67" t="s">
        <v>96</v>
      </c>
      <c r="O37" s="112" t="s">
        <v>105</v>
      </c>
      <c r="P37" s="115" t="s">
        <v>106</v>
      </c>
      <c r="Q37" s="115" t="s">
        <v>109</v>
      </c>
      <c r="R37" s="110" t="s">
        <v>127</v>
      </c>
      <c r="S37" s="110" t="s">
        <v>126</v>
      </c>
    </row>
    <row r="38" spans="1:19" ht="55.5" customHeight="1" x14ac:dyDescent="0.2">
      <c r="A38" s="10"/>
      <c r="B38" s="105"/>
      <c r="C38" s="118"/>
      <c r="D38" s="120"/>
      <c r="E38" s="105"/>
      <c r="F38" s="116" t="s">
        <v>91</v>
      </c>
      <c r="G38" s="117"/>
      <c r="H38" s="63" t="s">
        <v>92</v>
      </c>
      <c r="I38" s="63" t="s">
        <v>93</v>
      </c>
      <c r="J38" s="63" t="s">
        <v>100</v>
      </c>
      <c r="K38" s="63" t="s">
        <v>101</v>
      </c>
      <c r="L38" s="63" t="s">
        <v>102</v>
      </c>
      <c r="M38" s="112"/>
      <c r="N38" s="113" t="s">
        <v>95</v>
      </c>
      <c r="O38" s="112" t="s">
        <v>103</v>
      </c>
      <c r="P38" s="115"/>
      <c r="Q38" s="115"/>
      <c r="R38" s="110"/>
      <c r="S38" s="110"/>
    </row>
    <row r="39" spans="1:19" ht="153" customHeight="1" x14ac:dyDescent="0.2">
      <c r="A39" s="10"/>
      <c r="B39" s="105"/>
      <c r="C39" s="118"/>
      <c r="D39" s="121"/>
      <c r="E39" s="105"/>
      <c r="F39" s="74" t="s">
        <v>117</v>
      </c>
      <c r="G39" s="74" t="s">
        <v>116</v>
      </c>
      <c r="H39" s="74" t="s">
        <v>115</v>
      </c>
      <c r="I39" s="33" t="s">
        <v>114</v>
      </c>
      <c r="J39" s="74" t="s">
        <v>99</v>
      </c>
      <c r="K39" s="74" t="s">
        <v>118</v>
      </c>
      <c r="L39" s="74" t="s">
        <v>119</v>
      </c>
      <c r="M39" s="112"/>
      <c r="N39" s="114"/>
      <c r="O39" s="112"/>
      <c r="P39" s="115"/>
      <c r="Q39" s="115"/>
      <c r="R39" s="110"/>
      <c r="S39" s="110"/>
    </row>
    <row r="40" spans="1:19" ht="153" x14ac:dyDescent="0.2">
      <c r="A40" s="10"/>
      <c r="B40" s="98" t="s">
        <v>131</v>
      </c>
      <c r="C40" s="101" t="s">
        <v>132</v>
      </c>
      <c r="D40" s="87" t="s">
        <v>133</v>
      </c>
      <c r="E40" s="88" t="s">
        <v>138</v>
      </c>
      <c r="F40" s="70" t="s">
        <v>14</v>
      </c>
      <c r="G40" s="70" t="s">
        <v>15</v>
      </c>
      <c r="H40" s="70" t="s">
        <v>16</v>
      </c>
      <c r="I40" s="70" t="s">
        <v>17</v>
      </c>
      <c r="J40" s="70" t="s">
        <v>18</v>
      </c>
      <c r="K40" s="70" t="s">
        <v>19</v>
      </c>
      <c r="L40" s="70" t="s">
        <v>20</v>
      </c>
      <c r="M40" s="56" t="str">
        <f>IF(_xlfn.IFNA(
VLOOKUP(Eval_controles!F40,parametros!F$5:G$6,2,FALSE)
+VLOOKUP(Eval_controles!G40,parametros!H$5:I$6,2,FALSE)
+VLOOKUP(Eval_controles!H40,parametros!J$5:K$6,2,FALSE)
+VLOOKUP(Eval_controles!I40,parametros!L$5:M$7,2,FALSE)
+VLOOKUP(Eval_controles!J40,parametros!N$5:O$6,2,FALSE)
+VLOOKUP(Eval_controles!K40,parametros!P$5:Q$6,2,FALSE)
+VLOOKUP(Eval_controles!L40,parametros!R$5:S$7,2,FALSE)," - ")&lt;=parametros!$J$18,parametros!$F$18,
IF(_xlfn.IFNA(
VLOOKUP(Eval_controles!F40,parametros!F$5:G$6,2,FALSE)
+VLOOKUP(Eval_controles!G40,parametros!H$5:I$6,2,FALSE)
+VLOOKUP(Eval_controles!H40,parametros!J$5:K$6,2,FALSE)
+VLOOKUP(Eval_controles!I40,parametros!L$5:M$7,2,FALSE)
+VLOOKUP(Eval_controles!J40,parametros!N$5:O$6,2,FALSE)
+VLOOKUP(Eval_controles!K40,parametros!P$5:Q$6,2,FALSE)
+VLOOKUP(Eval_controles!L40,parametros!R$5:S$7,2,FALSE)," - ")&lt;=parametros!$J$17,parametros!$F$17,
IF(_xlfn.IFNA(
VLOOKUP(Eval_controles!F40,parametros!F$5:G$6,2,FALSE)
+VLOOKUP(Eval_controles!G40,parametros!H$5:I$6,2,FALSE)
+VLOOKUP(Eval_controles!H40,parametros!J$5:K$6,2,FALSE)
+VLOOKUP(Eval_controles!I40,parametros!L$5:M$7,2,FALSE)
+VLOOKUP(Eval_controles!J40,parametros!N$5:O$6,2,FALSE)
+VLOOKUP(Eval_controles!K40,parametros!P$5:Q$6,2,FALSE)
+VLOOKUP(Eval_controles!L40,parametros!R$5:S$7,2,FALSE)," - ")&lt;=parametros!$J$16,parametros!$F$16," - "
)))</f>
        <v>Fuerte</v>
      </c>
      <c r="N40" s="64" t="s">
        <v>50</v>
      </c>
      <c r="O40" s="56" t="str">
        <f>_xlfn.IFNA(VLOOKUP(N40,parametros!$L$16:$M$18,2,FALSE)," - ")</f>
        <v>Moderado</v>
      </c>
      <c r="P40" s="56" t="str">
        <f>_xlfn.IFNA(VLOOKUP(CONCATENATE(M40,O40),parametros!K$23:M$31,3,FALSE)," - ")</f>
        <v>Sí</v>
      </c>
      <c r="Q40" s="56">
        <f>_xlfn.IFNA(VLOOKUP(CONCATENATE(M40,O40),parametros!$K$23:$L$31,2,FALSE)," - ")</f>
        <v>100</v>
      </c>
      <c r="R40" s="92" t="s">
        <v>144</v>
      </c>
      <c r="S40" s="93" t="s">
        <v>145</v>
      </c>
    </row>
    <row r="41" spans="1:19" ht="127.5" x14ac:dyDescent="0.2">
      <c r="B41" s="99"/>
      <c r="C41" s="102"/>
      <c r="D41" s="87" t="s">
        <v>134</v>
      </c>
      <c r="E41" s="88" t="s">
        <v>139</v>
      </c>
      <c r="F41" s="90" t="s">
        <v>14</v>
      </c>
      <c r="G41" s="90" t="s">
        <v>15</v>
      </c>
      <c r="H41" s="90" t="s">
        <v>16</v>
      </c>
      <c r="I41" s="90" t="s">
        <v>17</v>
      </c>
      <c r="J41" s="90" t="s">
        <v>18</v>
      </c>
      <c r="K41" s="90" t="s">
        <v>19</v>
      </c>
      <c r="L41" s="90" t="s">
        <v>20</v>
      </c>
      <c r="M41" s="56" t="str">
        <f>IF(_xlfn.IFNA(
VLOOKUP(Eval_controles!F41,parametros!F$5:G$6,2,FALSE)
+VLOOKUP(Eval_controles!G41,parametros!H$5:I$6,2,FALSE)
+VLOOKUP(Eval_controles!H41,parametros!J$5:K$6,2,FALSE)
+VLOOKUP(Eval_controles!I41,parametros!L$5:M$7,2,FALSE)
+VLOOKUP(Eval_controles!J41,parametros!N$5:O$6,2,FALSE)
+VLOOKUP(Eval_controles!K41,parametros!P$5:Q$6,2,FALSE)
+VLOOKUP(Eval_controles!L41,parametros!R$5:S$7,2,FALSE)," - ")&lt;=parametros!$J$18,parametros!$F$18,
IF(_xlfn.IFNA(
VLOOKUP(Eval_controles!F41,parametros!F$5:G$6,2,FALSE)
+VLOOKUP(Eval_controles!G41,parametros!H$5:I$6,2,FALSE)
+VLOOKUP(Eval_controles!H41,parametros!J$5:K$6,2,FALSE)
+VLOOKUP(Eval_controles!I41,parametros!L$5:M$7,2,FALSE)
+VLOOKUP(Eval_controles!J41,parametros!N$5:O$6,2,FALSE)
+VLOOKUP(Eval_controles!K41,parametros!P$5:Q$6,2,FALSE)
+VLOOKUP(Eval_controles!L41,parametros!R$5:S$7,2,FALSE)," - ")&lt;=parametros!$J$17,parametros!$F$17,
IF(_xlfn.IFNA(
VLOOKUP(Eval_controles!F41,parametros!F$5:G$6,2,FALSE)
+VLOOKUP(Eval_controles!G41,parametros!H$5:I$6,2,FALSE)
+VLOOKUP(Eval_controles!H41,parametros!J$5:K$6,2,FALSE)
+VLOOKUP(Eval_controles!I41,parametros!L$5:M$7,2,FALSE)
+VLOOKUP(Eval_controles!J41,parametros!N$5:O$6,2,FALSE)
+VLOOKUP(Eval_controles!K41,parametros!P$5:Q$6,2,FALSE)
+VLOOKUP(Eval_controles!L41,parametros!R$5:S$7,2,FALSE)," - ")&lt;=parametros!$J$16,parametros!$F$16," - "
)))</f>
        <v>Fuerte</v>
      </c>
      <c r="N41" s="64" t="s">
        <v>46</v>
      </c>
      <c r="O41" s="56" t="str">
        <f>_xlfn.IFNA(VLOOKUP(N41,parametros!$L$16:$M$18,2,FALSE)," - ")</f>
        <v>Fuerte</v>
      </c>
      <c r="P41" s="56" t="str">
        <f>_xlfn.IFNA(VLOOKUP(CONCATENATE(M41,O41),parametros!K$23:M$31,3,FALSE)," - ")</f>
        <v>No</v>
      </c>
      <c r="Q41" s="56">
        <f>_xlfn.IFNA(VLOOKUP(CONCATENATE(M41,O41),parametros!$K$23:$L$31,2,FALSE)," - ")</f>
        <v>100</v>
      </c>
      <c r="R41" s="92" t="s">
        <v>144</v>
      </c>
      <c r="S41" s="92" t="s">
        <v>146</v>
      </c>
    </row>
    <row r="42" spans="1:19" ht="153" x14ac:dyDescent="0.2">
      <c r="A42" s="13"/>
      <c r="B42" s="99"/>
      <c r="C42" s="102"/>
      <c r="D42" s="87" t="s">
        <v>135</v>
      </c>
      <c r="E42" s="88" t="s">
        <v>140</v>
      </c>
      <c r="F42" s="90" t="s">
        <v>14</v>
      </c>
      <c r="G42" s="90" t="s">
        <v>15</v>
      </c>
      <c r="H42" s="90" t="s">
        <v>16</v>
      </c>
      <c r="I42" s="90" t="s">
        <v>17</v>
      </c>
      <c r="J42" s="90" t="s">
        <v>18</v>
      </c>
      <c r="K42" s="90" t="s">
        <v>19</v>
      </c>
      <c r="L42" s="90" t="s">
        <v>20</v>
      </c>
      <c r="M42" s="56" t="str">
        <f>IF(_xlfn.IFNA(
VLOOKUP(Eval_controles!F42,parametros!F$5:G$6,2,FALSE)
+VLOOKUP(Eval_controles!G42,parametros!H$5:I$6,2,FALSE)
+VLOOKUP(Eval_controles!H42,parametros!J$5:K$6,2,FALSE)
+VLOOKUP(Eval_controles!I42,parametros!L$5:M$7,2,FALSE)
+VLOOKUP(Eval_controles!J42,parametros!N$5:O$6,2,FALSE)
+VLOOKUP(Eval_controles!K42,parametros!P$5:Q$6,2,FALSE)
+VLOOKUP(Eval_controles!L42,parametros!R$5:S$7,2,FALSE)," - ")&lt;=parametros!$J$18,parametros!$F$18,
IF(_xlfn.IFNA(
VLOOKUP(Eval_controles!F42,parametros!F$5:G$6,2,FALSE)
+VLOOKUP(Eval_controles!G42,parametros!H$5:I$6,2,FALSE)
+VLOOKUP(Eval_controles!H42,parametros!J$5:K$6,2,FALSE)
+VLOOKUP(Eval_controles!I42,parametros!L$5:M$7,2,FALSE)
+VLOOKUP(Eval_controles!J42,parametros!N$5:O$6,2,FALSE)
+VLOOKUP(Eval_controles!K42,parametros!P$5:Q$6,2,FALSE)
+VLOOKUP(Eval_controles!L42,parametros!R$5:S$7,2,FALSE)," - ")&lt;=parametros!$J$17,parametros!$F$17,
IF(_xlfn.IFNA(
VLOOKUP(Eval_controles!F42,parametros!F$5:G$6,2,FALSE)
+VLOOKUP(Eval_controles!G42,parametros!H$5:I$6,2,FALSE)
+VLOOKUP(Eval_controles!H42,parametros!J$5:K$6,2,FALSE)
+VLOOKUP(Eval_controles!I42,parametros!L$5:M$7,2,FALSE)
+VLOOKUP(Eval_controles!J42,parametros!N$5:O$6,2,FALSE)
+VLOOKUP(Eval_controles!K42,parametros!P$5:Q$6,2,FALSE)
+VLOOKUP(Eval_controles!L42,parametros!R$5:S$7,2,FALSE)," - ")&lt;=parametros!$J$16,parametros!$F$16," - "
)))</f>
        <v>Fuerte</v>
      </c>
      <c r="N42" s="64" t="s">
        <v>50</v>
      </c>
      <c r="O42" s="56" t="str">
        <f>_xlfn.IFNA(VLOOKUP(N42,parametros!$L$16:$M$18,2,FALSE)," - ")</f>
        <v>Moderado</v>
      </c>
      <c r="P42" s="56" t="str">
        <f>_xlfn.IFNA(VLOOKUP(CONCATENATE(M42,O42),parametros!K$23:M$31,3,FALSE)," - ")</f>
        <v>Sí</v>
      </c>
      <c r="Q42" s="56">
        <f>_xlfn.IFNA(VLOOKUP(CONCATENATE(M42,O42),parametros!$K$23:$L$31,2,FALSE)," - ")</f>
        <v>100</v>
      </c>
      <c r="R42" s="92" t="s">
        <v>144</v>
      </c>
      <c r="S42" s="93" t="s">
        <v>145</v>
      </c>
    </row>
    <row r="43" spans="1:19" ht="178.5" x14ac:dyDescent="0.2">
      <c r="A43" s="13"/>
      <c r="B43" s="99"/>
      <c r="C43" s="102"/>
      <c r="D43" s="87" t="s">
        <v>136</v>
      </c>
      <c r="E43" s="88" t="s">
        <v>142</v>
      </c>
      <c r="F43" s="90" t="s">
        <v>14</v>
      </c>
      <c r="G43" s="90" t="s">
        <v>15</v>
      </c>
      <c r="H43" s="90" t="s">
        <v>16</v>
      </c>
      <c r="I43" s="90" t="s">
        <v>17</v>
      </c>
      <c r="J43" s="90" t="s">
        <v>18</v>
      </c>
      <c r="K43" s="90" t="s">
        <v>19</v>
      </c>
      <c r="L43" s="90" t="s">
        <v>20</v>
      </c>
      <c r="M43" s="56" t="str">
        <f>IF(_xlfn.IFNA(
VLOOKUP(Eval_controles!F43,parametros!F$5:G$6,2,FALSE)
+VLOOKUP(Eval_controles!G43,parametros!H$5:I$6,2,FALSE)
+VLOOKUP(Eval_controles!H43,parametros!J$5:K$6,2,FALSE)
+VLOOKUP(Eval_controles!I43,parametros!L$5:M$7,2,FALSE)
+VLOOKUP(Eval_controles!J43,parametros!N$5:O$6,2,FALSE)
+VLOOKUP(Eval_controles!K43,parametros!P$5:Q$6,2,FALSE)
+VLOOKUP(Eval_controles!L43,parametros!R$5:S$7,2,FALSE)," - ")&lt;=parametros!$J$18,parametros!$F$18,
IF(_xlfn.IFNA(
VLOOKUP(Eval_controles!F43,parametros!F$5:G$6,2,FALSE)
+VLOOKUP(Eval_controles!G43,parametros!H$5:I$6,2,FALSE)
+VLOOKUP(Eval_controles!H43,parametros!J$5:K$6,2,FALSE)
+VLOOKUP(Eval_controles!I43,parametros!L$5:M$7,2,FALSE)
+VLOOKUP(Eval_controles!J43,parametros!N$5:O$6,2,FALSE)
+VLOOKUP(Eval_controles!K43,parametros!P$5:Q$6,2,FALSE)
+VLOOKUP(Eval_controles!L43,parametros!R$5:S$7,2,FALSE)," - ")&lt;=parametros!$J$17,parametros!$F$17,
IF(_xlfn.IFNA(
VLOOKUP(Eval_controles!F43,parametros!F$5:G$6,2,FALSE)
+VLOOKUP(Eval_controles!G43,parametros!H$5:I$6,2,FALSE)
+VLOOKUP(Eval_controles!H43,parametros!J$5:K$6,2,FALSE)
+VLOOKUP(Eval_controles!I43,parametros!L$5:M$7,2,FALSE)
+VLOOKUP(Eval_controles!J43,parametros!N$5:O$6,2,FALSE)
+VLOOKUP(Eval_controles!K43,parametros!P$5:Q$6,2,FALSE)
+VLOOKUP(Eval_controles!L43,parametros!R$5:S$7,2,FALSE)," - ")&lt;=parametros!$J$16,parametros!$F$16," - "
)))</f>
        <v>Fuerte</v>
      </c>
      <c r="N43" s="64" t="s">
        <v>46</v>
      </c>
      <c r="O43" s="56" t="str">
        <f>_xlfn.IFNA(VLOOKUP(N43,parametros!$L$16:$M$18,2,FALSE)," - ")</f>
        <v>Fuerte</v>
      </c>
      <c r="P43" s="56" t="str">
        <f>_xlfn.IFNA(VLOOKUP(CONCATENATE(M43,O43),parametros!K$23:M$31,3,FALSE)," - ")</f>
        <v>No</v>
      </c>
      <c r="Q43" s="56">
        <f>_xlfn.IFNA(VLOOKUP(CONCATENATE(M43,O43),parametros!$K$23:$L$31,2,FALSE)," - ")</f>
        <v>100</v>
      </c>
      <c r="R43" s="92" t="s">
        <v>144</v>
      </c>
      <c r="S43" s="92" t="s">
        <v>147</v>
      </c>
    </row>
    <row r="44" spans="1:19" ht="153" x14ac:dyDescent="0.2">
      <c r="A44" s="13"/>
      <c r="B44" s="100"/>
      <c r="C44" s="103"/>
      <c r="D44" s="87" t="s">
        <v>137</v>
      </c>
      <c r="E44" s="88" t="s">
        <v>141</v>
      </c>
      <c r="F44" s="90" t="s">
        <v>14</v>
      </c>
      <c r="G44" s="90" t="s">
        <v>15</v>
      </c>
      <c r="H44" s="90" t="s">
        <v>16</v>
      </c>
      <c r="I44" s="90" t="s">
        <v>17</v>
      </c>
      <c r="J44" s="90" t="s">
        <v>18</v>
      </c>
      <c r="K44" s="90" t="s">
        <v>19</v>
      </c>
      <c r="L44" s="90" t="s">
        <v>20</v>
      </c>
      <c r="M44" s="56" t="str">
        <f>IF(_xlfn.IFNA(
VLOOKUP(Eval_controles!F44,parametros!F$5:G$6,2,FALSE)
+VLOOKUP(Eval_controles!G44,parametros!H$5:I$6,2,FALSE)
+VLOOKUP(Eval_controles!H44,parametros!J$5:K$6,2,FALSE)
+VLOOKUP(Eval_controles!I44,parametros!L$5:M$7,2,FALSE)
+VLOOKUP(Eval_controles!J44,parametros!N$5:O$6,2,FALSE)
+VLOOKUP(Eval_controles!K44,parametros!P$5:Q$6,2,FALSE)
+VLOOKUP(Eval_controles!L44,parametros!R$5:S$7,2,FALSE)," - ")&lt;=parametros!$J$18,parametros!$F$18,
IF(_xlfn.IFNA(
VLOOKUP(Eval_controles!F44,parametros!F$5:G$6,2,FALSE)
+VLOOKUP(Eval_controles!G44,parametros!H$5:I$6,2,FALSE)
+VLOOKUP(Eval_controles!H44,parametros!J$5:K$6,2,FALSE)
+VLOOKUP(Eval_controles!I44,parametros!L$5:M$7,2,FALSE)
+VLOOKUP(Eval_controles!J44,parametros!N$5:O$6,2,FALSE)
+VLOOKUP(Eval_controles!K44,parametros!P$5:Q$6,2,FALSE)
+VLOOKUP(Eval_controles!L44,parametros!R$5:S$7,2,FALSE)," - ")&lt;=parametros!$J$17,parametros!$F$17,
IF(_xlfn.IFNA(
VLOOKUP(Eval_controles!F44,parametros!F$5:G$6,2,FALSE)
+VLOOKUP(Eval_controles!G44,parametros!H$5:I$6,2,FALSE)
+VLOOKUP(Eval_controles!H44,parametros!J$5:K$6,2,FALSE)
+VLOOKUP(Eval_controles!I44,parametros!L$5:M$7,2,FALSE)
+VLOOKUP(Eval_controles!J44,parametros!N$5:O$6,2,FALSE)
+VLOOKUP(Eval_controles!K44,parametros!P$5:Q$6,2,FALSE)
+VLOOKUP(Eval_controles!L44,parametros!R$5:S$7,2,FALSE)," - ")&lt;=parametros!$J$16,parametros!$F$16," - "
)))</f>
        <v>Fuerte</v>
      </c>
      <c r="N44" s="64" t="s">
        <v>46</v>
      </c>
      <c r="O44" s="56" t="str">
        <f>_xlfn.IFNA(VLOOKUP(N44,parametros!$L$16:$M$18,2,FALSE)," - ")</f>
        <v>Fuerte</v>
      </c>
      <c r="P44" s="56" t="str">
        <f>_xlfn.IFNA(VLOOKUP(CONCATENATE(M44,O44),parametros!K$23:M$31,3,FALSE)," - ")</f>
        <v>No</v>
      </c>
      <c r="Q44" s="56">
        <f>_xlfn.IFNA(VLOOKUP(CONCATENATE(M44,O44),parametros!$K$23:$L$31,2,FALSE)," - ")</f>
        <v>100</v>
      </c>
      <c r="R44" s="92" t="s">
        <v>144</v>
      </c>
      <c r="S44" s="92" t="s">
        <v>147</v>
      </c>
    </row>
    <row r="45" spans="1:19" ht="14.25" x14ac:dyDescent="0.2">
      <c r="A45" s="13"/>
      <c r="B45" s="78"/>
      <c r="C45" s="83"/>
      <c r="D45" s="52"/>
      <c r="E45" s="52"/>
      <c r="F45" s="70"/>
      <c r="G45" s="70"/>
      <c r="H45" s="70"/>
      <c r="I45" s="70"/>
      <c r="J45" s="70"/>
      <c r="K45" s="70"/>
      <c r="L45" s="70"/>
      <c r="M45" s="56" t="str">
        <f>IF(_xlfn.IFNA(
VLOOKUP(Eval_controles!F45,parametros!F$5:G$6,2,FALSE)
+VLOOKUP(Eval_controles!G45,parametros!H$5:I$6,2,FALSE)
+VLOOKUP(Eval_controles!H45,parametros!J$5:K$6,2,FALSE)
+VLOOKUP(Eval_controles!I45,parametros!L$5:M$7,2,FALSE)
+VLOOKUP(Eval_controles!J45,parametros!N$5:O$6,2,FALSE)
+VLOOKUP(Eval_controles!K45,parametros!P$5:Q$6,2,FALSE)
+VLOOKUP(Eval_controles!L45,parametros!R$5:S$7,2,FALSE)," - ")&lt;=parametros!$J$18,parametros!$F$18,
IF(_xlfn.IFNA(
VLOOKUP(Eval_controles!F45,parametros!F$5:G$6,2,FALSE)
+VLOOKUP(Eval_controles!G45,parametros!H$5:I$6,2,FALSE)
+VLOOKUP(Eval_controles!H45,parametros!J$5:K$6,2,FALSE)
+VLOOKUP(Eval_controles!I45,parametros!L$5:M$7,2,FALSE)
+VLOOKUP(Eval_controles!J45,parametros!N$5:O$6,2,FALSE)
+VLOOKUP(Eval_controles!K45,parametros!P$5:Q$6,2,FALSE)
+VLOOKUP(Eval_controles!L45,parametros!R$5:S$7,2,FALSE)," - ")&lt;=parametros!$J$17,parametros!$F$17,
IF(_xlfn.IFNA(
VLOOKUP(Eval_controles!F45,parametros!F$5:G$6,2,FALSE)
+VLOOKUP(Eval_controles!G45,parametros!H$5:I$6,2,FALSE)
+VLOOKUP(Eval_controles!H45,parametros!J$5:K$6,2,FALSE)
+VLOOKUP(Eval_controles!I45,parametros!L$5:M$7,2,FALSE)
+VLOOKUP(Eval_controles!J45,parametros!N$5:O$6,2,FALSE)
+VLOOKUP(Eval_controles!K45,parametros!P$5:Q$6,2,FALSE)
+VLOOKUP(Eval_controles!L45,parametros!R$5:S$7,2,FALSE)," - ")&lt;=parametros!$J$16,parametros!$F$16," - "
)))</f>
        <v xml:space="preserve"> - </v>
      </c>
      <c r="N45" s="64"/>
      <c r="O45" s="56" t="str">
        <f>_xlfn.IFNA(VLOOKUP(N45,parametros!$L$16:$M$18,2,FALSE)," - ")</f>
        <v xml:space="preserve"> - </v>
      </c>
      <c r="P45" s="56" t="str">
        <f>_xlfn.IFNA(VLOOKUP(CONCATENATE(M45,O45),parametros!K$23:M$31,3,FALSE)," - ")</f>
        <v xml:space="preserve"> - </v>
      </c>
      <c r="Q45" s="56" t="str">
        <f>_xlfn.IFNA(VLOOKUP(CONCATENATE(M45,O45),parametros!$K$23:$L$31,2,FALSE)," - ")</f>
        <v xml:space="preserve"> - </v>
      </c>
      <c r="R45" s="79"/>
      <c r="S45" s="79"/>
    </row>
    <row r="46" spans="1:19" ht="14.25" x14ac:dyDescent="0.2">
      <c r="A46" s="13"/>
      <c r="B46" s="78"/>
      <c r="C46" s="83"/>
      <c r="D46" s="52"/>
      <c r="E46" s="52"/>
      <c r="F46" s="70"/>
      <c r="G46" s="70"/>
      <c r="H46" s="70"/>
      <c r="I46" s="70"/>
      <c r="J46" s="70"/>
      <c r="K46" s="70"/>
      <c r="L46" s="70"/>
      <c r="M46" s="56" t="str">
        <f>IF(_xlfn.IFNA(
VLOOKUP(Eval_controles!F46,parametros!F$5:G$6,2,FALSE)
+VLOOKUP(Eval_controles!G46,parametros!H$5:I$6,2,FALSE)
+VLOOKUP(Eval_controles!H46,parametros!J$5:K$6,2,FALSE)
+VLOOKUP(Eval_controles!I46,parametros!L$5:M$7,2,FALSE)
+VLOOKUP(Eval_controles!J46,parametros!N$5:O$6,2,FALSE)
+VLOOKUP(Eval_controles!K46,parametros!P$5:Q$6,2,FALSE)
+VLOOKUP(Eval_controles!L46,parametros!R$5:S$7,2,FALSE)," - ")&lt;=parametros!$J$18,parametros!$F$18,
IF(_xlfn.IFNA(
VLOOKUP(Eval_controles!F46,parametros!F$5:G$6,2,FALSE)
+VLOOKUP(Eval_controles!G46,parametros!H$5:I$6,2,FALSE)
+VLOOKUP(Eval_controles!H46,parametros!J$5:K$6,2,FALSE)
+VLOOKUP(Eval_controles!I46,parametros!L$5:M$7,2,FALSE)
+VLOOKUP(Eval_controles!J46,parametros!N$5:O$6,2,FALSE)
+VLOOKUP(Eval_controles!K46,parametros!P$5:Q$6,2,FALSE)
+VLOOKUP(Eval_controles!L46,parametros!R$5:S$7,2,FALSE)," - ")&lt;=parametros!$J$17,parametros!$F$17,
IF(_xlfn.IFNA(
VLOOKUP(Eval_controles!F46,parametros!F$5:G$6,2,FALSE)
+VLOOKUP(Eval_controles!G46,parametros!H$5:I$6,2,FALSE)
+VLOOKUP(Eval_controles!H46,parametros!J$5:K$6,2,FALSE)
+VLOOKUP(Eval_controles!I46,parametros!L$5:M$7,2,FALSE)
+VLOOKUP(Eval_controles!J46,parametros!N$5:O$6,2,FALSE)
+VLOOKUP(Eval_controles!K46,parametros!P$5:Q$6,2,FALSE)
+VLOOKUP(Eval_controles!L46,parametros!R$5:S$7,2,FALSE)," - ")&lt;=parametros!$J$16,parametros!$F$16," - "
)))</f>
        <v xml:space="preserve"> - </v>
      </c>
      <c r="N46" s="64"/>
      <c r="O46" s="56" t="str">
        <f>_xlfn.IFNA(VLOOKUP(N46,parametros!$L$16:$M$18,2,FALSE)," - ")</f>
        <v xml:space="preserve"> - </v>
      </c>
      <c r="P46" s="56" t="str">
        <f>_xlfn.IFNA(VLOOKUP(CONCATENATE(M46,O46),parametros!K$23:M$31,3,FALSE)," - ")</f>
        <v xml:space="preserve"> - </v>
      </c>
      <c r="Q46" s="56" t="str">
        <f>_xlfn.IFNA(VLOOKUP(CONCATENATE(M46,O46),parametros!$K$23:$L$31,2,FALSE)," - ")</f>
        <v xml:space="preserve"> - </v>
      </c>
      <c r="R46" s="79"/>
      <c r="S46" s="79"/>
    </row>
    <row r="47" spans="1:19" ht="15" x14ac:dyDescent="0.2">
      <c r="A47" s="14"/>
      <c r="B47" s="78"/>
      <c r="C47" s="83"/>
      <c r="D47" s="52"/>
      <c r="E47" s="52"/>
      <c r="F47" s="70"/>
      <c r="G47" s="70"/>
      <c r="H47" s="70"/>
      <c r="I47" s="70"/>
      <c r="J47" s="70"/>
      <c r="K47" s="70"/>
      <c r="L47" s="70"/>
      <c r="M47" s="56" t="str">
        <f>IF(_xlfn.IFNA(
VLOOKUP(Eval_controles!F47,parametros!F$5:G$6,2,FALSE)
+VLOOKUP(Eval_controles!G47,parametros!H$5:I$6,2,FALSE)
+VLOOKUP(Eval_controles!H47,parametros!J$5:K$6,2,FALSE)
+VLOOKUP(Eval_controles!I47,parametros!L$5:M$7,2,FALSE)
+VLOOKUP(Eval_controles!J47,parametros!N$5:O$6,2,FALSE)
+VLOOKUP(Eval_controles!K47,parametros!P$5:Q$6,2,FALSE)
+VLOOKUP(Eval_controles!L47,parametros!R$5:S$7,2,FALSE)," - ")&lt;=parametros!$J$18,parametros!$F$18,
IF(_xlfn.IFNA(
VLOOKUP(Eval_controles!F47,parametros!F$5:G$6,2,FALSE)
+VLOOKUP(Eval_controles!G47,parametros!H$5:I$6,2,FALSE)
+VLOOKUP(Eval_controles!H47,parametros!J$5:K$6,2,FALSE)
+VLOOKUP(Eval_controles!I47,parametros!L$5:M$7,2,FALSE)
+VLOOKUP(Eval_controles!J47,parametros!N$5:O$6,2,FALSE)
+VLOOKUP(Eval_controles!K47,parametros!P$5:Q$6,2,FALSE)
+VLOOKUP(Eval_controles!L47,parametros!R$5:S$7,2,FALSE)," - ")&lt;=parametros!$J$17,parametros!$F$17,
IF(_xlfn.IFNA(
VLOOKUP(Eval_controles!F47,parametros!F$5:G$6,2,FALSE)
+VLOOKUP(Eval_controles!G47,parametros!H$5:I$6,2,FALSE)
+VLOOKUP(Eval_controles!H47,parametros!J$5:K$6,2,FALSE)
+VLOOKUP(Eval_controles!I47,parametros!L$5:M$7,2,FALSE)
+VLOOKUP(Eval_controles!J47,parametros!N$5:O$6,2,FALSE)
+VLOOKUP(Eval_controles!K47,parametros!P$5:Q$6,2,FALSE)
+VLOOKUP(Eval_controles!L47,parametros!R$5:S$7,2,FALSE)," - ")&lt;=parametros!$J$16,parametros!$F$16," - "
)))</f>
        <v xml:space="preserve"> - </v>
      </c>
      <c r="N47" s="64"/>
      <c r="O47" s="56" t="str">
        <f>_xlfn.IFNA(VLOOKUP(N47,parametros!$L$16:$M$18,2,FALSE)," - ")</f>
        <v xml:space="preserve"> - </v>
      </c>
      <c r="P47" s="56" t="str">
        <f>_xlfn.IFNA(VLOOKUP(CONCATENATE(M47,O47),parametros!K$23:M$31,3,FALSE)," - ")</f>
        <v xml:space="preserve"> - </v>
      </c>
      <c r="Q47" s="56" t="str">
        <f>_xlfn.IFNA(VLOOKUP(CONCATENATE(M47,O47),parametros!$K$23:$L$31,2,FALSE)," - ")</f>
        <v xml:space="preserve"> - </v>
      </c>
      <c r="R47" s="79"/>
      <c r="S47" s="79"/>
    </row>
    <row r="48" spans="1:19" ht="15" x14ac:dyDescent="0.2">
      <c r="A48" s="14"/>
      <c r="B48" s="52"/>
      <c r="C48" s="83"/>
      <c r="D48" s="52"/>
      <c r="E48" s="52"/>
      <c r="F48" s="70"/>
      <c r="G48" s="70"/>
      <c r="H48" s="70"/>
      <c r="I48" s="70"/>
      <c r="J48" s="70"/>
      <c r="K48" s="70"/>
      <c r="L48" s="70"/>
      <c r="M48" s="56" t="str">
        <f>IF(_xlfn.IFNA(
VLOOKUP(Eval_controles!F48,parametros!F$5:G$6,2,FALSE)
+VLOOKUP(Eval_controles!G48,parametros!H$5:I$6,2,FALSE)
+VLOOKUP(Eval_controles!H48,parametros!J$5:K$6,2,FALSE)
+VLOOKUP(Eval_controles!I48,parametros!L$5:M$7,2,FALSE)
+VLOOKUP(Eval_controles!J48,parametros!N$5:O$6,2,FALSE)
+VLOOKUP(Eval_controles!K48,parametros!P$5:Q$6,2,FALSE)
+VLOOKUP(Eval_controles!L48,parametros!R$5:S$7,2,FALSE)," - ")&lt;=parametros!$J$18,parametros!$F$18,
IF(_xlfn.IFNA(
VLOOKUP(Eval_controles!F48,parametros!F$5:G$6,2,FALSE)
+VLOOKUP(Eval_controles!G48,parametros!H$5:I$6,2,FALSE)
+VLOOKUP(Eval_controles!H48,parametros!J$5:K$6,2,FALSE)
+VLOOKUP(Eval_controles!I48,parametros!L$5:M$7,2,FALSE)
+VLOOKUP(Eval_controles!J48,parametros!N$5:O$6,2,FALSE)
+VLOOKUP(Eval_controles!K48,parametros!P$5:Q$6,2,FALSE)
+VLOOKUP(Eval_controles!L48,parametros!R$5:S$7,2,FALSE)," - ")&lt;=parametros!$J$17,parametros!$F$17,
IF(_xlfn.IFNA(
VLOOKUP(Eval_controles!F48,parametros!F$5:G$6,2,FALSE)
+VLOOKUP(Eval_controles!G48,parametros!H$5:I$6,2,FALSE)
+VLOOKUP(Eval_controles!H48,parametros!J$5:K$6,2,FALSE)
+VLOOKUP(Eval_controles!I48,parametros!L$5:M$7,2,FALSE)
+VLOOKUP(Eval_controles!J48,parametros!N$5:O$6,2,FALSE)
+VLOOKUP(Eval_controles!K48,parametros!P$5:Q$6,2,FALSE)
+VLOOKUP(Eval_controles!L48,parametros!R$5:S$7,2,FALSE)," - ")&lt;=parametros!$J$16,parametros!$F$16," - "
)))</f>
        <v xml:space="preserve"> - </v>
      </c>
      <c r="N48" s="64"/>
      <c r="O48" s="56" t="str">
        <f>_xlfn.IFNA(VLOOKUP(N48,parametros!$L$16:$M$18,2,FALSE)," - ")</f>
        <v xml:space="preserve"> - </v>
      </c>
      <c r="P48" s="56" t="str">
        <f>_xlfn.IFNA(VLOOKUP(CONCATENATE(M48,O48),parametros!K$23:M$31,3,FALSE)," - ")</f>
        <v xml:space="preserve"> - </v>
      </c>
      <c r="Q48" s="56" t="str">
        <f>_xlfn.IFNA(VLOOKUP(CONCATENATE(M48,O48),parametros!$K$23:$L$31,2,FALSE)," - ")</f>
        <v xml:space="preserve"> - </v>
      </c>
      <c r="R48" s="79"/>
      <c r="S48" s="79"/>
    </row>
    <row r="49" spans="1:19" ht="15" x14ac:dyDescent="0.2">
      <c r="A49" s="14"/>
      <c r="B49" s="52"/>
      <c r="C49" s="83"/>
      <c r="D49" s="52"/>
      <c r="E49" s="52"/>
      <c r="F49" s="70"/>
      <c r="G49" s="70"/>
      <c r="H49" s="70"/>
      <c r="I49" s="70"/>
      <c r="J49" s="70"/>
      <c r="K49" s="70"/>
      <c r="L49" s="70"/>
      <c r="M49" s="56" t="str">
        <f>IF(_xlfn.IFNA(
VLOOKUP(Eval_controles!F49,parametros!F$5:G$6,2,FALSE)
+VLOOKUP(Eval_controles!G49,parametros!H$5:I$6,2,FALSE)
+VLOOKUP(Eval_controles!H49,parametros!J$5:K$6,2,FALSE)
+VLOOKUP(Eval_controles!I49,parametros!L$5:M$7,2,FALSE)
+VLOOKUP(Eval_controles!J49,parametros!N$5:O$6,2,FALSE)
+VLOOKUP(Eval_controles!K49,parametros!P$5:Q$6,2,FALSE)
+VLOOKUP(Eval_controles!L49,parametros!R$5:S$7,2,FALSE)," - ")&lt;=parametros!$J$18,parametros!$F$18,
IF(_xlfn.IFNA(
VLOOKUP(Eval_controles!F49,parametros!F$5:G$6,2,FALSE)
+VLOOKUP(Eval_controles!G49,parametros!H$5:I$6,2,FALSE)
+VLOOKUP(Eval_controles!H49,parametros!J$5:K$6,2,FALSE)
+VLOOKUP(Eval_controles!I49,parametros!L$5:M$7,2,FALSE)
+VLOOKUP(Eval_controles!J49,parametros!N$5:O$6,2,FALSE)
+VLOOKUP(Eval_controles!K49,parametros!P$5:Q$6,2,FALSE)
+VLOOKUP(Eval_controles!L49,parametros!R$5:S$7,2,FALSE)," - ")&lt;=parametros!$J$17,parametros!$F$17,
IF(_xlfn.IFNA(
VLOOKUP(Eval_controles!F49,parametros!F$5:G$6,2,FALSE)
+VLOOKUP(Eval_controles!G49,parametros!H$5:I$6,2,FALSE)
+VLOOKUP(Eval_controles!H49,parametros!J$5:K$6,2,FALSE)
+VLOOKUP(Eval_controles!I49,parametros!L$5:M$7,2,FALSE)
+VLOOKUP(Eval_controles!J49,parametros!N$5:O$6,2,FALSE)
+VLOOKUP(Eval_controles!K49,parametros!P$5:Q$6,2,FALSE)
+VLOOKUP(Eval_controles!L49,parametros!R$5:S$7,2,FALSE)," - ")&lt;=parametros!$J$16,parametros!$F$16," - "
)))</f>
        <v xml:space="preserve"> - </v>
      </c>
      <c r="N49" s="64"/>
      <c r="O49" s="56" t="str">
        <f>_xlfn.IFNA(VLOOKUP(N49,parametros!$L$16:$M$18,2,FALSE)," - ")</f>
        <v xml:space="preserve"> - </v>
      </c>
      <c r="P49" s="56" t="str">
        <f>_xlfn.IFNA(VLOOKUP(CONCATENATE(M49,O49),parametros!K$23:M$31,3,FALSE)," - ")</f>
        <v xml:space="preserve"> - </v>
      </c>
      <c r="Q49" s="56" t="str">
        <f>_xlfn.IFNA(VLOOKUP(CONCATENATE(M49,O49),parametros!$K$23:$L$31,2,FALSE)," - ")</f>
        <v xml:space="preserve"> - </v>
      </c>
      <c r="R49" s="79"/>
      <c r="S49" s="79"/>
    </row>
    <row r="50" spans="1:19" ht="15" x14ac:dyDescent="0.2">
      <c r="A50" s="10"/>
      <c r="B50" s="52"/>
      <c r="C50" s="83"/>
      <c r="D50" s="52"/>
      <c r="E50" s="52"/>
      <c r="F50" s="70"/>
      <c r="G50" s="70"/>
      <c r="H50" s="70"/>
      <c r="I50" s="70"/>
      <c r="J50" s="70"/>
      <c r="K50" s="70"/>
      <c r="L50" s="70"/>
      <c r="M50" s="56" t="str">
        <f>IF(_xlfn.IFNA(
VLOOKUP(Eval_controles!F50,parametros!F$5:G$6,2,FALSE)
+VLOOKUP(Eval_controles!G50,parametros!H$5:I$6,2,FALSE)
+VLOOKUP(Eval_controles!H50,parametros!J$5:K$6,2,FALSE)
+VLOOKUP(Eval_controles!I50,parametros!L$5:M$7,2,FALSE)
+VLOOKUP(Eval_controles!J50,parametros!N$5:O$6,2,FALSE)
+VLOOKUP(Eval_controles!K50,parametros!P$5:Q$6,2,FALSE)
+VLOOKUP(Eval_controles!L50,parametros!R$5:S$7,2,FALSE)," - ")&lt;=parametros!$J$18,parametros!$F$18,
IF(_xlfn.IFNA(
VLOOKUP(Eval_controles!F50,parametros!F$5:G$6,2,FALSE)
+VLOOKUP(Eval_controles!G50,parametros!H$5:I$6,2,FALSE)
+VLOOKUP(Eval_controles!H50,parametros!J$5:K$6,2,FALSE)
+VLOOKUP(Eval_controles!I50,parametros!L$5:M$7,2,FALSE)
+VLOOKUP(Eval_controles!J50,parametros!N$5:O$6,2,FALSE)
+VLOOKUP(Eval_controles!K50,parametros!P$5:Q$6,2,FALSE)
+VLOOKUP(Eval_controles!L50,parametros!R$5:S$7,2,FALSE)," - ")&lt;=parametros!$J$17,parametros!$F$17,
IF(_xlfn.IFNA(
VLOOKUP(Eval_controles!F50,parametros!F$5:G$6,2,FALSE)
+VLOOKUP(Eval_controles!G50,parametros!H$5:I$6,2,FALSE)
+VLOOKUP(Eval_controles!H50,parametros!J$5:K$6,2,FALSE)
+VLOOKUP(Eval_controles!I50,parametros!L$5:M$7,2,FALSE)
+VLOOKUP(Eval_controles!J50,parametros!N$5:O$6,2,FALSE)
+VLOOKUP(Eval_controles!K50,parametros!P$5:Q$6,2,FALSE)
+VLOOKUP(Eval_controles!L50,parametros!R$5:S$7,2,FALSE)," - ")&lt;=parametros!$J$16,parametros!$F$16," - "
)))</f>
        <v xml:space="preserve"> - </v>
      </c>
      <c r="N50" s="64"/>
      <c r="O50" s="56" t="str">
        <f>_xlfn.IFNA(VLOOKUP(N50,parametros!$L$16:$M$18,2,FALSE)," - ")</f>
        <v xml:space="preserve"> - </v>
      </c>
      <c r="P50" s="56" t="str">
        <f>_xlfn.IFNA(VLOOKUP(CONCATENATE(M50,O50),parametros!K$23:M$31,3,FALSE)," - ")</f>
        <v xml:space="preserve"> - </v>
      </c>
      <c r="Q50" s="56" t="str">
        <f>_xlfn.IFNA(VLOOKUP(CONCATENATE(M50,O50),parametros!$K$23:$L$31,2,FALSE)," - ")</f>
        <v xml:space="preserve"> - </v>
      </c>
      <c r="R50" s="79"/>
      <c r="S50" s="79"/>
    </row>
    <row r="51" spans="1:19" ht="15" x14ac:dyDescent="0.2">
      <c r="A51" s="10"/>
      <c r="B51" s="53"/>
      <c r="C51" s="54"/>
      <c r="D51" s="54"/>
      <c r="E51" s="55"/>
      <c r="F51" s="70"/>
      <c r="G51" s="70"/>
      <c r="H51" s="70"/>
      <c r="I51" s="70"/>
      <c r="J51" s="70"/>
      <c r="K51" s="70"/>
      <c r="L51" s="70"/>
      <c r="M51" s="56" t="str">
        <f>IF(_xlfn.IFNA(
VLOOKUP(Eval_controles!F51,parametros!F$5:G$6,2,FALSE)
+VLOOKUP(Eval_controles!G51,parametros!H$5:I$6,2,FALSE)
+VLOOKUP(Eval_controles!H51,parametros!J$5:K$6,2,FALSE)
+VLOOKUP(Eval_controles!I51,parametros!L$5:M$7,2,FALSE)
+VLOOKUP(Eval_controles!J51,parametros!N$5:O$6,2,FALSE)
+VLOOKUP(Eval_controles!K51,parametros!P$5:Q$6,2,FALSE)
+VLOOKUP(Eval_controles!L51,parametros!R$5:S$7,2,FALSE)," - ")&lt;=parametros!$J$18,parametros!$F$18,
IF(_xlfn.IFNA(
VLOOKUP(Eval_controles!F51,parametros!F$5:G$6,2,FALSE)
+VLOOKUP(Eval_controles!G51,parametros!H$5:I$6,2,FALSE)
+VLOOKUP(Eval_controles!H51,parametros!J$5:K$6,2,FALSE)
+VLOOKUP(Eval_controles!I51,parametros!L$5:M$7,2,FALSE)
+VLOOKUP(Eval_controles!J51,parametros!N$5:O$6,2,FALSE)
+VLOOKUP(Eval_controles!K51,parametros!P$5:Q$6,2,FALSE)
+VLOOKUP(Eval_controles!L51,parametros!R$5:S$7,2,FALSE)," - ")&lt;=parametros!$J$17,parametros!$F$17,
IF(_xlfn.IFNA(
VLOOKUP(Eval_controles!F51,parametros!F$5:G$6,2,FALSE)
+VLOOKUP(Eval_controles!G51,parametros!H$5:I$6,2,FALSE)
+VLOOKUP(Eval_controles!H51,parametros!J$5:K$6,2,FALSE)
+VLOOKUP(Eval_controles!I51,parametros!L$5:M$7,2,FALSE)
+VLOOKUP(Eval_controles!J51,parametros!N$5:O$6,2,FALSE)
+VLOOKUP(Eval_controles!K51,parametros!P$5:Q$6,2,FALSE)
+VLOOKUP(Eval_controles!L51,parametros!R$5:S$7,2,FALSE)," - ")&lt;=parametros!$J$16,parametros!$F$16," - "
)))</f>
        <v xml:space="preserve"> - </v>
      </c>
      <c r="N51" s="64"/>
      <c r="O51" s="56" t="str">
        <f>_xlfn.IFNA(VLOOKUP(N51,parametros!$L$16:$M$18,2,FALSE)," - ")</f>
        <v xml:space="preserve"> - </v>
      </c>
      <c r="P51" s="56" t="str">
        <f>_xlfn.IFNA(VLOOKUP(CONCATENATE(M51,O51),parametros!K$23:M$31,3,FALSE)," - ")</f>
        <v xml:space="preserve"> - </v>
      </c>
      <c r="Q51" s="56" t="str">
        <f>_xlfn.IFNA(VLOOKUP(CONCATENATE(M51,O51),parametros!$K$23:$L$31,2,FALSE)," - ")</f>
        <v xml:space="preserve"> - </v>
      </c>
      <c r="R51" s="79"/>
      <c r="S51" s="79"/>
    </row>
    <row r="52" spans="1:19" ht="15" x14ac:dyDescent="0.2">
      <c r="A52" s="10"/>
      <c r="B52" s="53"/>
      <c r="C52" s="82"/>
      <c r="D52" s="70"/>
      <c r="E52" s="70"/>
      <c r="F52" s="70"/>
      <c r="G52" s="70"/>
      <c r="H52" s="70"/>
      <c r="I52" s="70"/>
      <c r="J52" s="70"/>
      <c r="K52" s="70"/>
      <c r="L52" s="70"/>
      <c r="M52" s="56" t="str">
        <f>IF(_xlfn.IFNA(
VLOOKUP(Eval_controles!F52,parametros!F$5:G$6,2,FALSE)
+VLOOKUP(Eval_controles!G52,parametros!H$5:I$6,2,FALSE)
+VLOOKUP(Eval_controles!H52,parametros!J$5:K$6,2,FALSE)
+VLOOKUP(Eval_controles!I52,parametros!L$5:M$7,2,FALSE)
+VLOOKUP(Eval_controles!J52,parametros!N$5:O$6,2,FALSE)
+VLOOKUP(Eval_controles!K52,parametros!P$5:Q$6,2,FALSE)
+VLOOKUP(Eval_controles!L52,parametros!R$5:S$7,2,FALSE)," - ")&lt;=parametros!$J$18,parametros!$F$18,
IF(_xlfn.IFNA(
VLOOKUP(Eval_controles!F52,parametros!F$5:G$6,2,FALSE)
+VLOOKUP(Eval_controles!G52,parametros!H$5:I$6,2,FALSE)
+VLOOKUP(Eval_controles!H52,parametros!J$5:K$6,2,FALSE)
+VLOOKUP(Eval_controles!I52,parametros!L$5:M$7,2,FALSE)
+VLOOKUP(Eval_controles!J52,parametros!N$5:O$6,2,FALSE)
+VLOOKUP(Eval_controles!K52,parametros!P$5:Q$6,2,FALSE)
+VLOOKUP(Eval_controles!L52,parametros!R$5:S$7,2,FALSE)," - ")&lt;=parametros!$J$17,parametros!$F$17,
IF(_xlfn.IFNA(
VLOOKUP(Eval_controles!F52,parametros!F$5:G$6,2,FALSE)
+VLOOKUP(Eval_controles!G52,parametros!H$5:I$6,2,FALSE)
+VLOOKUP(Eval_controles!H52,parametros!J$5:K$6,2,FALSE)
+VLOOKUP(Eval_controles!I52,parametros!L$5:M$7,2,FALSE)
+VLOOKUP(Eval_controles!J52,parametros!N$5:O$6,2,FALSE)
+VLOOKUP(Eval_controles!K52,parametros!P$5:Q$6,2,FALSE)
+VLOOKUP(Eval_controles!L52,parametros!R$5:S$7,2,FALSE)," - ")&lt;=parametros!$J$16,parametros!$F$16," - "
)))</f>
        <v xml:space="preserve"> - </v>
      </c>
      <c r="N52" s="64"/>
      <c r="O52" s="56" t="str">
        <f>_xlfn.IFNA(VLOOKUP(N52,parametros!$L$16:$M$18,2,FALSE)," - ")</f>
        <v xml:space="preserve"> - </v>
      </c>
      <c r="P52" s="56" t="str">
        <f>_xlfn.IFNA(VLOOKUP(CONCATENATE(M52,O52),parametros!K$23:M$31,3,FALSE)," - ")</f>
        <v xml:space="preserve"> - </v>
      </c>
      <c r="Q52" s="56" t="str">
        <f>_xlfn.IFNA(VLOOKUP(CONCATENATE(M52,O52),parametros!$K$23:$L$31,2,FALSE)," - ")</f>
        <v xml:space="preserve"> - </v>
      </c>
      <c r="R52" s="79"/>
      <c r="S52" s="79"/>
    </row>
    <row r="53" spans="1:19" x14ac:dyDescent="0.2">
      <c r="B53" s="70"/>
      <c r="C53" s="82"/>
      <c r="D53" s="70"/>
      <c r="E53" s="70"/>
      <c r="F53" s="70"/>
      <c r="G53" s="70"/>
      <c r="H53" s="70"/>
      <c r="I53" s="70"/>
      <c r="J53" s="70"/>
      <c r="K53" s="70"/>
      <c r="L53" s="70"/>
      <c r="M53" s="56" t="str">
        <f>IF(_xlfn.IFNA(
VLOOKUP(Eval_controles!F53,parametros!F$5:G$6,2,FALSE)
+VLOOKUP(Eval_controles!G53,parametros!H$5:I$6,2,FALSE)
+VLOOKUP(Eval_controles!H53,parametros!J$5:K$6,2,FALSE)
+VLOOKUP(Eval_controles!I53,parametros!L$5:M$7,2,FALSE)
+VLOOKUP(Eval_controles!J53,parametros!N$5:O$6,2,FALSE)
+VLOOKUP(Eval_controles!K53,parametros!P$5:Q$6,2,FALSE)
+VLOOKUP(Eval_controles!L53,parametros!R$5:S$7,2,FALSE)," - ")&lt;=parametros!$J$18,parametros!$F$18,
IF(_xlfn.IFNA(
VLOOKUP(Eval_controles!F53,parametros!F$5:G$6,2,FALSE)
+VLOOKUP(Eval_controles!G53,parametros!H$5:I$6,2,FALSE)
+VLOOKUP(Eval_controles!H53,parametros!J$5:K$6,2,FALSE)
+VLOOKUP(Eval_controles!I53,parametros!L$5:M$7,2,FALSE)
+VLOOKUP(Eval_controles!J53,parametros!N$5:O$6,2,FALSE)
+VLOOKUP(Eval_controles!K53,parametros!P$5:Q$6,2,FALSE)
+VLOOKUP(Eval_controles!L53,parametros!R$5:S$7,2,FALSE)," - ")&lt;=parametros!$J$17,parametros!$F$17,
IF(_xlfn.IFNA(
VLOOKUP(Eval_controles!F53,parametros!F$5:G$6,2,FALSE)
+VLOOKUP(Eval_controles!G53,parametros!H$5:I$6,2,FALSE)
+VLOOKUP(Eval_controles!H53,parametros!J$5:K$6,2,FALSE)
+VLOOKUP(Eval_controles!I53,parametros!L$5:M$7,2,FALSE)
+VLOOKUP(Eval_controles!J53,parametros!N$5:O$6,2,FALSE)
+VLOOKUP(Eval_controles!K53,parametros!P$5:Q$6,2,FALSE)
+VLOOKUP(Eval_controles!L53,parametros!R$5:S$7,2,FALSE)," - ")&lt;=parametros!$J$16,parametros!$F$16," - "
)))</f>
        <v xml:space="preserve"> - </v>
      </c>
      <c r="N53" s="64"/>
      <c r="O53" s="56" t="str">
        <f>_xlfn.IFNA(VLOOKUP(N53,parametros!$L$16:$M$18,2,FALSE)," - ")</f>
        <v xml:space="preserve"> - </v>
      </c>
      <c r="P53" s="56" t="str">
        <f>_xlfn.IFNA(VLOOKUP(CONCATENATE(M53,O53),parametros!K$23:M$31,3,FALSE)," - ")</f>
        <v xml:space="preserve"> - </v>
      </c>
      <c r="Q53" s="56" t="str">
        <f>_xlfn.IFNA(VLOOKUP(CONCATENATE(M53,O53),parametros!$K$23:$L$31,2,FALSE)," - ")</f>
        <v xml:space="preserve"> - </v>
      </c>
      <c r="R53" s="79"/>
      <c r="S53" s="79"/>
    </row>
    <row r="54" spans="1:19" ht="14.25" x14ac:dyDescent="0.2">
      <c r="A54" s="13"/>
      <c r="B54" s="70"/>
      <c r="C54" s="82"/>
      <c r="D54" s="70"/>
      <c r="E54" s="70"/>
      <c r="F54" s="70"/>
      <c r="G54" s="70"/>
      <c r="H54" s="70"/>
      <c r="I54" s="70"/>
      <c r="J54" s="70"/>
      <c r="K54" s="70"/>
      <c r="L54" s="70"/>
      <c r="M54" s="56" t="str">
        <f>IF(_xlfn.IFNA(
VLOOKUP(Eval_controles!F54,parametros!F$5:G$6,2,FALSE)
+VLOOKUP(Eval_controles!G54,parametros!H$5:I$6,2,FALSE)
+VLOOKUP(Eval_controles!H54,parametros!J$5:K$6,2,FALSE)
+VLOOKUP(Eval_controles!I54,parametros!L$5:M$7,2,FALSE)
+VLOOKUP(Eval_controles!J54,parametros!N$5:O$6,2,FALSE)
+VLOOKUP(Eval_controles!K54,parametros!P$5:Q$6,2,FALSE)
+VLOOKUP(Eval_controles!L54,parametros!R$5:S$7,2,FALSE)," - ")&lt;=parametros!$J$18,parametros!$F$18,
IF(_xlfn.IFNA(
VLOOKUP(Eval_controles!F54,parametros!F$5:G$6,2,FALSE)
+VLOOKUP(Eval_controles!G54,parametros!H$5:I$6,2,FALSE)
+VLOOKUP(Eval_controles!H54,parametros!J$5:K$6,2,FALSE)
+VLOOKUP(Eval_controles!I54,parametros!L$5:M$7,2,FALSE)
+VLOOKUP(Eval_controles!J54,parametros!N$5:O$6,2,FALSE)
+VLOOKUP(Eval_controles!K54,parametros!P$5:Q$6,2,FALSE)
+VLOOKUP(Eval_controles!L54,parametros!R$5:S$7,2,FALSE)," - ")&lt;=parametros!$J$17,parametros!$F$17,
IF(_xlfn.IFNA(
VLOOKUP(Eval_controles!F54,parametros!F$5:G$6,2,FALSE)
+VLOOKUP(Eval_controles!G54,parametros!H$5:I$6,2,FALSE)
+VLOOKUP(Eval_controles!H54,parametros!J$5:K$6,2,FALSE)
+VLOOKUP(Eval_controles!I54,parametros!L$5:M$7,2,FALSE)
+VLOOKUP(Eval_controles!J54,parametros!N$5:O$6,2,FALSE)
+VLOOKUP(Eval_controles!K54,parametros!P$5:Q$6,2,FALSE)
+VLOOKUP(Eval_controles!L54,parametros!R$5:S$7,2,FALSE)," - ")&lt;=parametros!$J$16,parametros!$F$16," - "
)))</f>
        <v xml:space="preserve"> - </v>
      </c>
      <c r="N54" s="64"/>
      <c r="O54" s="56" t="str">
        <f>_xlfn.IFNA(VLOOKUP(N54,parametros!$L$16:$M$18,2,FALSE)," - ")</f>
        <v xml:space="preserve"> - </v>
      </c>
      <c r="P54" s="56" t="str">
        <f>_xlfn.IFNA(VLOOKUP(CONCATENATE(M54,O54),parametros!K$23:M$31,3,FALSE)," - ")</f>
        <v xml:space="preserve"> - </v>
      </c>
      <c r="Q54" s="56" t="str">
        <f>_xlfn.IFNA(VLOOKUP(CONCATENATE(M54,O54),parametros!$K$23:$L$31,2,FALSE)," - ")</f>
        <v xml:space="preserve"> - </v>
      </c>
      <c r="R54" s="79"/>
      <c r="S54" s="79"/>
    </row>
    <row r="55" spans="1:19" ht="14.25" x14ac:dyDescent="0.2">
      <c r="A55" s="13"/>
      <c r="B55" s="70"/>
      <c r="C55" s="82"/>
      <c r="D55" s="70"/>
      <c r="E55" s="70"/>
      <c r="F55" s="70"/>
      <c r="G55" s="70"/>
      <c r="H55" s="70"/>
      <c r="I55" s="70"/>
      <c r="J55" s="70"/>
      <c r="K55" s="70"/>
      <c r="L55" s="70"/>
      <c r="M55" s="56" t="str">
        <f>IF(_xlfn.IFNA(
VLOOKUP(Eval_controles!F55,parametros!F$5:G$6,2,FALSE)
+VLOOKUP(Eval_controles!G55,parametros!H$5:I$6,2,FALSE)
+VLOOKUP(Eval_controles!H55,parametros!J$5:K$6,2,FALSE)
+VLOOKUP(Eval_controles!I55,parametros!L$5:M$7,2,FALSE)
+VLOOKUP(Eval_controles!J55,parametros!N$5:O$6,2,FALSE)
+VLOOKUP(Eval_controles!K55,parametros!P$5:Q$6,2,FALSE)
+VLOOKUP(Eval_controles!L55,parametros!R$5:S$7,2,FALSE)," - ")&lt;=parametros!$J$18,parametros!$F$18,
IF(_xlfn.IFNA(
VLOOKUP(Eval_controles!F55,parametros!F$5:G$6,2,FALSE)
+VLOOKUP(Eval_controles!G55,parametros!H$5:I$6,2,FALSE)
+VLOOKUP(Eval_controles!H55,parametros!J$5:K$6,2,FALSE)
+VLOOKUP(Eval_controles!I55,parametros!L$5:M$7,2,FALSE)
+VLOOKUP(Eval_controles!J55,parametros!N$5:O$6,2,FALSE)
+VLOOKUP(Eval_controles!K55,parametros!P$5:Q$6,2,FALSE)
+VLOOKUP(Eval_controles!L55,parametros!R$5:S$7,2,FALSE)," - ")&lt;=parametros!$J$17,parametros!$F$17,
IF(_xlfn.IFNA(
VLOOKUP(Eval_controles!F55,parametros!F$5:G$6,2,FALSE)
+VLOOKUP(Eval_controles!G55,parametros!H$5:I$6,2,FALSE)
+VLOOKUP(Eval_controles!H55,parametros!J$5:K$6,2,FALSE)
+VLOOKUP(Eval_controles!I55,parametros!L$5:M$7,2,FALSE)
+VLOOKUP(Eval_controles!J55,parametros!N$5:O$6,2,FALSE)
+VLOOKUP(Eval_controles!K55,parametros!P$5:Q$6,2,FALSE)
+VLOOKUP(Eval_controles!L55,parametros!R$5:S$7,2,FALSE)," - ")&lt;=parametros!$J$16,parametros!$F$16," - "
)))</f>
        <v xml:space="preserve"> - </v>
      </c>
      <c r="N55" s="64"/>
      <c r="O55" s="56" t="str">
        <f>_xlfn.IFNA(VLOOKUP(N55,parametros!$L$16:$M$18,2,FALSE)," - ")</f>
        <v xml:space="preserve"> - </v>
      </c>
      <c r="P55" s="56" t="str">
        <f>_xlfn.IFNA(VLOOKUP(CONCATENATE(M55,O55),parametros!K$23:M$31,3,FALSE)," - ")</f>
        <v xml:space="preserve"> - </v>
      </c>
      <c r="Q55" s="56" t="str">
        <f>_xlfn.IFNA(VLOOKUP(CONCATENATE(M55,O55),parametros!$K$23:$L$31,2,FALSE)," - ")</f>
        <v xml:space="preserve"> - </v>
      </c>
      <c r="R55" s="79"/>
      <c r="S55" s="79"/>
    </row>
    <row r="56" spans="1:19" ht="14.25" x14ac:dyDescent="0.2">
      <c r="A56" s="13"/>
      <c r="B56" s="70"/>
      <c r="C56" s="82"/>
      <c r="D56" s="70"/>
      <c r="E56" s="70"/>
      <c r="F56" s="70"/>
      <c r="G56" s="70"/>
      <c r="H56" s="70"/>
      <c r="I56" s="70"/>
      <c r="J56" s="70"/>
      <c r="K56" s="70"/>
      <c r="L56" s="70"/>
      <c r="M56" s="56" t="str">
        <f>IF(_xlfn.IFNA(
VLOOKUP(Eval_controles!F56,parametros!F$5:G$6,2,FALSE)
+VLOOKUP(Eval_controles!G56,parametros!H$5:I$6,2,FALSE)
+VLOOKUP(Eval_controles!H56,parametros!J$5:K$6,2,FALSE)
+VLOOKUP(Eval_controles!I56,parametros!L$5:M$7,2,FALSE)
+VLOOKUP(Eval_controles!J56,parametros!N$5:O$6,2,FALSE)
+VLOOKUP(Eval_controles!K56,parametros!P$5:Q$6,2,FALSE)
+VLOOKUP(Eval_controles!L56,parametros!R$5:S$7,2,FALSE)," - ")&lt;=parametros!$J$18,parametros!$F$18,
IF(_xlfn.IFNA(
VLOOKUP(Eval_controles!F56,parametros!F$5:G$6,2,FALSE)
+VLOOKUP(Eval_controles!G56,parametros!H$5:I$6,2,FALSE)
+VLOOKUP(Eval_controles!H56,parametros!J$5:K$6,2,FALSE)
+VLOOKUP(Eval_controles!I56,parametros!L$5:M$7,2,FALSE)
+VLOOKUP(Eval_controles!J56,parametros!N$5:O$6,2,FALSE)
+VLOOKUP(Eval_controles!K56,parametros!P$5:Q$6,2,FALSE)
+VLOOKUP(Eval_controles!L56,parametros!R$5:S$7,2,FALSE)," - ")&lt;=parametros!$J$17,parametros!$F$17,
IF(_xlfn.IFNA(
VLOOKUP(Eval_controles!F56,parametros!F$5:G$6,2,FALSE)
+VLOOKUP(Eval_controles!G56,parametros!H$5:I$6,2,FALSE)
+VLOOKUP(Eval_controles!H56,parametros!J$5:K$6,2,FALSE)
+VLOOKUP(Eval_controles!I56,parametros!L$5:M$7,2,FALSE)
+VLOOKUP(Eval_controles!J56,parametros!N$5:O$6,2,FALSE)
+VLOOKUP(Eval_controles!K56,parametros!P$5:Q$6,2,FALSE)
+VLOOKUP(Eval_controles!L56,parametros!R$5:S$7,2,FALSE)," - ")&lt;=parametros!$J$16,parametros!$F$16," - "
)))</f>
        <v xml:space="preserve"> - </v>
      </c>
      <c r="N56" s="64"/>
      <c r="O56" s="56" t="str">
        <f>_xlfn.IFNA(VLOOKUP(N56,parametros!$L$16:$M$18,2,FALSE)," - ")</f>
        <v xml:space="preserve"> - </v>
      </c>
      <c r="P56" s="56" t="str">
        <f>_xlfn.IFNA(VLOOKUP(CONCATENATE(M56,O56),parametros!K$23:M$31,3,FALSE)," - ")</f>
        <v xml:space="preserve"> - </v>
      </c>
      <c r="Q56" s="56" t="str">
        <f>_xlfn.IFNA(VLOOKUP(CONCATENATE(M56,O56),parametros!$K$23:$L$31,2,FALSE)," - ")</f>
        <v xml:space="preserve"> - </v>
      </c>
      <c r="R56" s="79"/>
      <c r="S56" s="79"/>
    </row>
    <row r="57" spans="1:19" ht="14.25" x14ac:dyDescent="0.2">
      <c r="A57" s="13"/>
      <c r="B57" s="52"/>
      <c r="C57" s="83"/>
      <c r="D57" s="52"/>
      <c r="E57" s="52"/>
      <c r="F57" s="70"/>
      <c r="G57" s="70"/>
      <c r="H57" s="70"/>
      <c r="I57" s="70"/>
      <c r="J57" s="70"/>
      <c r="K57" s="70"/>
      <c r="L57" s="70"/>
      <c r="M57" s="56" t="str">
        <f>IF(_xlfn.IFNA(
VLOOKUP(Eval_controles!F57,parametros!F$5:G$6,2,FALSE)
+VLOOKUP(Eval_controles!G57,parametros!H$5:I$6,2,FALSE)
+VLOOKUP(Eval_controles!H57,parametros!J$5:K$6,2,FALSE)
+VLOOKUP(Eval_controles!I57,parametros!L$5:M$7,2,FALSE)
+VLOOKUP(Eval_controles!J57,parametros!N$5:O$6,2,FALSE)
+VLOOKUP(Eval_controles!K57,parametros!P$5:Q$6,2,FALSE)
+VLOOKUP(Eval_controles!L57,parametros!R$5:S$7,2,FALSE)," - ")&lt;=parametros!$J$18,parametros!$F$18,
IF(_xlfn.IFNA(
VLOOKUP(Eval_controles!F57,parametros!F$5:G$6,2,FALSE)
+VLOOKUP(Eval_controles!G57,parametros!H$5:I$6,2,FALSE)
+VLOOKUP(Eval_controles!H57,parametros!J$5:K$6,2,FALSE)
+VLOOKUP(Eval_controles!I57,parametros!L$5:M$7,2,FALSE)
+VLOOKUP(Eval_controles!J57,parametros!N$5:O$6,2,FALSE)
+VLOOKUP(Eval_controles!K57,parametros!P$5:Q$6,2,FALSE)
+VLOOKUP(Eval_controles!L57,parametros!R$5:S$7,2,FALSE)," - ")&lt;=parametros!$J$17,parametros!$F$17,
IF(_xlfn.IFNA(
VLOOKUP(Eval_controles!F57,parametros!F$5:G$6,2,FALSE)
+VLOOKUP(Eval_controles!G57,parametros!H$5:I$6,2,FALSE)
+VLOOKUP(Eval_controles!H57,parametros!J$5:K$6,2,FALSE)
+VLOOKUP(Eval_controles!I57,parametros!L$5:M$7,2,FALSE)
+VLOOKUP(Eval_controles!J57,parametros!N$5:O$6,2,FALSE)
+VLOOKUP(Eval_controles!K57,parametros!P$5:Q$6,2,FALSE)
+VLOOKUP(Eval_controles!L57,parametros!R$5:S$7,2,FALSE)," - ")&lt;=parametros!$J$16,parametros!$F$16," - "
)))</f>
        <v xml:space="preserve"> - </v>
      </c>
      <c r="N57" s="64"/>
      <c r="O57" s="56" t="str">
        <f>_xlfn.IFNA(VLOOKUP(N57,parametros!$L$16:$M$18,2,FALSE)," - ")</f>
        <v xml:space="preserve"> - </v>
      </c>
      <c r="P57" s="56" t="str">
        <f>_xlfn.IFNA(VLOOKUP(CONCATENATE(M57,O57),parametros!K$23:M$31,3,FALSE)," - ")</f>
        <v xml:space="preserve"> - </v>
      </c>
      <c r="Q57" s="56" t="str">
        <f>_xlfn.IFNA(VLOOKUP(CONCATENATE(M57,O57),parametros!$K$23:$L$31,2,FALSE)," - ")</f>
        <v xml:space="preserve"> - </v>
      </c>
      <c r="R57" s="79"/>
      <c r="S57" s="79"/>
    </row>
    <row r="58" spans="1:19" ht="14.25" x14ac:dyDescent="0.2">
      <c r="A58" s="13"/>
      <c r="B58" s="52"/>
      <c r="C58" s="83"/>
      <c r="D58" s="52"/>
      <c r="E58" s="52"/>
      <c r="F58" s="70"/>
      <c r="G58" s="70"/>
      <c r="H58" s="70"/>
      <c r="I58" s="70"/>
      <c r="J58" s="70"/>
      <c r="K58" s="70"/>
      <c r="L58" s="70"/>
      <c r="M58" s="56" t="str">
        <f>IF(_xlfn.IFNA(
VLOOKUP(Eval_controles!F58,parametros!F$5:G$6,2,FALSE)
+VLOOKUP(Eval_controles!G58,parametros!H$5:I$6,2,FALSE)
+VLOOKUP(Eval_controles!H58,parametros!J$5:K$6,2,FALSE)
+VLOOKUP(Eval_controles!I58,parametros!L$5:M$7,2,FALSE)
+VLOOKUP(Eval_controles!J58,parametros!N$5:O$6,2,FALSE)
+VLOOKUP(Eval_controles!K58,parametros!P$5:Q$6,2,FALSE)
+VLOOKUP(Eval_controles!L58,parametros!R$5:S$7,2,FALSE)," - ")&lt;=parametros!$J$18,parametros!$F$18,
IF(_xlfn.IFNA(
VLOOKUP(Eval_controles!F58,parametros!F$5:G$6,2,FALSE)
+VLOOKUP(Eval_controles!G58,parametros!H$5:I$6,2,FALSE)
+VLOOKUP(Eval_controles!H58,parametros!J$5:K$6,2,FALSE)
+VLOOKUP(Eval_controles!I58,parametros!L$5:M$7,2,FALSE)
+VLOOKUP(Eval_controles!J58,parametros!N$5:O$6,2,FALSE)
+VLOOKUP(Eval_controles!K58,parametros!P$5:Q$6,2,FALSE)
+VLOOKUP(Eval_controles!L58,parametros!R$5:S$7,2,FALSE)," - ")&lt;=parametros!$J$17,parametros!$F$17,
IF(_xlfn.IFNA(
VLOOKUP(Eval_controles!F58,parametros!F$5:G$6,2,FALSE)
+VLOOKUP(Eval_controles!G58,parametros!H$5:I$6,2,FALSE)
+VLOOKUP(Eval_controles!H58,parametros!J$5:K$6,2,FALSE)
+VLOOKUP(Eval_controles!I58,parametros!L$5:M$7,2,FALSE)
+VLOOKUP(Eval_controles!J58,parametros!N$5:O$6,2,FALSE)
+VLOOKUP(Eval_controles!K58,parametros!P$5:Q$6,2,FALSE)
+VLOOKUP(Eval_controles!L58,parametros!R$5:S$7,2,FALSE)," - ")&lt;=parametros!$J$16,parametros!$F$16," - "
)))</f>
        <v xml:space="preserve"> - </v>
      </c>
      <c r="N58" s="64"/>
      <c r="O58" s="56" t="str">
        <f>_xlfn.IFNA(VLOOKUP(N58,parametros!$L$16:$M$18,2,FALSE)," - ")</f>
        <v xml:space="preserve"> - </v>
      </c>
      <c r="P58" s="56" t="str">
        <f>_xlfn.IFNA(VLOOKUP(CONCATENATE(M58,O58),parametros!K$23:M$31,3,FALSE)," - ")</f>
        <v xml:space="preserve"> - </v>
      </c>
      <c r="Q58" s="56" t="str">
        <f>_xlfn.IFNA(VLOOKUP(CONCATENATE(M58,O58),parametros!$K$23:$L$31,2,FALSE)," - ")</f>
        <v xml:space="preserve"> - </v>
      </c>
      <c r="R58" s="79"/>
      <c r="S58" s="79"/>
    </row>
    <row r="59" spans="1:19" ht="15" x14ac:dyDescent="0.2">
      <c r="A59" s="14"/>
      <c r="B59" s="52"/>
      <c r="C59" s="83"/>
      <c r="D59" s="52"/>
      <c r="E59" s="52"/>
      <c r="F59" s="70"/>
      <c r="G59" s="70"/>
      <c r="H59" s="70"/>
      <c r="I59" s="70"/>
      <c r="J59" s="70"/>
      <c r="K59" s="70"/>
      <c r="L59" s="70"/>
      <c r="M59" s="56" t="str">
        <f>IF(_xlfn.IFNA(
VLOOKUP(Eval_controles!F59,parametros!F$5:G$6,2,FALSE)
+VLOOKUP(Eval_controles!G59,parametros!H$5:I$6,2,FALSE)
+VLOOKUP(Eval_controles!H59,parametros!J$5:K$6,2,FALSE)
+VLOOKUP(Eval_controles!I59,parametros!L$5:M$7,2,FALSE)
+VLOOKUP(Eval_controles!J59,parametros!N$5:O$6,2,FALSE)
+VLOOKUP(Eval_controles!K59,parametros!P$5:Q$6,2,FALSE)
+VLOOKUP(Eval_controles!L59,parametros!R$5:S$7,2,FALSE)," - ")&lt;=parametros!$J$18,parametros!$F$18,
IF(_xlfn.IFNA(
VLOOKUP(Eval_controles!F59,parametros!F$5:G$6,2,FALSE)
+VLOOKUP(Eval_controles!G59,parametros!H$5:I$6,2,FALSE)
+VLOOKUP(Eval_controles!H59,parametros!J$5:K$6,2,FALSE)
+VLOOKUP(Eval_controles!I59,parametros!L$5:M$7,2,FALSE)
+VLOOKUP(Eval_controles!J59,parametros!N$5:O$6,2,FALSE)
+VLOOKUP(Eval_controles!K59,parametros!P$5:Q$6,2,FALSE)
+VLOOKUP(Eval_controles!L59,parametros!R$5:S$7,2,FALSE)," - ")&lt;=parametros!$J$17,parametros!$F$17,
IF(_xlfn.IFNA(
VLOOKUP(Eval_controles!F59,parametros!F$5:G$6,2,FALSE)
+VLOOKUP(Eval_controles!G59,parametros!H$5:I$6,2,FALSE)
+VLOOKUP(Eval_controles!H59,parametros!J$5:K$6,2,FALSE)
+VLOOKUP(Eval_controles!I59,parametros!L$5:M$7,2,FALSE)
+VLOOKUP(Eval_controles!J59,parametros!N$5:O$6,2,FALSE)
+VLOOKUP(Eval_controles!K59,parametros!P$5:Q$6,2,FALSE)
+VLOOKUP(Eval_controles!L59,parametros!R$5:S$7,2,FALSE)," - ")&lt;=parametros!$J$16,parametros!$F$16," - "
)))</f>
        <v xml:space="preserve"> - </v>
      </c>
      <c r="N59" s="64"/>
      <c r="O59" s="56" t="str">
        <f>_xlfn.IFNA(VLOOKUP(N59,parametros!$L$16:$M$18,2,FALSE)," - ")</f>
        <v xml:space="preserve"> - </v>
      </c>
      <c r="P59" s="56" t="str">
        <f>_xlfn.IFNA(VLOOKUP(CONCATENATE(M59,O59),parametros!K$23:M$31,3,FALSE)," - ")</f>
        <v xml:space="preserve"> - </v>
      </c>
      <c r="Q59" s="56" t="str">
        <f>_xlfn.IFNA(VLOOKUP(CONCATENATE(M59,O59),parametros!$K$23:$L$31,2,FALSE)," - ")</f>
        <v xml:space="preserve"> - </v>
      </c>
      <c r="R59" s="79"/>
      <c r="S59" s="79"/>
    </row>
    <row r="60" spans="1:19" x14ac:dyDescent="0.2">
      <c r="B60" s="52"/>
      <c r="C60" s="83"/>
      <c r="D60" s="52"/>
      <c r="E60" s="52"/>
      <c r="F60" s="70"/>
      <c r="G60" s="70"/>
      <c r="H60" s="70"/>
      <c r="I60" s="70"/>
      <c r="J60" s="70"/>
      <c r="K60" s="70"/>
      <c r="L60" s="70"/>
      <c r="M60" s="56" t="str">
        <f>IF(_xlfn.IFNA(
VLOOKUP(Eval_controles!F60,parametros!F$5:G$6,2,FALSE)
+VLOOKUP(Eval_controles!G60,parametros!H$5:I$6,2,FALSE)
+VLOOKUP(Eval_controles!H60,parametros!J$5:K$6,2,FALSE)
+VLOOKUP(Eval_controles!I60,parametros!L$5:M$7,2,FALSE)
+VLOOKUP(Eval_controles!J60,parametros!N$5:O$6,2,FALSE)
+VLOOKUP(Eval_controles!K60,parametros!P$5:Q$6,2,FALSE)
+VLOOKUP(Eval_controles!L60,parametros!R$5:S$7,2,FALSE)," - ")&lt;=parametros!$J$18,parametros!$F$18,
IF(_xlfn.IFNA(
VLOOKUP(Eval_controles!F60,parametros!F$5:G$6,2,FALSE)
+VLOOKUP(Eval_controles!G60,parametros!H$5:I$6,2,FALSE)
+VLOOKUP(Eval_controles!H60,parametros!J$5:K$6,2,FALSE)
+VLOOKUP(Eval_controles!I60,parametros!L$5:M$7,2,FALSE)
+VLOOKUP(Eval_controles!J60,parametros!N$5:O$6,2,FALSE)
+VLOOKUP(Eval_controles!K60,parametros!P$5:Q$6,2,FALSE)
+VLOOKUP(Eval_controles!L60,parametros!R$5:S$7,2,FALSE)," - ")&lt;=parametros!$J$17,parametros!$F$17,
IF(_xlfn.IFNA(
VLOOKUP(Eval_controles!F60,parametros!F$5:G$6,2,FALSE)
+VLOOKUP(Eval_controles!G60,parametros!H$5:I$6,2,FALSE)
+VLOOKUP(Eval_controles!H60,parametros!J$5:K$6,2,FALSE)
+VLOOKUP(Eval_controles!I60,parametros!L$5:M$7,2,FALSE)
+VLOOKUP(Eval_controles!J60,parametros!N$5:O$6,2,FALSE)
+VLOOKUP(Eval_controles!K60,parametros!P$5:Q$6,2,FALSE)
+VLOOKUP(Eval_controles!L60,parametros!R$5:S$7,2,FALSE)," - ")&lt;=parametros!$J$16,parametros!$F$16," - "
)))</f>
        <v xml:space="preserve"> - </v>
      </c>
      <c r="N60" s="64"/>
      <c r="O60" s="56" t="str">
        <f>_xlfn.IFNA(VLOOKUP(N60,parametros!$L$16:$M$18,2,FALSE)," - ")</f>
        <v xml:space="preserve"> - </v>
      </c>
      <c r="P60" s="56" t="str">
        <f>_xlfn.IFNA(VLOOKUP(CONCATENATE(M60,O60),parametros!K$23:M$31,3,FALSE)," - ")</f>
        <v xml:space="preserve"> - </v>
      </c>
      <c r="Q60" s="56" t="str">
        <f>_xlfn.IFNA(VLOOKUP(CONCATENATE(M60,O60),parametros!$K$23:$L$31,2,FALSE)," - ")</f>
        <v xml:space="preserve"> - </v>
      </c>
      <c r="R60" s="79"/>
      <c r="S60" s="79"/>
    </row>
    <row r="61" spans="1:19" x14ac:dyDescent="0.2">
      <c r="B61" s="57"/>
      <c r="C61" s="84"/>
      <c r="D61" s="57"/>
      <c r="E61" s="57"/>
      <c r="F61" s="58"/>
      <c r="G61" s="58"/>
      <c r="H61" s="58"/>
      <c r="I61" s="58"/>
      <c r="J61" s="58"/>
      <c r="K61" s="58"/>
      <c r="L61" s="58"/>
      <c r="M61" s="59"/>
      <c r="N61" s="65"/>
      <c r="O61" s="59"/>
      <c r="P61" s="59"/>
      <c r="Q61" s="59"/>
    </row>
    <row r="62" spans="1:19" ht="5.25" customHeight="1" x14ac:dyDescent="0.2"/>
    <row r="64" spans="1:19" ht="6.75" customHeight="1" x14ac:dyDescent="0.2">
      <c r="A64" s="14"/>
      <c r="B64" s="57"/>
      <c r="C64" s="84"/>
      <c r="D64" s="57"/>
      <c r="E64" s="57"/>
      <c r="F64" s="58"/>
      <c r="G64" s="58"/>
      <c r="H64" s="58"/>
      <c r="I64" s="58"/>
      <c r="J64" s="58"/>
      <c r="K64" s="58"/>
      <c r="L64" s="58"/>
      <c r="M64" s="59"/>
      <c r="N64" s="59"/>
      <c r="O64" s="59"/>
      <c r="P64" s="59"/>
      <c r="Q64" s="59"/>
    </row>
    <row r="65" spans="1:19" ht="16.5" customHeight="1" x14ac:dyDescent="0.2">
      <c r="A65" s="14"/>
      <c r="B65" s="122" t="s">
        <v>123</v>
      </c>
      <c r="C65" s="122"/>
      <c r="D65" s="122"/>
      <c r="E65" s="122"/>
      <c r="F65" s="122"/>
      <c r="G65" s="122"/>
      <c r="H65" s="122"/>
      <c r="I65" s="122"/>
      <c r="J65" s="122"/>
      <c r="K65" s="122"/>
      <c r="L65" s="122"/>
      <c r="M65" s="122"/>
      <c r="N65" s="122"/>
      <c r="O65" s="122"/>
      <c r="P65" s="122"/>
      <c r="Q65" s="122"/>
      <c r="R65" s="122"/>
      <c r="S65" s="122"/>
    </row>
    <row r="66" spans="1:19" ht="15" x14ac:dyDescent="0.2">
      <c r="A66" s="14"/>
      <c r="B66" s="12"/>
      <c r="C66" s="9"/>
      <c r="D66" s="9"/>
      <c r="E66" s="4"/>
      <c r="F66" s="77"/>
      <c r="G66" s="77"/>
      <c r="H66" s="77"/>
      <c r="I66" s="8"/>
    </row>
    <row r="67" spans="1:19" ht="15" x14ac:dyDescent="0.2">
      <c r="A67" s="14"/>
      <c r="B67" s="60" t="s">
        <v>87</v>
      </c>
      <c r="C67" s="97">
        <v>44425</v>
      </c>
      <c r="D67" s="58"/>
      <c r="E67" s="57"/>
      <c r="F67" s="109" t="s">
        <v>124</v>
      </c>
      <c r="G67" s="109"/>
      <c r="H67" s="109"/>
      <c r="I67" s="104" t="s">
        <v>150</v>
      </c>
      <c r="J67" s="104"/>
      <c r="K67" s="104"/>
      <c r="L67" s="58"/>
      <c r="M67" s="59"/>
      <c r="N67" s="59"/>
      <c r="O67" s="59"/>
      <c r="P67" s="59"/>
      <c r="Q67" s="59"/>
    </row>
    <row r="68" spans="1:19" ht="15" x14ac:dyDescent="0.2">
      <c r="A68" s="14"/>
      <c r="B68" s="12"/>
      <c r="C68" s="9"/>
      <c r="D68" s="9"/>
      <c r="E68" s="4"/>
      <c r="F68" s="111"/>
      <c r="G68" s="111"/>
      <c r="H68" s="111"/>
      <c r="I68" s="8"/>
    </row>
    <row r="69" spans="1:19" ht="42.75" customHeight="1" x14ac:dyDescent="0.2">
      <c r="A69" s="14"/>
      <c r="B69" s="105" t="s">
        <v>2</v>
      </c>
      <c r="C69" s="118" t="s">
        <v>3</v>
      </c>
      <c r="D69" s="119" t="s">
        <v>98</v>
      </c>
      <c r="E69" s="105" t="s">
        <v>4</v>
      </c>
      <c r="F69" s="105" t="s">
        <v>90</v>
      </c>
      <c r="G69" s="105"/>
      <c r="H69" s="105"/>
      <c r="I69" s="105"/>
      <c r="J69" s="105"/>
      <c r="K69" s="105"/>
      <c r="L69" s="105"/>
      <c r="M69" s="112" t="s">
        <v>94</v>
      </c>
      <c r="N69" s="67" t="s">
        <v>96</v>
      </c>
      <c r="O69" s="112" t="s">
        <v>105</v>
      </c>
      <c r="P69" s="115" t="s">
        <v>106</v>
      </c>
      <c r="Q69" s="115" t="s">
        <v>109</v>
      </c>
      <c r="R69" s="110" t="s">
        <v>127</v>
      </c>
      <c r="S69" s="110" t="s">
        <v>126</v>
      </c>
    </row>
    <row r="70" spans="1:19" ht="55.5" customHeight="1" x14ac:dyDescent="0.2">
      <c r="A70" s="10"/>
      <c r="B70" s="105"/>
      <c r="C70" s="118"/>
      <c r="D70" s="120"/>
      <c r="E70" s="105"/>
      <c r="F70" s="116" t="s">
        <v>91</v>
      </c>
      <c r="G70" s="117"/>
      <c r="H70" s="63" t="s">
        <v>92</v>
      </c>
      <c r="I70" s="63" t="s">
        <v>93</v>
      </c>
      <c r="J70" s="63" t="s">
        <v>100</v>
      </c>
      <c r="K70" s="63" t="s">
        <v>101</v>
      </c>
      <c r="L70" s="63" t="s">
        <v>102</v>
      </c>
      <c r="M70" s="112"/>
      <c r="N70" s="113" t="s">
        <v>95</v>
      </c>
      <c r="O70" s="112" t="s">
        <v>103</v>
      </c>
      <c r="P70" s="115"/>
      <c r="Q70" s="115"/>
      <c r="R70" s="110"/>
      <c r="S70" s="110"/>
    </row>
    <row r="71" spans="1:19" ht="153" customHeight="1" x14ac:dyDescent="0.2">
      <c r="A71" s="10"/>
      <c r="B71" s="105"/>
      <c r="C71" s="118"/>
      <c r="D71" s="121"/>
      <c r="E71" s="105"/>
      <c r="F71" s="75" t="s">
        <v>117</v>
      </c>
      <c r="G71" s="75" t="s">
        <v>116</v>
      </c>
      <c r="H71" s="75" t="s">
        <v>115</v>
      </c>
      <c r="I71" s="33" t="s">
        <v>114</v>
      </c>
      <c r="J71" s="75" t="s">
        <v>99</v>
      </c>
      <c r="K71" s="75" t="s">
        <v>118</v>
      </c>
      <c r="L71" s="75" t="s">
        <v>119</v>
      </c>
      <c r="M71" s="112"/>
      <c r="N71" s="114"/>
      <c r="O71" s="112"/>
      <c r="P71" s="115"/>
      <c r="Q71" s="115"/>
      <c r="R71" s="110"/>
      <c r="S71" s="110"/>
    </row>
    <row r="72" spans="1:19" ht="153" x14ac:dyDescent="0.2">
      <c r="A72" s="10"/>
      <c r="B72" s="98" t="s">
        <v>131</v>
      </c>
      <c r="C72" s="101" t="s">
        <v>132</v>
      </c>
      <c r="D72" s="87" t="s">
        <v>133</v>
      </c>
      <c r="E72" s="88" t="s">
        <v>138</v>
      </c>
      <c r="F72" s="91" t="s">
        <v>14</v>
      </c>
      <c r="G72" s="91" t="s">
        <v>15</v>
      </c>
      <c r="H72" s="91" t="s">
        <v>16</v>
      </c>
      <c r="I72" s="91" t="s">
        <v>17</v>
      </c>
      <c r="J72" s="91" t="s">
        <v>18</v>
      </c>
      <c r="K72" s="91" t="s">
        <v>19</v>
      </c>
      <c r="L72" s="91" t="s">
        <v>20</v>
      </c>
      <c r="M72" s="96" t="s">
        <v>44</v>
      </c>
      <c r="N72" s="64" t="s">
        <v>46</v>
      </c>
      <c r="O72" s="56" t="str">
        <f>_xlfn.IFNA(VLOOKUP(N72,[1]parametros!$L$16:$M$18,2,FALSE)," - ")</f>
        <v>Fuerte</v>
      </c>
      <c r="P72" s="56" t="str">
        <f>_xlfn.IFNA(VLOOKUP(CONCATENATE(M72,O72),[1]parametros!K$23:M$31,3,FALSE)," - ")</f>
        <v>No</v>
      </c>
      <c r="Q72" s="56">
        <f>_xlfn.IFNA(VLOOKUP(CONCATENATE(M72,O72),[1]parametros!$K$23:$L$31,2,FALSE)," - ")</f>
        <v>100</v>
      </c>
      <c r="R72" s="94" t="s">
        <v>148</v>
      </c>
      <c r="S72" s="95" t="s">
        <v>149</v>
      </c>
    </row>
    <row r="73" spans="1:19" ht="153" x14ac:dyDescent="0.2">
      <c r="B73" s="99"/>
      <c r="C73" s="102"/>
      <c r="D73" s="87" t="s">
        <v>134</v>
      </c>
      <c r="E73" s="88" t="s">
        <v>139</v>
      </c>
      <c r="F73" s="91" t="s">
        <v>14</v>
      </c>
      <c r="G73" s="91" t="s">
        <v>15</v>
      </c>
      <c r="H73" s="91" t="s">
        <v>16</v>
      </c>
      <c r="I73" s="91" t="s">
        <v>17</v>
      </c>
      <c r="J73" s="91" t="s">
        <v>18</v>
      </c>
      <c r="K73" s="91" t="s">
        <v>19</v>
      </c>
      <c r="L73" s="91" t="s">
        <v>20</v>
      </c>
      <c r="M73" s="96" t="s">
        <v>44</v>
      </c>
      <c r="N73" s="64" t="s">
        <v>46</v>
      </c>
      <c r="O73" s="56" t="str">
        <f>_xlfn.IFNA(VLOOKUP(N73,[1]parametros!$L$16:$M$18,2,FALSE)," - ")</f>
        <v>Fuerte</v>
      </c>
      <c r="P73" s="56" t="str">
        <f>_xlfn.IFNA(VLOOKUP(CONCATENATE(M73,O73),[1]parametros!K$23:M$31,3,FALSE)," - ")</f>
        <v>No</v>
      </c>
      <c r="Q73" s="56">
        <f>_xlfn.IFNA(VLOOKUP(CONCATENATE(M73,O73),[1]parametros!$K$23:$L$31,2,FALSE)," - ")</f>
        <v>100</v>
      </c>
      <c r="R73" s="94" t="s">
        <v>148</v>
      </c>
      <c r="S73" s="95" t="s">
        <v>149</v>
      </c>
    </row>
    <row r="74" spans="1:19" ht="153" x14ac:dyDescent="0.2">
      <c r="A74" s="13"/>
      <c r="B74" s="99"/>
      <c r="C74" s="102"/>
      <c r="D74" s="87" t="s">
        <v>135</v>
      </c>
      <c r="E74" s="88" t="s">
        <v>140</v>
      </c>
      <c r="F74" s="91" t="s">
        <v>14</v>
      </c>
      <c r="G74" s="91" t="s">
        <v>15</v>
      </c>
      <c r="H74" s="91" t="s">
        <v>16</v>
      </c>
      <c r="I74" s="91" t="s">
        <v>17</v>
      </c>
      <c r="J74" s="91" t="s">
        <v>18</v>
      </c>
      <c r="K74" s="91" t="s">
        <v>19</v>
      </c>
      <c r="L74" s="91" t="s">
        <v>20</v>
      </c>
      <c r="M74" s="96" t="s">
        <v>44</v>
      </c>
      <c r="N74" s="64" t="s">
        <v>46</v>
      </c>
      <c r="O74" s="56" t="str">
        <f>_xlfn.IFNA(VLOOKUP(N74,[1]parametros!$L$16:$M$18,2,FALSE)," - ")</f>
        <v>Fuerte</v>
      </c>
      <c r="P74" s="56" t="str">
        <f>_xlfn.IFNA(VLOOKUP(CONCATENATE(M74,O74),[1]parametros!K$23:M$31,3,FALSE)," - ")</f>
        <v>No</v>
      </c>
      <c r="Q74" s="56">
        <f>_xlfn.IFNA(VLOOKUP(CONCATENATE(M74,O74),[1]parametros!$K$23:$L$31,2,FALSE)," - ")</f>
        <v>100</v>
      </c>
      <c r="R74" s="94" t="s">
        <v>148</v>
      </c>
      <c r="S74" s="95" t="s">
        <v>149</v>
      </c>
    </row>
    <row r="75" spans="1:19" ht="178.5" x14ac:dyDescent="0.2">
      <c r="A75" s="13"/>
      <c r="B75" s="99"/>
      <c r="C75" s="102"/>
      <c r="D75" s="87" t="s">
        <v>136</v>
      </c>
      <c r="E75" s="88" t="s">
        <v>142</v>
      </c>
      <c r="F75" s="91" t="s">
        <v>14</v>
      </c>
      <c r="G75" s="91" t="s">
        <v>15</v>
      </c>
      <c r="H75" s="91" t="s">
        <v>16</v>
      </c>
      <c r="I75" s="91" t="s">
        <v>17</v>
      </c>
      <c r="J75" s="91" t="s">
        <v>18</v>
      </c>
      <c r="K75" s="91" t="s">
        <v>19</v>
      </c>
      <c r="L75" s="91" t="s">
        <v>20</v>
      </c>
      <c r="M75" s="96" t="s">
        <v>44</v>
      </c>
      <c r="N75" s="64" t="s">
        <v>46</v>
      </c>
      <c r="O75" s="56" t="str">
        <f>_xlfn.IFNA(VLOOKUP(N75,[1]parametros!$L$16:$M$18,2,FALSE)," - ")</f>
        <v>Fuerte</v>
      </c>
      <c r="P75" s="56" t="str">
        <f>_xlfn.IFNA(VLOOKUP(CONCATENATE(M75,O75),[1]parametros!K$23:M$31,3,FALSE)," - ")</f>
        <v>No</v>
      </c>
      <c r="Q75" s="56">
        <f>_xlfn.IFNA(VLOOKUP(CONCATENATE(M75,O75),[1]parametros!$K$23:$L$31,2,FALSE)," - ")</f>
        <v>100</v>
      </c>
      <c r="R75" s="94" t="s">
        <v>148</v>
      </c>
      <c r="S75" s="95" t="s">
        <v>149</v>
      </c>
    </row>
    <row r="76" spans="1:19" ht="153" x14ac:dyDescent="0.2">
      <c r="A76" s="13"/>
      <c r="B76" s="100"/>
      <c r="C76" s="103"/>
      <c r="D76" s="87" t="s">
        <v>137</v>
      </c>
      <c r="E76" s="88" t="s">
        <v>141</v>
      </c>
      <c r="F76" s="91" t="s">
        <v>14</v>
      </c>
      <c r="G76" s="91" t="s">
        <v>15</v>
      </c>
      <c r="H76" s="91" t="s">
        <v>16</v>
      </c>
      <c r="I76" s="91" t="s">
        <v>17</v>
      </c>
      <c r="J76" s="91" t="s">
        <v>18</v>
      </c>
      <c r="K76" s="91" t="s">
        <v>19</v>
      </c>
      <c r="L76" s="91" t="s">
        <v>20</v>
      </c>
      <c r="M76" s="96" t="s">
        <v>44</v>
      </c>
      <c r="N76" s="64" t="s">
        <v>46</v>
      </c>
      <c r="O76" s="56" t="str">
        <f>_xlfn.IFNA(VLOOKUP(N76,[1]parametros!$L$16:$M$18,2,FALSE)," - ")</f>
        <v>Fuerte</v>
      </c>
      <c r="P76" s="56" t="str">
        <f>_xlfn.IFNA(VLOOKUP(CONCATENATE(M76,O76),[1]parametros!K$23:M$31,3,FALSE)," - ")</f>
        <v>No</v>
      </c>
      <c r="Q76" s="56">
        <f>_xlfn.IFNA(VLOOKUP(CONCATENATE(M76,O76),[1]parametros!$K$23:$L$31,2,FALSE)," - ")</f>
        <v>100</v>
      </c>
      <c r="R76" s="94" t="s">
        <v>148</v>
      </c>
      <c r="S76" s="95" t="s">
        <v>149</v>
      </c>
    </row>
    <row r="77" spans="1:19" ht="14.25" x14ac:dyDescent="0.2">
      <c r="A77" s="13"/>
      <c r="B77" s="78"/>
      <c r="C77" s="83"/>
      <c r="D77" s="52"/>
      <c r="E77" s="52"/>
      <c r="F77" s="76"/>
      <c r="G77" s="76"/>
      <c r="H77" s="76"/>
      <c r="I77" s="76"/>
      <c r="J77" s="76"/>
      <c r="K77" s="76"/>
      <c r="L77" s="76"/>
      <c r="M77" s="56" t="str">
        <f>IF(_xlfn.IFNA(
VLOOKUP(Eval_controles!F77,parametros!F$5:G$6,2,FALSE)
+VLOOKUP(Eval_controles!G77,parametros!H$5:I$6,2,FALSE)
+VLOOKUP(Eval_controles!H77,parametros!J$5:K$6,2,FALSE)
+VLOOKUP(Eval_controles!I77,parametros!L$5:M$7,2,FALSE)
+VLOOKUP(Eval_controles!J77,parametros!N$5:O$6,2,FALSE)
+VLOOKUP(Eval_controles!K77,parametros!P$5:Q$6,2,FALSE)
+VLOOKUP(Eval_controles!L77,parametros!R$5:S$7,2,FALSE)," - ")&lt;=parametros!$J$18,parametros!$F$18,
IF(_xlfn.IFNA(
VLOOKUP(Eval_controles!F77,parametros!F$5:G$6,2,FALSE)
+VLOOKUP(Eval_controles!G77,parametros!H$5:I$6,2,FALSE)
+VLOOKUP(Eval_controles!H77,parametros!J$5:K$6,2,FALSE)
+VLOOKUP(Eval_controles!I77,parametros!L$5:M$7,2,FALSE)
+VLOOKUP(Eval_controles!J77,parametros!N$5:O$6,2,FALSE)
+VLOOKUP(Eval_controles!K77,parametros!P$5:Q$6,2,FALSE)
+VLOOKUP(Eval_controles!L77,parametros!R$5:S$7,2,FALSE)," - ")&lt;=parametros!$J$17,parametros!$F$17,
IF(_xlfn.IFNA(
VLOOKUP(Eval_controles!F77,parametros!F$5:G$6,2,FALSE)
+VLOOKUP(Eval_controles!G77,parametros!H$5:I$6,2,FALSE)
+VLOOKUP(Eval_controles!H77,parametros!J$5:K$6,2,FALSE)
+VLOOKUP(Eval_controles!I77,parametros!L$5:M$7,2,FALSE)
+VLOOKUP(Eval_controles!J77,parametros!N$5:O$6,2,FALSE)
+VLOOKUP(Eval_controles!K77,parametros!P$5:Q$6,2,FALSE)
+VLOOKUP(Eval_controles!L77,parametros!R$5:S$7,2,FALSE)," - ")&lt;=parametros!$J$16,parametros!$F$16," - "
)))</f>
        <v xml:space="preserve"> - </v>
      </c>
      <c r="N77" s="64"/>
      <c r="O77" s="56" t="str">
        <f>_xlfn.IFNA(VLOOKUP(N77,parametros!$L$16:$M$18,2,FALSE)," - ")</f>
        <v xml:space="preserve"> - </v>
      </c>
      <c r="P77" s="56" t="str">
        <f>_xlfn.IFNA(VLOOKUP(CONCATENATE(M77,O77),parametros!K$23:M$31,3,FALSE)," - ")</f>
        <v xml:space="preserve"> - </v>
      </c>
      <c r="Q77" s="56" t="str">
        <f>_xlfn.IFNA(VLOOKUP(CONCATENATE(M77,O77),parametros!$K$23:$L$31,2,FALSE)," - ")</f>
        <v xml:space="preserve"> - </v>
      </c>
      <c r="R77" s="79"/>
      <c r="S77" s="79"/>
    </row>
    <row r="78" spans="1:19" ht="14.25" x14ac:dyDescent="0.2">
      <c r="A78" s="13"/>
      <c r="B78" s="78"/>
      <c r="C78" s="83"/>
      <c r="D78" s="52"/>
      <c r="E78" s="52"/>
      <c r="F78" s="76"/>
      <c r="G78" s="76"/>
      <c r="H78" s="76"/>
      <c r="I78" s="76"/>
      <c r="J78" s="76"/>
      <c r="K78" s="76"/>
      <c r="L78" s="76"/>
      <c r="M78" s="56" t="str">
        <f>IF(_xlfn.IFNA(
VLOOKUP(Eval_controles!F78,parametros!F$5:G$6,2,FALSE)
+VLOOKUP(Eval_controles!G78,parametros!H$5:I$6,2,FALSE)
+VLOOKUP(Eval_controles!H78,parametros!J$5:K$6,2,FALSE)
+VLOOKUP(Eval_controles!I78,parametros!L$5:M$7,2,FALSE)
+VLOOKUP(Eval_controles!J78,parametros!N$5:O$6,2,FALSE)
+VLOOKUP(Eval_controles!K78,parametros!P$5:Q$6,2,FALSE)
+VLOOKUP(Eval_controles!L78,parametros!R$5:S$7,2,FALSE)," - ")&lt;=parametros!$J$18,parametros!$F$18,
IF(_xlfn.IFNA(
VLOOKUP(Eval_controles!F78,parametros!F$5:G$6,2,FALSE)
+VLOOKUP(Eval_controles!G78,parametros!H$5:I$6,2,FALSE)
+VLOOKUP(Eval_controles!H78,parametros!J$5:K$6,2,FALSE)
+VLOOKUP(Eval_controles!I78,parametros!L$5:M$7,2,FALSE)
+VLOOKUP(Eval_controles!J78,parametros!N$5:O$6,2,FALSE)
+VLOOKUP(Eval_controles!K78,parametros!P$5:Q$6,2,FALSE)
+VLOOKUP(Eval_controles!L78,parametros!R$5:S$7,2,FALSE)," - ")&lt;=parametros!$J$17,parametros!$F$17,
IF(_xlfn.IFNA(
VLOOKUP(Eval_controles!F78,parametros!F$5:G$6,2,FALSE)
+VLOOKUP(Eval_controles!G78,parametros!H$5:I$6,2,FALSE)
+VLOOKUP(Eval_controles!H78,parametros!J$5:K$6,2,FALSE)
+VLOOKUP(Eval_controles!I78,parametros!L$5:M$7,2,FALSE)
+VLOOKUP(Eval_controles!J78,parametros!N$5:O$6,2,FALSE)
+VLOOKUP(Eval_controles!K78,parametros!P$5:Q$6,2,FALSE)
+VLOOKUP(Eval_controles!L78,parametros!R$5:S$7,2,FALSE)," - ")&lt;=parametros!$J$16,parametros!$F$16," - "
)))</f>
        <v xml:space="preserve"> - </v>
      </c>
      <c r="N78" s="64"/>
      <c r="O78" s="56" t="str">
        <f>_xlfn.IFNA(VLOOKUP(N78,parametros!$L$16:$M$18,2,FALSE)," - ")</f>
        <v xml:space="preserve"> - </v>
      </c>
      <c r="P78" s="56" t="str">
        <f>_xlfn.IFNA(VLOOKUP(CONCATENATE(M78,O78),parametros!K$23:M$31,3,FALSE)," - ")</f>
        <v xml:space="preserve"> - </v>
      </c>
      <c r="Q78" s="56" t="str">
        <f>_xlfn.IFNA(VLOOKUP(CONCATENATE(M78,O78),parametros!$K$23:$L$31,2,FALSE)," - ")</f>
        <v xml:space="preserve"> - </v>
      </c>
      <c r="R78" s="79"/>
      <c r="S78" s="79"/>
    </row>
    <row r="79" spans="1:19" ht="15" x14ac:dyDescent="0.2">
      <c r="A79" s="14"/>
      <c r="B79" s="78"/>
      <c r="C79" s="83"/>
      <c r="D79" s="52"/>
      <c r="E79" s="52"/>
      <c r="F79" s="76"/>
      <c r="G79" s="76"/>
      <c r="H79" s="76"/>
      <c r="I79" s="76"/>
      <c r="J79" s="76"/>
      <c r="K79" s="76"/>
      <c r="L79" s="76"/>
      <c r="M79" s="56" t="str">
        <f>IF(_xlfn.IFNA(
VLOOKUP(Eval_controles!F79,parametros!F$5:G$6,2,FALSE)
+VLOOKUP(Eval_controles!G79,parametros!H$5:I$6,2,FALSE)
+VLOOKUP(Eval_controles!H79,parametros!J$5:K$6,2,FALSE)
+VLOOKUP(Eval_controles!I79,parametros!L$5:M$7,2,FALSE)
+VLOOKUP(Eval_controles!J79,parametros!N$5:O$6,2,FALSE)
+VLOOKUP(Eval_controles!K79,parametros!P$5:Q$6,2,FALSE)
+VLOOKUP(Eval_controles!L79,parametros!R$5:S$7,2,FALSE)," - ")&lt;=parametros!$J$18,parametros!$F$18,
IF(_xlfn.IFNA(
VLOOKUP(Eval_controles!F79,parametros!F$5:G$6,2,FALSE)
+VLOOKUP(Eval_controles!G79,parametros!H$5:I$6,2,FALSE)
+VLOOKUP(Eval_controles!H79,parametros!J$5:K$6,2,FALSE)
+VLOOKUP(Eval_controles!I79,parametros!L$5:M$7,2,FALSE)
+VLOOKUP(Eval_controles!J79,parametros!N$5:O$6,2,FALSE)
+VLOOKUP(Eval_controles!K79,parametros!P$5:Q$6,2,FALSE)
+VLOOKUP(Eval_controles!L79,parametros!R$5:S$7,2,FALSE)," - ")&lt;=parametros!$J$17,parametros!$F$17,
IF(_xlfn.IFNA(
VLOOKUP(Eval_controles!F79,parametros!F$5:G$6,2,FALSE)
+VLOOKUP(Eval_controles!G79,parametros!H$5:I$6,2,FALSE)
+VLOOKUP(Eval_controles!H79,parametros!J$5:K$6,2,FALSE)
+VLOOKUP(Eval_controles!I79,parametros!L$5:M$7,2,FALSE)
+VLOOKUP(Eval_controles!J79,parametros!N$5:O$6,2,FALSE)
+VLOOKUP(Eval_controles!K79,parametros!P$5:Q$6,2,FALSE)
+VLOOKUP(Eval_controles!L79,parametros!R$5:S$7,2,FALSE)," - ")&lt;=parametros!$J$16,parametros!$F$16," - "
)))</f>
        <v xml:space="preserve"> - </v>
      </c>
      <c r="N79" s="64"/>
      <c r="O79" s="56" t="str">
        <f>_xlfn.IFNA(VLOOKUP(N79,parametros!$L$16:$M$18,2,FALSE)," - ")</f>
        <v xml:space="preserve"> - </v>
      </c>
      <c r="P79" s="56" t="str">
        <f>_xlfn.IFNA(VLOOKUP(CONCATENATE(M79,O79),parametros!K$23:M$31,3,FALSE)," - ")</f>
        <v xml:space="preserve"> - </v>
      </c>
      <c r="Q79" s="56" t="str">
        <f>_xlfn.IFNA(VLOOKUP(CONCATENATE(M79,O79),parametros!$K$23:$L$31,2,FALSE)," - ")</f>
        <v xml:space="preserve"> - </v>
      </c>
      <c r="R79" s="79"/>
      <c r="S79" s="79"/>
    </row>
    <row r="80" spans="1:19" ht="15" x14ac:dyDescent="0.2">
      <c r="A80" s="14"/>
      <c r="B80" s="52"/>
      <c r="C80" s="83"/>
      <c r="D80" s="52"/>
      <c r="E80" s="52"/>
      <c r="F80" s="76"/>
      <c r="G80" s="76"/>
      <c r="H80" s="76"/>
      <c r="I80" s="76"/>
      <c r="J80" s="76"/>
      <c r="K80" s="76"/>
      <c r="L80" s="76"/>
      <c r="M80" s="56" t="str">
        <f>IF(_xlfn.IFNA(
VLOOKUP(Eval_controles!F80,parametros!F$5:G$6,2,FALSE)
+VLOOKUP(Eval_controles!G80,parametros!H$5:I$6,2,FALSE)
+VLOOKUP(Eval_controles!H80,parametros!J$5:K$6,2,FALSE)
+VLOOKUP(Eval_controles!I80,parametros!L$5:M$7,2,FALSE)
+VLOOKUP(Eval_controles!J80,parametros!N$5:O$6,2,FALSE)
+VLOOKUP(Eval_controles!K80,parametros!P$5:Q$6,2,FALSE)
+VLOOKUP(Eval_controles!L80,parametros!R$5:S$7,2,FALSE)," - ")&lt;=parametros!$J$18,parametros!$F$18,
IF(_xlfn.IFNA(
VLOOKUP(Eval_controles!F80,parametros!F$5:G$6,2,FALSE)
+VLOOKUP(Eval_controles!G80,parametros!H$5:I$6,2,FALSE)
+VLOOKUP(Eval_controles!H80,parametros!J$5:K$6,2,FALSE)
+VLOOKUP(Eval_controles!I80,parametros!L$5:M$7,2,FALSE)
+VLOOKUP(Eval_controles!J80,parametros!N$5:O$6,2,FALSE)
+VLOOKUP(Eval_controles!K80,parametros!P$5:Q$6,2,FALSE)
+VLOOKUP(Eval_controles!L80,parametros!R$5:S$7,2,FALSE)," - ")&lt;=parametros!$J$17,parametros!$F$17,
IF(_xlfn.IFNA(
VLOOKUP(Eval_controles!F80,parametros!F$5:G$6,2,FALSE)
+VLOOKUP(Eval_controles!G80,parametros!H$5:I$6,2,FALSE)
+VLOOKUP(Eval_controles!H80,parametros!J$5:K$6,2,FALSE)
+VLOOKUP(Eval_controles!I80,parametros!L$5:M$7,2,FALSE)
+VLOOKUP(Eval_controles!J80,parametros!N$5:O$6,2,FALSE)
+VLOOKUP(Eval_controles!K80,parametros!P$5:Q$6,2,FALSE)
+VLOOKUP(Eval_controles!L80,parametros!R$5:S$7,2,FALSE)," - ")&lt;=parametros!$J$16,parametros!$F$16," - "
)))</f>
        <v xml:space="preserve"> - </v>
      </c>
      <c r="N80" s="64"/>
      <c r="O80" s="56" t="str">
        <f>_xlfn.IFNA(VLOOKUP(N80,parametros!$L$16:$M$18,2,FALSE)," - ")</f>
        <v xml:space="preserve"> - </v>
      </c>
      <c r="P80" s="56" t="str">
        <f>_xlfn.IFNA(VLOOKUP(CONCATENATE(M80,O80),parametros!K$23:M$31,3,FALSE)," - ")</f>
        <v xml:space="preserve"> - </v>
      </c>
      <c r="Q80" s="56" t="str">
        <f>_xlfn.IFNA(VLOOKUP(CONCATENATE(M80,O80),parametros!$K$23:$L$31,2,FALSE)," - ")</f>
        <v xml:space="preserve"> - </v>
      </c>
      <c r="R80" s="79"/>
      <c r="S80" s="79"/>
    </row>
    <row r="81" spans="1:19" ht="15" x14ac:dyDescent="0.2">
      <c r="A81" s="14"/>
      <c r="B81" s="52"/>
      <c r="C81" s="83"/>
      <c r="D81" s="52"/>
      <c r="E81" s="52"/>
      <c r="F81" s="76"/>
      <c r="G81" s="76"/>
      <c r="H81" s="76"/>
      <c r="I81" s="76"/>
      <c r="J81" s="76"/>
      <c r="K81" s="76"/>
      <c r="L81" s="76"/>
      <c r="M81" s="56" t="str">
        <f>IF(_xlfn.IFNA(
VLOOKUP(Eval_controles!F81,parametros!F$5:G$6,2,FALSE)
+VLOOKUP(Eval_controles!G81,parametros!H$5:I$6,2,FALSE)
+VLOOKUP(Eval_controles!H81,parametros!J$5:K$6,2,FALSE)
+VLOOKUP(Eval_controles!I81,parametros!L$5:M$7,2,FALSE)
+VLOOKUP(Eval_controles!J81,parametros!N$5:O$6,2,FALSE)
+VLOOKUP(Eval_controles!K81,parametros!P$5:Q$6,2,FALSE)
+VLOOKUP(Eval_controles!L81,parametros!R$5:S$7,2,FALSE)," - ")&lt;=parametros!$J$18,parametros!$F$18,
IF(_xlfn.IFNA(
VLOOKUP(Eval_controles!F81,parametros!F$5:G$6,2,FALSE)
+VLOOKUP(Eval_controles!G81,parametros!H$5:I$6,2,FALSE)
+VLOOKUP(Eval_controles!H81,parametros!J$5:K$6,2,FALSE)
+VLOOKUP(Eval_controles!I81,parametros!L$5:M$7,2,FALSE)
+VLOOKUP(Eval_controles!J81,parametros!N$5:O$6,2,FALSE)
+VLOOKUP(Eval_controles!K81,parametros!P$5:Q$6,2,FALSE)
+VLOOKUP(Eval_controles!L81,parametros!R$5:S$7,2,FALSE)," - ")&lt;=parametros!$J$17,parametros!$F$17,
IF(_xlfn.IFNA(
VLOOKUP(Eval_controles!F81,parametros!F$5:G$6,2,FALSE)
+VLOOKUP(Eval_controles!G81,parametros!H$5:I$6,2,FALSE)
+VLOOKUP(Eval_controles!H81,parametros!J$5:K$6,2,FALSE)
+VLOOKUP(Eval_controles!I81,parametros!L$5:M$7,2,FALSE)
+VLOOKUP(Eval_controles!J81,parametros!N$5:O$6,2,FALSE)
+VLOOKUP(Eval_controles!K81,parametros!P$5:Q$6,2,FALSE)
+VLOOKUP(Eval_controles!L81,parametros!R$5:S$7,2,FALSE)," - ")&lt;=parametros!$J$16,parametros!$F$16," - "
)))</f>
        <v xml:space="preserve"> - </v>
      </c>
      <c r="N81" s="64"/>
      <c r="O81" s="56" t="str">
        <f>_xlfn.IFNA(VLOOKUP(N81,parametros!$L$16:$M$18,2,FALSE)," - ")</f>
        <v xml:space="preserve"> - </v>
      </c>
      <c r="P81" s="56" t="str">
        <f>_xlfn.IFNA(VLOOKUP(CONCATENATE(M81,O81),parametros!K$23:M$31,3,FALSE)," - ")</f>
        <v xml:space="preserve"> - </v>
      </c>
      <c r="Q81" s="56" t="str">
        <f>_xlfn.IFNA(VLOOKUP(CONCATENATE(M81,O81),parametros!$K$23:$L$31,2,FALSE)," - ")</f>
        <v xml:space="preserve"> - </v>
      </c>
      <c r="R81" s="79"/>
      <c r="S81" s="79"/>
    </row>
    <row r="82" spans="1:19" ht="15" x14ac:dyDescent="0.2">
      <c r="A82" s="10"/>
      <c r="B82" s="52"/>
      <c r="C82" s="83"/>
      <c r="D82" s="52"/>
      <c r="E82" s="52"/>
      <c r="F82" s="76"/>
      <c r="G82" s="76"/>
      <c r="H82" s="76"/>
      <c r="I82" s="76"/>
      <c r="J82" s="76"/>
      <c r="K82" s="76"/>
      <c r="L82" s="76"/>
      <c r="M82" s="56" t="str">
        <f>IF(_xlfn.IFNA(
VLOOKUP(Eval_controles!F82,parametros!F$5:G$6,2,FALSE)
+VLOOKUP(Eval_controles!G82,parametros!H$5:I$6,2,FALSE)
+VLOOKUP(Eval_controles!H82,parametros!J$5:K$6,2,FALSE)
+VLOOKUP(Eval_controles!I82,parametros!L$5:M$7,2,FALSE)
+VLOOKUP(Eval_controles!J82,parametros!N$5:O$6,2,FALSE)
+VLOOKUP(Eval_controles!K82,parametros!P$5:Q$6,2,FALSE)
+VLOOKUP(Eval_controles!L82,parametros!R$5:S$7,2,FALSE)," - ")&lt;=parametros!$J$18,parametros!$F$18,
IF(_xlfn.IFNA(
VLOOKUP(Eval_controles!F82,parametros!F$5:G$6,2,FALSE)
+VLOOKUP(Eval_controles!G82,parametros!H$5:I$6,2,FALSE)
+VLOOKUP(Eval_controles!H82,parametros!J$5:K$6,2,FALSE)
+VLOOKUP(Eval_controles!I82,parametros!L$5:M$7,2,FALSE)
+VLOOKUP(Eval_controles!J82,parametros!N$5:O$6,2,FALSE)
+VLOOKUP(Eval_controles!K82,parametros!P$5:Q$6,2,FALSE)
+VLOOKUP(Eval_controles!L82,parametros!R$5:S$7,2,FALSE)," - ")&lt;=parametros!$J$17,parametros!$F$17,
IF(_xlfn.IFNA(
VLOOKUP(Eval_controles!F82,parametros!F$5:G$6,2,FALSE)
+VLOOKUP(Eval_controles!G82,parametros!H$5:I$6,2,FALSE)
+VLOOKUP(Eval_controles!H82,parametros!J$5:K$6,2,FALSE)
+VLOOKUP(Eval_controles!I82,parametros!L$5:M$7,2,FALSE)
+VLOOKUP(Eval_controles!J82,parametros!N$5:O$6,2,FALSE)
+VLOOKUP(Eval_controles!K82,parametros!P$5:Q$6,2,FALSE)
+VLOOKUP(Eval_controles!L82,parametros!R$5:S$7,2,FALSE)," - ")&lt;=parametros!$J$16,parametros!$F$16," - "
)))</f>
        <v xml:space="preserve"> - </v>
      </c>
      <c r="N82" s="64"/>
      <c r="O82" s="56" t="str">
        <f>_xlfn.IFNA(VLOOKUP(N82,parametros!$L$16:$M$18,2,FALSE)," - ")</f>
        <v xml:space="preserve"> - </v>
      </c>
      <c r="P82" s="56" t="str">
        <f>_xlfn.IFNA(VLOOKUP(CONCATENATE(M82,O82),parametros!K$23:M$31,3,FALSE)," - ")</f>
        <v xml:space="preserve"> - </v>
      </c>
      <c r="Q82" s="56" t="str">
        <f>_xlfn.IFNA(VLOOKUP(CONCATENATE(M82,O82),parametros!$K$23:$L$31,2,FALSE)," - ")</f>
        <v xml:space="preserve"> - </v>
      </c>
      <c r="R82" s="79"/>
      <c r="S82" s="79"/>
    </row>
    <row r="83" spans="1:19" ht="15" x14ac:dyDescent="0.2">
      <c r="A83" s="10"/>
      <c r="B83" s="53"/>
      <c r="C83" s="54"/>
      <c r="D83" s="54"/>
      <c r="E83" s="55"/>
      <c r="F83" s="76"/>
      <c r="G83" s="76"/>
      <c r="H83" s="76"/>
      <c r="I83" s="76"/>
      <c r="J83" s="76"/>
      <c r="K83" s="76"/>
      <c r="L83" s="76"/>
      <c r="M83" s="56" t="str">
        <f>IF(_xlfn.IFNA(
VLOOKUP(Eval_controles!F83,parametros!F$5:G$6,2,FALSE)
+VLOOKUP(Eval_controles!G83,parametros!H$5:I$6,2,FALSE)
+VLOOKUP(Eval_controles!H83,parametros!J$5:K$6,2,FALSE)
+VLOOKUP(Eval_controles!I83,parametros!L$5:M$7,2,FALSE)
+VLOOKUP(Eval_controles!J83,parametros!N$5:O$6,2,FALSE)
+VLOOKUP(Eval_controles!K83,parametros!P$5:Q$6,2,FALSE)
+VLOOKUP(Eval_controles!L83,parametros!R$5:S$7,2,FALSE)," - ")&lt;=parametros!$J$18,parametros!$F$18,
IF(_xlfn.IFNA(
VLOOKUP(Eval_controles!F83,parametros!F$5:G$6,2,FALSE)
+VLOOKUP(Eval_controles!G83,parametros!H$5:I$6,2,FALSE)
+VLOOKUP(Eval_controles!H83,parametros!J$5:K$6,2,FALSE)
+VLOOKUP(Eval_controles!I83,parametros!L$5:M$7,2,FALSE)
+VLOOKUP(Eval_controles!J83,parametros!N$5:O$6,2,FALSE)
+VLOOKUP(Eval_controles!K83,parametros!P$5:Q$6,2,FALSE)
+VLOOKUP(Eval_controles!L83,parametros!R$5:S$7,2,FALSE)," - ")&lt;=parametros!$J$17,parametros!$F$17,
IF(_xlfn.IFNA(
VLOOKUP(Eval_controles!F83,parametros!F$5:G$6,2,FALSE)
+VLOOKUP(Eval_controles!G83,parametros!H$5:I$6,2,FALSE)
+VLOOKUP(Eval_controles!H83,parametros!J$5:K$6,2,FALSE)
+VLOOKUP(Eval_controles!I83,parametros!L$5:M$7,2,FALSE)
+VLOOKUP(Eval_controles!J83,parametros!N$5:O$6,2,FALSE)
+VLOOKUP(Eval_controles!K83,parametros!P$5:Q$6,2,FALSE)
+VLOOKUP(Eval_controles!L83,parametros!R$5:S$7,2,FALSE)," - ")&lt;=parametros!$J$16,parametros!$F$16," - "
)))</f>
        <v xml:space="preserve"> - </v>
      </c>
      <c r="N83" s="64"/>
      <c r="O83" s="56" t="str">
        <f>_xlfn.IFNA(VLOOKUP(N83,parametros!$L$16:$M$18,2,FALSE)," - ")</f>
        <v xml:space="preserve"> - </v>
      </c>
      <c r="P83" s="56" t="str">
        <f>_xlfn.IFNA(VLOOKUP(CONCATENATE(M83,O83),parametros!K$23:M$31,3,FALSE)," - ")</f>
        <v xml:space="preserve"> - </v>
      </c>
      <c r="Q83" s="56" t="str">
        <f>_xlfn.IFNA(VLOOKUP(CONCATENATE(M83,O83),parametros!$K$23:$L$31,2,FALSE)," - ")</f>
        <v xml:space="preserve"> - </v>
      </c>
      <c r="R83" s="79"/>
      <c r="S83" s="79"/>
    </row>
    <row r="84" spans="1:19" ht="15" x14ac:dyDescent="0.2">
      <c r="A84" s="10"/>
      <c r="B84" s="53"/>
      <c r="C84" s="82"/>
      <c r="D84" s="76"/>
      <c r="E84" s="76"/>
      <c r="F84" s="76"/>
      <c r="G84" s="76"/>
      <c r="H84" s="76"/>
      <c r="I84" s="76"/>
      <c r="J84" s="76"/>
      <c r="K84" s="76"/>
      <c r="L84" s="76"/>
      <c r="M84" s="56" t="str">
        <f>IF(_xlfn.IFNA(
VLOOKUP(Eval_controles!F84,parametros!F$5:G$6,2,FALSE)
+VLOOKUP(Eval_controles!G84,parametros!H$5:I$6,2,FALSE)
+VLOOKUP(Eval_controles!H84,parametros!J$5:K$6,2,FALSE)
+VLOOKUP(Eval_controles!I84,parametros!L$5:M$7,2,FALSE)
+VLOOKUP(Eval_controles!J84,parametros!N$5:O$6,2,FALSE)
+VLOOKUP(Eval_controles!K84,parametros!P$5:Q$6,2,FALSE)
+VLOOKUP(Eval_controles!L84,parametros!R$5:S$7,2,FALSE)," - ")&lt;=parametros!$J$18,parametros!$F$18,
IF(_xlfn.IFNA(
VLOOKUP(Eval_controles!F84,parametros!F$5:G$6,2,FALSE)
+VLOOKUP(Eval_controles!G84,parametros!H$5:I$6,2,FALSE)
+VLOOKUP(Eval_controles!H84,parametros!J$5:K$6,2,FALSE)
+VLOOKUP(Eval_controles!I84,parametros!L$5:M$7,2,FALSE)
+VLOOKUP(Eval_controles!J84,parametros!N$5:O$6,2,FALSE)
+VLOOKUP(Eval_controles!K84,parametros!P$5:Q$6,2,FALSE)
+VLOOKUP(Eval_controles!L84,parametros!R$5:S$7,2,FALSE)," - ")&lt;=parametros!$J$17,parametros!$F$17,
IF(_xlfn.IFNA(
VLOOKUP(Eval_controles!F84,parametros!F$5:G$6,2,FALSE)
+VLOOKUP(Eval_controles!G84,parametros!H$5:I$6,2,FALSE)
+VLOOKUP(Eval_controles!H84,parametros!J$5:K$6,2,FALSE)
+VLOOKUP(Eval_controles!I84,parametros!L$5:M$7,2,FALSE)
+VLOOKUP(Eval_controles!J84,parametros!N$5:O$6,2,FALSE)
+VLOOKUP(Eval_controles!K84,parametros!P$5:Q$6,2,FALSE)
+VLOOKUP(Eval_controles!L84,parametros!R$5:S$7,2,FALSE)," - ")&lt;=parametros!$J$16,parametros!$F$16," - "
)))</f>
        <v xml:space="preserve"> - </v>
      </c>
      <c r="N84" s="64"/>
      <c r="O84" s="56" t="str">
        <f>_xlfn.IFNA(VLOOKUP(N84,parametros!$L$16:$M$18,2,FALSE)," - ")</f>
        <v xml:space="preserve"> - </v>
      </c>
      <c r="P84" s="56" t="str">
        <f>_xlfn.IFNA(VLOOKUP(CONCATENATE(M84,O84),parametros!K$23:M$31,3,FALSE)," - ")</f>
        <v xml:space="preserve"> - </v>
      </c>
      <c r="Q84" s="56" t="str">
        <f>_xlfn.IFNA(VLOOKUP(CONCATENATE(M84,O84),parametros!$K$23:$L$31,2,FALSE)," - ")</f>
        <v xml:space="preserve"> - </v>
      </c>
      <c r="R84" s="79"/>
      <c r="S84" s="79"/>
    </row>
    <row r="85" spans="1:19" x14ac:dyDescent="0.2">
      <c r="B85" s="76"/>
      <c r="C85" s="82"/>
      <c r="D85" s="76"/>
      <c r="E85" s="76"/>
      <c r="F85" s="76"/>
      <c r="G85" s="76"/>
      <c r="H85" s="76"/>
      <c r="I85" s="76"/>
      <c r="J85" s="76"/>
      <c r="K85" s="76"/>
      <c r="L85" s="76"/>
      <c r="M85" s="56" t="str">
        <f>IF(_xlfn.IFNA(
VLOOKUP(Eval_controles!F85,parametros!F$5:G$6,2,FALSE)
+VLOOKUP(Eval_controles!G85,parametros!H$5:I$6,2,FALSE)
+VLOOKUP(Eval_controles!H85,parametros!J$5:K$6,2,FALSE)
+VLOOKUP(Eval_controles!I85,parametros!L$5:M$7,2,FALSE)
+VLOOKUP(Eval_controles!J85,parametros!N$5:O$6,2,FALSE)
+VLOOKUP(Eval_controles!K85,parametros!P$5:Q$6,2,FALSE)
+VLOOKUP(Eval_controles!L85,parametros!R$5:S$7,2,FALSE)," - ")&lt;=parametros!$J$18,parametros!$F$18,
IF(_xlfn.IFNA(
VLOOKUP(Eval_controles!F85,parametros!F$5:G$6,2,FALSE)
+VLOOKUP(Eval_controles!G85,parametros!H$5:I$6,2,FALSE)
+VLOOKUP(Eval_controles!H85,parametros!J$5:K$6,2,FALSE)
+VLOOKUP(Eval_controles!I85,parametros!L$5:M$7,2,FALSE)
+VLOOKUP(Eval_controles!J85,parametros!N$5:O$6,2,FALSE)
+VLOOKUP(Eval_controles!K85,parametros!P$5:Q$6,2,FALSE)
+VLOOKUP(Eval_controles!L85,parametros!R$5:S$7,2,FALSE)," - ")&lt;=parametros!$J$17,parametros!$F$17,
IF(_xlfn.IFNA(
VLOOKUP(Eval_controles!F85,parametros!F$5:G$6,2,FALSE)
+VLOOKUP(Eval_controles!G85,parametros!H$5:I$6,2,FALSE)
+VLOOKUP(Eval_controles!H85,parametros!J$5:K$6,2,FALSE)
+VLOOKUP(Eval_controles!I85,parametros!L$5:M$7,2,FALSE)
+VLOOKUP(Eval_controles!J85,parametros!N$5:O$6,2,FALSE)
+VLOOKUP(Eval_controles!K85,parametros!P$5:Q$6,2,FALSE)
+VLOOKUP(Eval_controles!L85,parametros!R$5:S$7,2,FALSE)," - ")&lt;=parametros!$J$16,parametros!$F$16," - "
)))</f>
        <v xml:space="preserve"> - </v>
      </c>
      <c r="N85" s="64"/>
      <c r="O85" s="56" t="str">
        <f>_xlfn.IFNA(VLOOKUP(N85,parametros!$L$16:$M$18,2,FALSE)," - ")</f>
        <v xml:space="preserve"> - </v>
      </c>
      <c r="P85" s="56" t="str">
        <f>_xlfn.IFNA(VLOOKUP(CONCATENATE(M85,O85),parametros!K$23:M$31,3,FALSE)," - ")</f>
        <v xml:space="preserve"> - </v>
      </c>
      <c r="Q85" s="56" t="str">
        <f>_xlfn.IFNA(VLOOKUP(CONCATENATE(M85,O85),parametros!$K$23:$L$31,2,FALSE)," - ")</f>
        <v xml:space="preserve"> - </v>
      </c>
      <c r="R85" s="79"/>
      <c r="S85" s="79"/>
    </row>
    <row r="86" spans="1:19" ht="14.25" x14ac:dyDescent="0.2">
      <c r="A86" s="13"/>
      <c r="B86" s="76"/>
      <c r="C86" s="82"/>
      <c r="D86" s="76"/>
      <c r="E86" s="76"/>
      <c r="F86" s="76"/>
      <c r="G86" s="76"/>
      <c r="H86" s="76"/>
      <c r="I86" s="76"/>
      <c r="J86" s="76"/>
      <c r="K86" s="76"/>
      <c r="L86" s="76"/>
      <c r="M86" s="56" t="str">
        <f>IF(_xlfn.IFNA(
VLOOKUP(Eval_controles!F86,parametros!F$5:G$6,2,FALSE)
+VLOOKUP(Eval_controles!G86,parametros!H$5:I$6,2,FALSE)
+VLOOKUP(Eval_controles!H86,parametros!J$5:K$6,2,FALSE)
+VLOOKUP(Eval_controles!I86,parametros!L$5:M$7,2,FALSE)
+VLOOKUP(Eval_controles!J86,parametros!N$5:O$6,2,FALSE)
+VLOOKUP(Eval_controles!K86,parametros!P$5:Q$6,2,FALSE)
+VLOOKUP(Eval_controles!L86,parametros!R$5:S$7,2,FALSE)," - ")&lt;=parametros!$J$18,parametros!$F$18,
IF(_xlfn.IFNA(
VLOOKUP(Eval_controles!F86,parametros!F$5:G$6,2,FALSE)
+VLOOKUP(Eval_controles!G86,parametros!H$5:I$6,2,FALSE)
+VLOOKUP(Eval_controles!H86,parametros!J$5:K$6,2,FALSE)
+VLOOKUP(Eval_controles!I86,parametros!L$5:M$7,2,FALSE)
+VLOOKUP(Eval_controles!J86,parametros!N$5:O$6,2,FALSE)
+VLOOKUP(Eval_controles!K86,parametros!P$5:Q$6,2,FALSE)
+VLOOKUP(Eval_controles!L86,parametros!R$5:S$7,2,FALSE)," - ")&lt;=parametros!$J$17,parametros!$F$17,
IF(_xlfn.IFNA(
VLOOKUP(Eval_controles!F86,parametros!F$5:G$6,2,FALSE)
+VLOOKUP(Eval_controles!G86,parametros!H$5:I$6,2,FALSE)
+VLOOKUP(Eval_controles!H86,parametros!J$5:K$6,2,FALSE)
+VLOOKUP(Eval_controles!I86,parametros!L$5:M$7,2,FALSE)
+VLOOKUP(Eval_controles!J86,parametros!N$5:O$6,2,FALSE)
+VLOOKUP(Eval_controles!K86,parametros!P$5:Q$6,2,FALSE)
+VLOOKUP(Eval_controles!L86,parametros!R$5:S$7,2,FALSE)," - ")&lt;=parametros!$J$16,parametros!$F$16," - "
)))</f>
        <v xml:space="preserve"> - </v>
      </c>
      <c r="N86" s="64"/>
      <c r="O86" s="56" t="str">
        <f>_xlfn.IFNA(VLOOKUP(N86,parametros!$L$16:$M$18,2,FALSE)," - ")</f>
        <v xml:space="preserve"> - </v>
      </c>
      <c r="P86" s="56" t="str">
        <f>_xlfn.IFNA(VLOOKUP(CONCATENATE(M86,O86),parametros!K$23:M$31,3,FALSE)," - ")</f>
        <v xml:space="preserve"> - </v>
      </c>
      <c r="Q86" s="56" t="str">
        <f>_xlfn.IFNA(VLOOKUP(CONCATENATE(M86,O86),parametros!$K$23:$L$31,2,FALSE)," - ")</f>
        <v xml:space="preserve"> - </v>
      </c>
      <c r="R86" s="79"/>
      <c r="S86" s="79"/>
    </row>
    <row r="87" spans="1:19" ht="14.25" x14ac:dyDescent="0.2">
      <c r="A87" s="13"/>
      <c r="B87" s="76"/>
      <c r="C87" s="82"/>
      <c r="D87" s="76"/>
      <c r="E87" s="76"/>
      <c r="F87" s="76"/>
      <c r="G87" s="76"/>
      <c r="H87" s="76"/>
      <c r="I87" s="76"/>
      <c r="J87" s="76"/>
      <c r="K87" s="76"/>
      <c r="L87" s="76"/>
      <c r="M87" s="56" t="str">
        <f>IF(_xlfn.IFNA(
VLOOKUP(Eval_controles!F87,parametros!F$5:G$6,2,FALSE)
+VLOOKUP(Eval_controles!G87,parametros!H$5:I$6,2,FALSE)
+VLOOKUP(Eval_controles!H87,parametros!J$5:K$6,2,FALSE)
+VLOOKUP(Eval_controles!I87,parametros!L$5:M$7,2,FALSE)
+VLOOKUP(Eval_controles!J87,parametros!N$5:O$6,2,FALSE)
+VLOOKUP(Eval_controles!K87,parametros!P$5:Q$6,2,FALSE)
+VLOOKUP(Eval_controles!L87,parametros!R$5:S$7,2,FALSE)," - ")&lt;=parametros!$J$18,parametros!$F$18,
IF(_xlfn.IFNA(
VLOOKUP(Eval_controles!F87,parametros!F$5:G$6,2,FALSE)
+VLOOKUP(Eval_controles!G87,parametros!H$5:I$6,2,FALSE)
+VLOOKUP(Eval_controles!H87,parametros!J$5:K$6,2,FALSE)
+VLOOKUP(Eval_controles!I87,parametros!L$5:M$7,2,FALSE)
+VLOOKUP(Eval_controles!J87,parametros!N$5:O$6,2,FALSE)
+VLOOKUP(Eval_controles!K87,parametros!P$5:Q$6,2,FALSE)
+VLOOKUP(Eval_controles!L87,parametros!R$5:S$7,2,FALSE)," - ")&lt;=parametros!$J$17,parametros!$F$17,
IF(_xlfn.IFNA(
VLOOKUP(Eval_controles!F87,parametros!F$5:G$6,2,FALSE)
+VLOOKUP(Eval_controles!G87,parametros!H$5:I$6,2,FALSE)
+VLOOKUP(Eval_controles!H87,parametros!J$5:K$6,2,FALSE)
+VLOOKUP(Eval_controles!I87,parametros!L$5:M$7,2,FALSE)
+VLOOKUP(Eval_controles!J87,parametros!N$5:O$6,2,FALSE)
+VLOOKUP(Eval_controles!K87,parametros!P$5:Q$6,2,FALSE)
+VLOOKUP(Eval_controles!L87,parametros!R$5:S$7,2,FALSE)," - ")&lt;=parametros!$J$16,parametros!$F$16," - "
)))</f>
        <v xml:space="preserve"> - </v>
      </c>
      <c r="N87" s="64"/>
      <c r="O87" s="56" t="str">
        <f>_xlfn.IFNA(VLOOKUP(N87,parametros!$L$16:$M$18,2,FALSE)," - ")</f>
        <v xml:space="preserve"> - </v>
      </c>
      <c r="P87" s="56" t="str">
        <f>_xlfn.IFNA(VLOOKUP(CONCATENATE(M87,O87),parametros!K$23:M$31,3,FALSE)," - ")</f>
        <v xml:space="preserve"> - </v>
      </c>
      <c r="Q87" s="56" t="str">
        <f>_xlfn.IFNA(VLOOKUP(CONCATENATE(M87,O87),parametros!$K$23:$L$31,2,FALSE)," - ")</f>
        <v xml:space="preserve"> - </v>
      </c>
      <c r="R87" s="79"/>
      <c r="S87" s="79"/>
    </row>
    <row r="88" spans="1:19" ht="14.25" x14ac:dyDescent="0.2">
      <c r="A88" s="13"/>
      <c r="B88" s="76"/>
      <c r="C88" s="82"/>
      <c r="D88" s="76"/>
      <c r="E88" s="76"/>
      <c r="F88" s="76"/>
      <c r="G88" s="76"/>
      <c r="H88" s="76"/>
      <c r="I88" s="76"/>
      <c r="J88" s="76"/>
      <c r="K88" s="76"/>
      <c r="L88" s="76"/>
      <c r="M88" s="56" t="str">
        <f>IF(_xlfn.IFNA(
VLOOKUP(Eval_controles!F88,parametros!F$5:G$6,2,FALSE)
+VLOOKUP(Eval_controles!G88,parametros!H$5:I$6,2,FALSE)
+VLOOKUP(Eval_controles!H88,parametros!J$5:K$6,2,FALSE)
+VLOOKUP(Eval_controles!I88,parametros!L$5:M$7,2,FALSE)
+VLOOKUP(Eval_controles!J88,parametros!N$5:O$6,2,FALSE)
+VLOOKUP(Eval_controles!K88,parametros!P$5:Q$6,2,FALSE)
+VLOOKUP(Eval_controles!L88,parametros!R$5:S$7,2,FALSE)," - ")&lt;=parametros!$J$18,parametros!$F$18,
IF(_xlfn.IFNA(
VLOOKUP(Eval_controles!F88,parametros!F$5:G$6,2,FALSE)
+VLOOKUP(Eval_controles!G88,parametros!H$5:I$6,2,FALSE)
+VLOOKUP(Eval_controles!H88,parametros!J$5:K$6,2,FALSE)
+VLOOKUP(Eval_controles!I88,parametros!L$5:M$7,2,FALSE)
+VLOOKUP(Eval_controles!J88,parametros!N$5:O$6,2,FALSE)
+VLOOKUP(Eval_controles!K88,parametros!P$5:Q$6,2,FALSE)
+VLOOKUP(Eval_controles!L88,parametros!R$5:S$7,2,FALSE)," - ")&lt;=parametros!$J$17,parametros!$F$17,
IF(_xlfn.IFNA(
VLOOKUP(Eval_controles!F88,parametros!F$5:G$6,2,FALSE)
+VLOOKUP(Eval_controles!G88,parametros!H$5:I$6,2,FALSE)
+VLOOKUP(Eval_controles!H88,parametros!J$5:K$6,2,FALSE)
+VLOOKUP(Eval_controles!I88,parametros!L$5:M$7,2,FALSE)
+VLOOKUP(Eval_controles!J88,parametros!N$5:O$6,2,FALSE)
+VLOOKUP(Eval_controles!K88,parametros!P$5:Q$6,2,FALSE)
+VLOOKUP(Eval_controles!L88,parametros!R$5:S$7,2,FALSE)," - ")&lt;=parametros!$J$16,parametros!$F$16," - "
)))</f>
        <v xml:space="preserve"> - </v>
      </c>
      <c r="N88" s="64"/>
      <c r="O88" s="56" t="str">
        <f>_xlfn.IFNA(VLOOKUP(N88,parametros!$L$16:$M$18,2,FALSE)," - ")</f>
        <v xml:space="preserve"> - </v>
      </c>
      <c r="P88" s="56" t="str">
        <f>_xlfn.IFNA(VLOOKUP(CONCATENATE(M88,O88),parametros!K$23:M$31,3,FALSE)," - ")</f>
        <v xml:space="preserve"> - </v>
      </c>
      <c r="Q88" s="56" t="str">
        <f>_xlfn.IFNA(VLOOKUP(CONCATENATE(M88,O88),parametros!$K$23:$L$31,2,FALSE)," - ")</f>
        <v xml:space="preserve"> - </v>
      </c>
      <c r="R88" s="79"/>
      <c r="S88" s="79"/>
    </row>
    <row r="89" spans="1:19" ht="14.25" x14ac:dyDescent="0.2">
      <c r="A89" s="13"/>
      <c r="B89" s="52"/>
      <c r="C89" s="83"/>
      <c r="D89" s="52"/>
      <c r="E89" s="52"/>
      <c r="F89" s="76"/>
      <c r="G89" s="76"/>
      <c r="H89" s="76"/>
      <c r="I89" s="76"/>
      <c r="J89" s="76"/>
      <c r="K89" s="76"/>
      <c r="L89" s="76"/>
      <c r="M89" s="56" t="str">
        <f>IF(_xlfn.IFNA(
VLOOKUP(Eval_controles!F89,parametros!F$5:G$6,2,FALSE)
+VLOOKUP(Eval_controles!G89,parametros!H$5:I$6,2,FALSE)
+VLOOKUP(Eval_controles!H89,parametros!J$5:K$6,2,FALSE)
+VLOOKUP(Eval_controles!I89,parametros!L$5:M$7,2,FALSE)
+VLOOKUP(Eval_controles!J89,parametros!N$5:O$6,2,FALSE)
+VLOOKUP(Eval_controles!K89,parametros!P$5:Q$6,2,FALSE)
+VLOOKUP(Eval_controles!L89,parametros!R$5:S$7,2,FALSE)," - ")&lt;=parametros!$J$18,parametros!$F$18,
IF(_xlfn.IFNA(
VLOOKUP(Eval_controles!F89,parametros!F$5:G$6,2,FALSE)
+VLOOKUP(Eval_controles!G89,parametros!H$5:I$6,2,FALSE)
+VLOOKUP(Eval_controles!H89,parametros!J$5:K$6,2,FALSE)
+VLOOKUP(Eval_controles!I89,parametros!L$5:M$7,2,FALSE)
+VLOOKUP(Eval_controles!J89,parametros!N$5:O$6,2,FALSE)
+VLOOKUP(Eval_controles!K89,parametros!P$5:Q$6,2,FALSE)
+VLOOKUP(Eval_controles!L89,parametros!R$5:S$7,2,FALSE)," - ")&lt;=parametros!$J$17,parametros!$F$17,
IF(_xlfn.IFNA(
VLOOKUP(Eval_controles!F89,parametros!F$5:G$6,2,FALSE)
+VLOOKUP(Eval_controles!G89,parametros!H$5:I$6,2,FALSE)
+VLOOKUP(Eval_controles!H89,parametros!J$5:K$6,2,FALSE)
+VLOOKUP(Eval_controles!I89,parametros!L$5:M$7,2,FALSE)
+VLOOKUP(Eval_controles!J89,parametros!N$5:O$6,2,FALSE)
+VLOOKUP(Eval_controles!K89,parametros!P$5:Q$6,2,FALSE)
+VLOOKUP(Eval_controles!L89,parametros!R$5:S$7,2,FALSE)," - ")&lt;=parametros!$J$16,parametros!$F$16," - "
)))</f>
        <v xml:space="preserve"> - </v>
      </c>
      <c r="N89" s="64"/>
      <c r="O89" s="56" t="str">
        <f>_xlfn.IFNA(VLOOKUP(N89,parametros!$L$16:$M$18,2,FALSE)," - ")</f>
        <v xml:space="preserve"> - </v>
      </c>
      <c r="P89" s="56" t="str">
        <f>_xlfn.IFNA(VLOOKUP(CONCATENATE(M89,O89),parametros!K$23:M$31,3,FALSE)," - ")</f>
        <v xml:space="preserve"> - </v>
      </c>
      <c r="Q89" s="56" t="str">
        <f>_xlfn.IFNA(VLOOKUP(CONCATENATE(M89,O89),parametros!$K$23:$L$31,2,FALSE)," - ")</f>
        <v xml:space="preserve"> - </v>
      </c>
      <c r="R89" s="79"/>
      <c r="S89" s="79"/>
    </row>
    <row r="90" spans="1:19" ht="14.25" x14ac:dyDescent="0.2">
      <c r="A90" s="13"/>
      <c r="B90" s="52"/>
      <c r="C90" s="83"/>
      <c r="D90" s="52"/>
      <c r="E90" s="52"/>
      <c r="F90" s="76"/>
      <c r="G90" s="76"/>
      <c r="H90" s="76"/>
      <c r="I90" s="76"/>
      <c r="J90" s="76"/>
      <c r="K90" s="76"/>
      <c r="L90" s="76"/>
      <c r="M90" s="56" t="str">
        <f>IF(_xlfn.IFNA(
VLOOKUP(Eval_controles!F90,parametros!F$5:G$6,2,FALSE)
+VLOOKUP(Eval_controles!G90,parametros!H$5:I$6,2,FALSE)
+VLOOKUP(Eval_controles!H90,parametros!J$5:K$6,2,FALSE)
+VLOOKUP(Eval_controles!I90,parametros!L$5:M$7,2,FALSE)
+VLOOKUP(Eval_controles!J90,parametros!N$5:O$6,2,FALSE)
+VLOOKUP(Eval_controles!K90,parametros!P$5:Q$6,2,FALSE)
+VLOOKUP(Eval_controles!L90,parametros!R$5:S$7,2,FALSE)," - ")&lt;=parametros!$J$18,parametros!$F$18,
IF(_xlfn.IFNA(
VLOOKUP(Eval_controles!F90,parametros!F$5:G$6,2,FALSE)
+VLOOKUP(Eval_controles!G90,parametros!H$5:I$6,2,FALSE)
+VLOOKUP(Eval_controles!H90,parametros!J$5:K$6,2,FALSE)
+VLOOKUP(Eval_controles!I90,parametros!L$5:M$7,2,FALSE)
+VLOOKUP(Eval_controles!J90,parametros!N$5:O$6,2,FALSE)
+VLOOKUP(Eval_controles!K90,parametros!P$5:Q$6,2,FALSE)
+VLOOKUP(Eval_controles!L90,parametros!R$5:S$7,2,FALSE)," - ")&lt;=parametros!$J$17,parametros!$F$17,
IF(_xlfn.IFNA(
VLOOKUP(Eval_controles!F90,parametros!F$5:G$6,2,FALSE)
+VLOOKUP(Eval_controles!G90,parametros!H$5:I$6,2,FALSE)
+VLOOKUP(Eval_controles!H90,parametros!J$5:K$6,2,FALSE)
+VLOOKUP(Eval_controles!I90,parametros!L$5:M$7,2,FALSE)
+VLOOKUP(Eval_controles!J90,parametros!N$5:O$6,2,FALSE)
+VLOOKUP(Eval_controles!K90,parametros!P$5:Q$6,2,FALSE)
+VLOOKUP(Eval_controles!L90,parametros!R$5:S$7,2,FALSE)," - ")&lt;=parametros!$J$16,parametros!$F$16," - "
)))</f>
        <v xml:space="preserve"> - </v>
      </c>
      <c r="N90" s="64"/>
      <c r="O90" s="56" t="str">
        <f>_xlfn.IFNA(VLOOKUP(N90,parametros!$L$16:$M$18,2,FALSE)," - ")</f>
        <v xml:space="preserve"> - </v>
      </c>
      <c r="P90" s="56" t="str">
        <f>_xlfn.IFNA(VLOOKUP(CONCATENATE(M90,O90),parametros!K$23:M$31,3,FALSE)," - ")</f>
        <v xml:space="preserve"> - </v>
      </c>
      <c r="Q90" s="56" t="str">
        <f>_xlfn.IFNA(VLOOKUP(CONCATENATE(M90,O90),parametros!$K$23:$L$31,2,FALSE)," - ")</f>
        <v xml:space="preserve"> - </v>
      </c>
      <c r="R90" s="79"/>
      <c r="S90" s="79"/>
    </row>
    <row r="91" spans="1:19" ht="15" x14ac:dyDescent="0.2">
      <c r="A91" s="14"/>
      <c r="B91" s="52"/>
      <c r="C91" s="83"/>
      <c r="D91" s="52"/>
      <c r="E91" s="52"/>
      <c r="F91" s="76"/>
      <c r="G91" s="76"/>
      <c r="H91" s="76"/>
      <c r="I91" s="76"/>
      <c r="J91" s="76"/>
      <c r="K91" s="76"/>
      <c r="L91" s="76"/>
      <c r="M91" s="56" t="str">
        <f>IF(_xlfn.IFNA(
VLOOKUP(Eval_controles!F91,parametros!F$5:G$6,2,FALSE)
+VLOOKUP(Eval_controles!G91,parametros!H$5:I$6,2,FALSE)
+VLOOKUP(Eval_controles!H91,parametros!J$5:K$6,2,FALSE)
+VLOOKUP(Eval_controles!I91,parametros!L$5:M$7,2,FALSE)
+VLOOKUP(Eval_controles!J91,parametros!N$5:O$6,2,FALSE)
+VLOOKUP(Eval_controles!K91,parametros!P$5:Q$6,2,FALSE)
+VLOOKUP(Eval_controles!L91,parametros!R$5:S$7,2,FALSE)," - ")&lt;=parametros!$J$18,parametros!$F$18,
IF(_xlfn.IFNA(
VLOOKUP(Eval_controles!F91,parametros!F$5:G$6,2,FALSE)
+VLOOKUP(Eval_controles!G91,parametros!H$5:I$6,2,FALSE)
+VLOOKUP(Eval_controles!H91,parametros!J$5:K$6,2,FALSE)
+VLOOKUP(Eval_controles!I91,parametros!L$5:M$7,2,FALSE)
+VLOOKUP(Eval_controles!J91,parametros!N$5:O$6,2,FALSE)
+VLOOKUP(Eval_controles!K91,parametros!P$5:Q$6,2,FALSE)
+VLOOKUP(Eval_controles!L91,parametros!R$5:S$7,2,FALSE)," - ")&lt;=parametros!$J$17,parametros!$F$17,
IF(_xlfn.IFNA(
VLOOKUP(Eval_controles!F91,parametros!F$5:G$6,2,FALSE)
+VLOOKUP(Eval_controles!G91,parametros!H$5:I$6,2,FALSE)
+VLOOKUP(Eval_controles!H91,parametros!J$5:K$6,2,FALSE)
+VLOOKUP(Eval_controles!I91,parametros!L$5:M$7,2,FALSE)
+VLOOKUP(Eval_controles!J91,parametros!N$5:O$6,2,FALSE)
+VLOOKUP(Eval_controles!K91,parametros!P$5:Q$6,2,FALSE)
+VLOOKUP(Eval_controles!L91,parametros!R$5:S$7,2,FALSE)," - ")&lt;=parametros!$J$16,parametros!$F$16," - "
)))</f>
        <v xml:space="preserve"> - </v>
      </c>
      <c r="N91" s="64"/>
      <c r="O91" s="56" t="str">
        <f>_xlfn.IFNA(VLOOKUP(N91,parametros!$L$16:$M$18,2,FALSE)," - ")</f>
        <v xml:space="preserve"> - </v>
      </c>
      <c r="P91" s="56" t="str">
        <f>_xlfn.IFNA(VLOOKUP(CONCATENATE(M91,O91),parametros!K$23:M$31,3,FALSE)," - ")</f>
        <v xml:space="preserve"> - </v>
      </c>
      <c r="Q91" s="56" t="str">
        <f>_xlfn.IFNA(VLOOKUP(CONCATENATE(M91,O91),parametros!$K$23:$L$31,2,FALSE)," - ")</f>
        <v xml:space="preserve"> - </v>
      </c>
      <c r="R91" s="79"/>
      <c r="S91" s="79"/>
    </row>
    <row r="92" spans="1:19" x14ac:dyDescent="0.2">
      <c r="B92" s="52"/>
      <c r="C92" s="83"/>
      <c r="D92" s="52"/>
      <c r="E92" s="52"/>
      <c r="F92" s="76"/>
      <c r="G92" s="76"/>
      <c r="H92" s="76"/>
      <c r="I92" s="76"/>
      <c r="J92" s="76"/>
      <c r="K92" s="76"/>
      <c r="L92" s="76"/>
      <c r="M92" s="56" t="str">
        <f>IF(_xlfn.IFNA(
VLOOKUP(Eval_controles!F92,parametros!F$5:G$6,2,FALSE)
+VLOOKUP(Eval_controles!G92,parametros!H$5:I$6,2,FALSE)
+VLOOKUP(Eval_controles!H92,parametros!J$5:K$6,2,FALSE)
+VLOOKUP(Eval_controles!I92,parametros!L$5:M$7,2,FALSE)
+VLOOKUP(Eval_controles!J92,parametros!N$5:O$6,2,FALSE)
+VLOOKUP(Eval_controles!K92,parametros!P$5:Q$6,2,FALSE)
+VLOOKUP(Eval_controles!L92,parametros!R$5:S$7,2,FALSE)," - ")&lt;=parametros!$J$18,parametros!$F$18,
IF(_xlfn.IFNA(
VLOOKUP(Eval_controles!F92,parametros!F$5:G$6,2,FALSE)
+VLOOKUP(Eval_controles!G92,parametros!H$5:I$6,2,FALSE)
+VLOOKUP(Eval_controles!H92,parametros!J$5:K$6,2,FALSE)
+VLOOKUP(Eval_controles!I92,parametros!L$5:M$7,2,FALSE)
+VLOOKUP(Eval_controles!J92,parametros!N$5:O$6,2,FALSE)
+VLOOKUP(Eval_controles!K92,parametros!P$5:Q$6,2,FALSE)
+VLOOKUP(Eval_controles!L92,parametros!R$5:S$7,2,FALSE)," - ")&lt;=parametros!$J$17,parametros!$F$17,
IF(_xlfn.IFNA(
VLOOKUP(Eval_controles!F92,parametros!F$5:G$6,2,FALSE)
+VLOOKUP(Eval_controles!G92,parametros!H$5:I$6,2,FALSE)
+VLOOKUP(Eval_controles!H92,parametros!J$5:K$6,2,FALSE)
+VLOOKUP(Eval_controles!I92,parametros!L$5:M$7,2,FALSE)
+VLOOKUP(Eval_controles!J92,parametros!N$5:O$6,2,FALSE)
+VLOOKUP(Eval_controles!K92,parametros!P$5:Q$6,2,FALSE)
+VLOOKUP(Eval_controles!L92,parametros!R$5:S$7,2,FALSE)," - ")&lt;=parametros!$J$16,parametros!$F$16," - "
)))</f>
        <v xml:space="preserve"> - </v>
      </c>
      <c r="N92" s="64"/>
      <c r="O92" s="56" t="str">
        <f>_xlfn.IFNA(VLOOKUP(N92,parametros!$L$16:$M$18,2,FALSE)," - ")</f>
        <v xml:space="preserve"> - </v>
      </c>
      <c r="P92" s="56" t="str">
        <f>_xlfn.IFNA(VLOOKUP(CONCATENATE(M92,O92),parametros!K$23:M$31,3,FALSE)," - ")</f>
        <v xml:space="preserve"> - </v>
      </c>
      <c r="Q92" s="56" t="str">
        <f>_xlfn.IFNA(VLOOKUP(CONCATENATE(M92,O92),parametros!$K$23:$L$31,2,FALSE)," - ")</f>
        <v xml:space="preserve"> - </v>
      </c>
      <c r="R92" s="79"/>
      <c r="S92" s="79"/>
    </row>
    <row r="93" spans="1:19" x14ac:dyDescent="0.2">
      <c r="B93" s="57"/>
      <c r="C93" s="84"/>
      <c r="D93" s="57"/>
      <c r="E93" s="57"/>
      <c r="F93" s="58"/>
      <c r="G93" s="58"/>
      <c r="H93" s="58"/>
      <c r="I93" s="58"/>
      <c r="J93" s="58"/>
      <c r="K93" s="58"/>
      <c r="L93" s="58"/>
      <c r="M93" s="59"/>
      <c r="N93" s="65"/>
      <c r="O93" s="59"/>
      <c r="P93" s="59"/>
      <c r="Q93" s="59"/>
    </row>
  </sheetData>
  <mergeCells count="56">
    <mergeCell ref="B72:B76"/>
    <mergeCell ref="C72:C76"/>
    <mergeCell ref="R37:R39"/>
    <mergeCell ref="R69:R71"/>
    <mergeCell ref="C2:Q5"/>
    <mergeCell ref="B7:S7"/>
    <mergeCell ref="B33:S33"/>
    <mergeCell ref="B65:S65"/>
    <mergeCell ref="B37:B39"/>
    <mergeCell ref="C37:C39"/>
    <mergeCell ref="D37:D39"/>
    <mergeCell ref="E37:E39"/>
    <mergeCell ref="F35:H35"/>
    <mergeCell ref="F36:H36"/>
    <mergeCell ref="O11:O13"/>
    <mergeCell ref="P11:P13"/>
    <mergeCell ref="Q69:Q71"/>
    <mergeCell ref="F70:G70"/>
    <mergeCell ref="C11:C13"/>
    <mergeCell ref="D11:D13"/>
    <mergeCell ref="F12:G12"/>
    <mergeCell ref="N12:N13"/>
    <mergeCell ref="M11:M13"/>
    <mergeCell ref="Q11:Q13"/>
    <mergeCell ref="C14:C18"/>
    <mergeCell ref="P37:P39"/>
    <mergeCell ref="F37:L37"/>
    <mergeCell ref="P69:P71"/>
    <mergeCell ref="B69:B71"/>
    <mergeCell ref="C69:C71"/>
    <mergeCell ref="D69:D71"/>
    <mergeCell ref="E69:E71"/>
    <mergeCell ref="F69:L69"/>
    <mergeCell ref="B2:B5"/>
    <mergeCell ref="F9:H9"/>
    <mergeCell ref="I9:K9"/>
    <mergeCell ref="S69:S71"/>
    <mergeCell ref="S37:S39"/>
    <mergeCell ref="F67:H67"/>
    <mergeCell ref="I67:K67"/>
    <mergeCell ref="F68:H68"/>
    <mergeCell ref="M69:M71"/>
    <mergeCell ref="O69:O71"/>
    <mergeCell ref="N70:N71"/>
    <mergeCell ref="O37:O39"/>
    <mergeCell ref="Q37:Q39"/>
    <mergeCell ref="F38:G38"/>
    <mergeCell ref="N38:N39"/>
    <mergeCell ref="M37:M39"/>
    <mergeCell ref="B40:B44"/>
    <mergeCell ref="C40:C44"/>
    <mergeCell ref="B14:B18"/>
    <mergeCell ref="I35:K35"/>
    <mergeCell ref="B11:B13"/>
    <mergeCell ref="F11:L11"/>
    <mergeCell ref="E11:E13"/>
  </mergeCells>
  <dataValidations count="15">
    <dataValidation allowBlank="1" showInputMessage="1" showErrorMessage="1" prompt="Indicar el riesgo identificado en el formato Mapa y plan de tratamiento de riesgos (FOR-GS-004)." sqref="C11:C13 C37:C39 C69:C71" xr:uid="{00000000-0002-0000-0000-000000000000}"/>
    <dataValidation allowBlank="1" showInputMessage="1" showErrorMessage="1" prompt="Indicar la causa del riesgo identificado en el formato Mapa y plan de tratamiento de riesgos (FOR-GS-004)." sqref="D11:D13 D37:D39 D69:D71" xr:uid="{00000000-0002-0000-0000-000001000000}"/>
    <dataValidation allowBlank="1" showInputMessage="1" showErrorMessage="1" prompt="Indicar el control registrado en el formato Mapa y plan de tratamiento de riesgos (FOR-GS-004)." sqref="E11:E13 E37:E39 E69:E71" xr:uid="{00000000-0002-0000-0000-000002000000}"/>
    <dataValidation allowBlank="1" showInputMessage="1" showErrorMessage="1" prompt="Seleccione la respuesta de la lista desplegable." sqref="F13:L13 F39:L39 F71:L71" xr:uid="{00000000-0002-0000-0000-000003000000}"/>
    <dataValidation allowBlank="1" showInputMessage="1" showErrorMessage="1" prompt="Este campo se genera automáticamente._x000a_Corresponde al resultado de la suma de las variables seleccionadas en los criterios de evaluación." sqref="M11:M13 M37:M39 M69:M71" xr:uid="{00000000-0002-0000-0000-000004000000}"/>
    <dataValidation allowBlank="1" showInputMessage="1" showErrorMessage="1" prompt="Seleccione de la lista desplegable la forma en la cual se viene ejecutando el control definido." sqref="N12:N13 N38:N39 N70:N71" xr:uid="{00000000-0002-0000-0000-000005000000}"/>
    <dataValidation allowBlank="1" showInputMessage="1" showErrorMessage="1" prompt="Son las variables asignadas para evaluar el diseño del control del riesgo." sqref="F11:L11 F37:L37 F69:L69" xr:uid="{00000000-0002-0000-0000-000006000000}"/>
    <dataValidation allowBlank="1" showInputMessage="1" showErrorMessage="1" prompt="Este campo se genera automáticamente._x000a_Si el resultado de las calificaciones del control, o el promedio en el diseño de los controles, está por debajo de 96%, se debe establecer un plan de acción que permita tener un control o controles bien diseñados." sqref="O11:O13 O37:O39 O69:O71" xr:uid="{00000000-0002-0000-0000-000007000000}"/>
    <dataValidation allowBlank="1" showInputMessage="1" showErrorMessage="1" prompt="Este resultado se genera automáticamente al combinar los niveles de calificación del diseño y la ejecución del control._x000a_A partir del resultado, se deberán registrar las acciones en el formato Mapa y plan de tratamiento de riesgos (FOR-GS-004)." sqref="P11:P13 P37:P39 P69:P71" xr:uid="{00000000-0002-0000-0000-000008000000}"/>
    <dataValidation allowBlank="1" showInputMessage="1" showErrorMessage="1" prompt="Este resultado se genera automáticamente al combinar los criterios de evaluación del diseño del control (M9) con  el rango de calificación de la ejecución del control (O9). " sqref="Q37:Q39" xr:uid="{00000000-0002-0000-0000-000009000000}"/>
    <dataValidation allowBlank="1" showInputMessage="1" showErrorMessage="1" prompt="Registre las conclusiones u observaciones respecto al diseño de la actividad de control de acuerdo con cada uno de los seis criterios revisados, cuando aplique." sqref="R37:R39" xr:uid="{00000000-0002-0000-0000-00000A000000}"/>
    <dataValidation allowBlank="1" showInputMessage="1" showErrorMessage="1" prompt="Registre las conclusiones u observaciones respecto a la ejecución de la actividad de control, a partir de los resultados reportados por el proceso en el Formato Mapa y plan de tratamiento de riesgos (FOR-GS-004) sección C." sqref="S37:S39 S41 S43:S44" xr:uid="{00000000-0002-0000-0000-00000B000000}"/>
    <dataValidation allowBlank="1" showInputMessage="1" showErrorMessage="1" prompt="Registre las conclusiones u observaciones respecto al diseño de la actividad de control de acuerdo con cada uno de los seis criterios evaluados, cuando aplique." sqref="R69:R71" xr:uid="{00000000-0002-0000-0000-00000C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GS-004) sección C." sqref="S69:S71" xr:uid="{00000000-0002-0000-0000-00000D000000}"/>
    <dataValidation allowBlank="1" showInputMessage="1" showErrorMessage="1" prompt="Registre el proceso institucional a la cuál esta asociado al control del cual se realizará el análisis y evaluación de los controles para la mitigación de los riesgos." sqref="B11:B13 B37:B39 B69:B71" xr:uid="{00000000-0002-0000-0000-00000E000000}"/>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30" max="16383" man="1"/>
  </rowBreaks>
  <colBreaks count="1" manualBreakCount="1">
    <brk id="18"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F000000}">
          <x14:formula1>
            <xm:f>parametros!$F$5:$F$6</xm:f>
          </x14:formula1>
          <xm:sqref>F14:F30 F40:F61 F77:F93</xm:sqref>
        </x14:dataValidation>
        <x14:dataValidation type="list" allowBlank="1" showInputMessage="1" showErrorMessage="1" xr:uid="{00000000-0002-0000-0000-000010000000}">
          <x14:formula1>
            <xm:f>parametros!$H$5:$H$6</xm:f>
          </x14:formula1>
          <xm:sqref>G14:G30 G40:G61 G77:G93</xm:sqref>
        </x14:dataValidation>
        <x14:dataValidation type="list" allowBlank="1" showInputMessage="1" showErrorMessage="1" xr:uid="{00000000-0002-0000-0000-000011000000}">
          <x14:formula1>
            <xm:f>parametros!$J$5:$J$6</xm:f>
          </x14:formula1>
          <xm:sqref>H14:H30 H40:H61 H77:H93</xm:sqref>
        </x14:dataValidation>
        <x14:dataValidation type="list" allowBlank="1" showInputMessage="1" showErrorMessage="1" xr:uid="{00000000-0002-0000-0000-000012000000}">
          <x14:formula1>
            <xm:f>parametros!$L$5:$L$7</xm:f>
          </x14:formula1>
          <xm:sqref>I14:I30 I40:I61 I77:I93</xm:sqref>
        </x14:dataValidation>
        <x14:dataValidation type="list" allowBlank="1" showInputMessage="1" showErrorMessage="1" xr:uid="{00000000-0002-0000-0000-000013000000}">
          <x14:formula1>
            <xm:f>parametros!$N$5:$N$6</xm:f>
          </x14:formula1>
          <xm:sqref>J14:J30 J40:J61 J77:J93</xm:sqref>
        </x14:dataValidation>
        <x14:dataValidation type="list" allowBlank="1" showInputMessage="1" showErrorMessage="1" xr:uid="{00000000-0002-0000-0000-000014000000}">
          <x14:formula1>
            <xm:f>parametros!$P$5:$P$6</xm:f>
          </x14:formula1>
          <xm:sqref>K14:K30 K40:K61 K77:K93</xm:sqref>
        </x14:dataValidation>
        <x14:dataValidation type="list" allowBlank="1" showInputMessage="1" showErrorMessage="1" xr:uid="{00000000-0002-0000-0000-000015000000}">
          <x14:formula1>
            <xm:f>parametros!$R$5:$R$7</xm:f>
          </x14:formula1>
          <xm:sqref>L9 L14:L30 L40:L61 L67 L77:L93</xm:sqref>
        </x14:dataValidation>
        <x14:dataValidation type="list" allowBlank="1" showInputMessage="1" showErrorMessage="1" xr:uid="{00000000-0002-0000-0000-000016000000}">
          <x14:formula1>
            <xm:f>parametros!$L$16:$L$18</xm:f>
          </x14:formula1>
          <xm:sqref>N40:N61 N14:N29 N77:N93</xm:sqref>
        </x14:dataValidation>
        <x14:dataValidation type="list" allowBlank="1" showInputMessage="1" showErrorMessage="1" xr:uid="{9F17FD96-0E1E-487D-A351-B016DD4D914C}">
          <x14:formula1>
            <xm:f>'C:\Users\USER\AppData\Local\Temp\Rar$DIa14312.12137\[Evaluacion_controles_GD.xlsx]parametros'!#REF!</xm:f>
          </x14:formula1>
          <xm:sqref>N72:N76 F72:L76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31"/>
  <sheetViews>
    <sheetView topLeftCell="E15" workbookViewId="0">
      <selection activeCell="L31" sqref="L31"/>
    </sheetView>
  </sheetViews>
  <sheetFormatPr baseColWidth="10" defaultColWidth="11.42578125" defaultRowHeight="15" x14ac:dyDescent="0.25"/>
  <cols>
    <col min="2" max="2" width="53.28515625" bestFit="1" customWidth="1"/>
    <col min="6" max="6" width="14.85546875" customWidth="1"/>
    <col min="7" max="7" width="7.85546875" customWidth="1"/>
    <col min="8" max="8" width="30.140625" customWidth="1"/>
    <col min="9" max="9" width="10.42578125" customWidth="1"/>
    <col min="10" max="10" width="31.85546875" customWidth="1"/>
    <col min="11" max="11" width="35.5703125" customWidth="1"/>
    <col min="12" max="12" width="18.42578125" customWidth="1"/>
    <col min="13" max="13" width="24.85546875" customWidth="1"/>
    <col min="14" max="15" width="37" customWidth="1"/>
    <col min="16" max="17" width="25" customWidth="1"/>
    <col min="18" max="18" width="17.7109375" customWidth="1"/>
  </cols>
  <sheetData>
    <row r="2" spans="2:19" x14ac:dyDescent="0.25">
      <c r="B2" s="15" t="s">
        <v>12</v>
      </c>
    </row>
    <row r="3" spans="2:19" x14ac:dyDescent="0.25">
      <c r="F3" s="129" t="s">
        <v>5</v>
      </c>
      <c r="G3" s="129"/>
      <c r="H3" s="129"/>
      <c r="I3" s="129"/>
      <c r="J3" s="129"/>
      <c r="K3" s="129"/>
      <c r="L3" s="129"/>
      <c r="M3" s="129"/>
      <c r="N3" s="129"/>
      <c r="O3" s="129"/>
      <c r="P3" s="129"/>
      <c r="Q3" s="129"/>
      <c r="R3" s="129"/>
    </row>
    <row r="4" spans="2:19" ht="38.25" x14ac:dyDescent="0.25">
      <c r="B4" s="34" t="s">
        <v>2</v>
      </c>
      <c r="C4" s="16"/>
      <c r="D4" s="27" t="s">
        <v>3</v>
      </c>
      <c r="F4" s="18" t="s">
        <v>6</v>
      </c>
      <c r="G4" s="18"/>
      <c r="H4" s="18" t="s">
        <v>7</v>
      </c>
      <c r="I4" s="18"/>
      <c r="J4" s="19" t="s">
        <v>84</v>
      </c>
      <c r="K4" s="19"/>
      <c r="L4" s="20" t="s">
        <v>8</v>
      </c>
      <c r="M4" s="20"/>
      <c r="N4" s="19" t="s">
        <v>9</v>
      </c>
      <c r="O4" s="19"/>
      <c r="P4" s="19" t="s">
        <v>10</v>
      </c>
      <c r="Q4" s="19"/>
      <c r="R4" s="19" t="s">
        <v>11</v>
      </c>
    </row>
    <row r="5" spans="2:19" ht="30" x14ac:dyDescent="0.25">
      <c r="B5" s="32" t="s">
        <v>13</v>
      </c>
      <c r="F5" s="21" t="s">
        <v>14</v>
      </c>
      <c r="G5" s="28">
        <v>15</v>
      </c>
      <c r="H5" s="21" t="s">
        <v>15</v>
      </c>
      <c r="I5" s="28">
        <v>15</v>
      </c>
      <c r="J5" s="22" t="s">
        <v>16</v>
      </c>
      <c r="K5" s="28">
        <v>15</v>
      </c>
      <c r="L5" s="21" t="s">
        <v>17</v>
      </c>
      <c r="M5" s="28">
        <v>15</v>
      </c>
      <c r="N5" s="23" t="s">
        <v>18</v>
      </c>
      <c r="O5" s="28">
        <v>15</v>
      </c>
      <c r="P5" s="24" t="s">
        <v>19</v>
      </c>
      <c r="Q5" s="28">
        <v>15</v>
      </c>
      <c r="R5" s="21" t="s">
        <v>20</v>
      </c>
      <c r="S5" s="28">
        <v>10</v>
      </c>
    </row>
    <row r="6" spans="2:19" ht="30" x14ac:dyDescent="0.25">
      <c r="B6" s="32" t="s">
        <v>21</v>
      </c>
      <c r="F6" s="21" t="s">
        <v>22</v>
      </c>
      <c r="G6" s="28">
        <v>0</v>
      </c>
      <c r="H6" s="21" t="s">
        <v>23</v>
      </c>
      <c r="I6" s="28">
        <v>0</v>
      </c>
      <c r="J6" s="22" t="s">
        <v>24</v>
      </c>
      <c r="K6" s="28">
        <v>0</v>
      </c>
      <c r="L6" s="21" t="s">
        <v>25</v>
      </c>
      <c r="M6" s="28">
        <v>10</v>
      </c>
      <c r="N6" s="23" t="s">
        <v>26</v>
      </c>
      <c r="O6" s="28">
        <v>0</v>
      </c>
      <c r="P6" s="24" t="s">
        <v>27</v>
      </c>
      <c r="Q6" s="28">
        <v>0</v>
      </c>
      <c r="R6" s="21" t="s">
        <v>28</v>
      </c>
      <c r="S6" s="28">
        <v>5</v>
      </c>
    </row>
    <row r="7" spans="2:19" x14ac:dyDescent="0.25">
      <c r="B7" s="32" t="s">
        <v>29</v>
      </c>
      <c r="F7" s="25"/>
      <c r="G7" s="25"/>
      <c r="H7" s="25"/>
      <c r="I7" s="25"/>
      <c r="J7" s="25"/>
      <c r="K7" s="25"/>
      <c r="L7" s="26" t="s">
        <v>30</v>
      </c>
      <c r="M7" s="28">
        <v>0</v>
      </c>
      <c r="N7" s="25"/>
      <c r="O7" s="25"/>
      <c r="P7" s="25"/>
      <c r="Q7" s="25"/>
      <c r="R7" s="21" t="s">
        <v>31</v>
      </c>
      <c r="S7" s="28">
        <v>0</v>
      </c>
    </row>
    <row r="8" spans="2:19" x14ac:dyDescent="0.25">
      <c r="B8" s="32" t="s">
        <v>32</v>
      </c>
    </row>
    <row r="9" spans="2:19" x14ac:dyDescent="0.25">
      <c r="B9" s="32" t="s">
        <v>33</v>
      </c>
      <c r="F9" s="47"/>
      <c r="G9" s="47"/>
      <c r="H9" s="47"/>
      <c r="I9" s="47"/>
      <c r="J9" s="47"/>
      <c r="K9" s="47"/>
      <c r="L9" s="47"/>
      <c r="M9" s="47"/>
      <c r="N9" s="47"/>
      <c r="O9" s="47"/>
      <c r="P9" s="47"/>
      <c r="Q9" s="47"/>
      <c r="R9" s="47"/>
    </row>
    <row r="10" spans="2:19" x14ac:dyDescent="0.25">
      <c r="B10" s="32" t="s">
        <v>34</v>
      </c>
      <c r="F10" s="42"/>
      <c r="G10" s="42"/>
      <c r="H10" s="42"/>
      <c r="I10" s="42"/>
      <c r="J10" s="43"/>
      <c r="K10" s="43"/>
      <c r="L10" s="44"/>
      <c r="M10" s="44"/>
      <c r="N10" s="43"/>
      <c r="O10" s="43"/>
      <c r="P10" s="43"/>
      <c r="Q10" s="43"/>
      <c r="R10" s="43"/>
    </row>
    <row r="11" spans="2:19" x14ac:dyDescent="0.25">
      <c r="B11" s="32" t="s">
        <v>35</v>
      </c>
      <c r="F11" s="45"/>
      <c r="G11" s="46"/>
      <c r="H11" s="45"/>
      <c r="I11" s="46"/>
      <c r="J11" s="45"/>
      <c r="K11" s="46"/>
      <c r="L11" s="45"/>
      <c r="M11" s="46"/>
      <c r="N11" s="45"/>
      <c r="O11" s="46"/>
      <c r="P11" s="45"/>
      <c r="Q11" s="46"/>
      <c r="R11" s="45"/>
    </row>
    <row r="12" spans="2:19" x14ac:dyDescent="0.25">
      <c r="B12" s="32" t="s">
        <v>36</v>
      </c>
      <c r="F12" s="45"/>
      <c r="G12" s="46"/>
      <c r="H12" s="45"/>
      <c r="I12" s="46"/>
      <c r="J12" s="45"/>
      <c r="K12" s="46"/>
      <c r="L12" s="45"/>
      <c r="M12" s="46"/>
      <c r="N12" s="45"/>
      <c r="O12" s="46" t="str">
        <f>_xlfn.IFNA(VLOOKUP(N12,parametros!L16:M18,2,FALSE)," - ")</f>
        <v xml:space="preserve"> - </v>
      </c>
      <c r="P12" s="45"/>
      <c r="Q12" s="46"/>
      <c r="R12" s="45"/>
    </row>
    <row r="13" spans="2:19" x14ac:dyDescent="0.25">
      <c r="B13" s="32" t="s">
        <v>37</v>
      </c>
      <c r="F13" s="46"/>
      <c r="G13" s="46"/>
      <c r="H13" s="46"/>
      <c r="I13" s="46"/>
      <c r="J13" s="46"/>
      <c r="K13" s="46"/>
      <c r="L13" s="45"/>
      <c r="M13" s="46"/>
      <c r="N13" s="46"/>
      <c r="O13" s="46"/>
      <c r="P13" s="46"/>
      <c r="Q13" s="46"/>
      <c r="R13" s="45"/>
    </row>
    <row r="14" spans="2:19" x14ac:dyDescent="0.25">
      <c r="B14" s="32" t="s">
        <v>38</v>
      </c>
    </row>
    <row r="15" spans="2:19" ht="60" customHeight="1" x14ac:dyDescent="0.25">
      <c r="B15" s="32" t="s">
        <v>39</v>
      </c>
      <c r="F15" s="29" t="s">
        <v>40</v>
      </c>
      <c r="G15" s="29"/>
      <c r="H15" s="29" t="s">
        <v>41</v>
      </c>
      <c r="I15" s="51" t="s">
        <v>79</v>
      </c>
      <c r="J15" s="51" t="s">
        <v>80</v>
      </c>
      <c r="L15" s="48" t="s">
        <v>42</v>
      </c>
      <c r="M15" s="50"/>
      <c r="O15" s="38"/>
    </row>
    <row r="16" spans="2:19" x14ac:dyDescent="0.25">
      <c r="B16" s="32" t="s">
        <v>43</v>
      </c>
      <c r="F16" s="21" t="s">
        <v>44</v>
      </c>
      <c r="G16" s="21"/>
      <c r="H16" s="17" t="s">
        <v>45</v>
      </c>
      <c r="I16" s="39">
        <v>96</v>
      </c>
      <c r="J16">
        <v>100</v>
      </c>
      <c r="L16" s="49" t="s">
        <v>46</v>
      </c>
      <c r="M16" s="21" t="s">
        <v>44</v>
      </c>
      <c r="O16" s="39"/>
    </row>
    <row r="17" spans="2:15" x14ac:dyDescent="0.25">
      <c r="B17" s="32" t="s">
        <v>47</v>
      </c>
      <c r="F17" s="21" t="s">
        <v>48</v>
      </c>
      <c r="G17" s="21"/>
      <c r="H17" s="17" t="s">
        <v>49</v>
      </c>
      <c r="I17" s="39">
        <v>86</v>
      </c>
      <c r="J17">
        <v>95</v>
      </c>
      <c r="L17" s="17" t="s">
        <v>50</v>
      </c>
      <c r="M17" s="21" t="s">
        <v>48</v>
      </c>
      <c r="O17" s="39"/>
    </row>
    <row r="18" spans="2:15" x14ac:dyDescent="0.25">
      <c r="B18" s="32" t="s">
        <v>51</v>
      </c>
      <c r="F18" s="21" t="s">
        <v>52</v>
      </c>
      <c r="G18" s="21"/>
      <c r="H18" s="17" t="s">
        <v>53</v>
      </c>
      <c r="I18" s="39">
        <v>0</v>
      </c>
      <c r="J18">
        <v>85</v>
      </c>
      <c r="L18" s="17" t="s">
        <v>54</v>
      </c>
      <c r="M18" s="21" t="s">
        <v>52</v>
      </c>
      <c r="O18" s="39"/>
    </row>
    <row r="19" spans="2:15" x14ac:dyDescent="0.25">
      <c r="B19" s="32" t="s">
        <v>55</v>
      </c>
    </row>
    <row r="20" spans="2:15" x14ac:dyDescent="0.25">
      <c r="B20" s="32" t="s">
        <v>56</v>
      </c>
    </row>
    <row r="21" spans="2:15" x14ac:dyDescent="0.25">
      <c r="B21" s="32" t="s">
        <v>57</v>
      </c>
      <c r="F21" s="123" t="s">
        <v>58</v>
      </c>
      <c r="G21" s="124"/>
      <c r="H21" s="124"/>
      <c r="I21" s="124"/>
      <c r="J21" s="124"/>
      <c r="K21" s="124"/>
      <c r="L21" s="125"/>
      <c r="M21" s="40"/>
    </row>
    <row r="22" spans="2:15" ht="75" x14ac:dyDescent="0.25">
      <c r="B22" s="32" t="s">
        <v>59</v>
      </c>
      <c r="F22" s="31" t="s">
        <v>60</v>
      </c>
      <c r="G22" s="31"/>
      <c r="H22" s="31" t="s">
        <v>61</v>
      </c>
      <c r="I22" s="31"/>
      <c r="J22" s="31" t="s">
        <v>62</v>
      </c>
      <c r="K22" s="31"/>
      <c r="L22" s="31"/>
      <c r="M22" s="31" t="s">
        <v>63</v>
      </c>
      <c r="N22" s="41"/>
    </row>
    <row r="23" spans="2:15" ht="15" customHeight="1" x14ac:dyDescent="0.25">
      <c r="B23" s="32" t="s">
        <v>64</v>
      </c>
      <c r="F23" s="126" t="s">
        <v>65</v>
      </c>
      <c r="G23" s="35" t="s">
        <v>44</v>
      </c>
      <c r="H23" s="21" t="s">
        <v>81</v>
      </c>
      <c r="I23" s="69" t="s">
        <v>44</v>
      </c>
      <c r="J23" s="21" t="s">
        <v>66</v>
      </c>
      <c r="K23" s="25" t="str">
        <f>CONCATENATE(G23,I23)</f>
        <v>FuerteFuerte</v>
      </c>
      <c r="L23" s="25">
        <v>100</v>
      </c>
      <c r="M23" s="21" t="s">
        <v>67</v>
      </c>
    </row>
    <row r="24" spans="2:15" x14ac:dyDescent="0.25">
      <c r="B24" s="30"/>
      <c r="F24" s="127"/>
      <c r="G24" s="36" t="s">
        <v>44</v>
      </c>
      <c r="H24" s="21" t="s">
        <v>82</v>
      </c>
      <c r="I24" s="69" t="s">
        <v>48</v>
      </c>
      <c r="J24" s="21" t="s">
        <v>68</v>
      </c>
      <c r="K24" s="25" t="str">
        <f t="shared" ref="K24:K31" si="0">CONCATENATE(G24,I24)</f>
        <v>FuerteModerado</v>
      </c>
      <c r="L24" s="25">
        <v>100</v>
      </c>
      <c r="M24" s="21" t="s">
        <v>69</v>
      </c>
    </row>
    <row r="25" spans="2:15" x14ac:dyDescent="0.25">
      <c r="B25" s="30"/>
      <c r="F25" s="128"/>
      <c r="G25" s="35" t="s">
        <v>44</v>
      </c>
      <c r="H25" s="21" t="s">
        <v>83</v>
      </c>
      <c r="I25" s="69" t="s">
        <v>52</v>
      </c>
      <c r="J25" s="21" t="s">
        <v>70</v>
      </c>
      <c r="K25" s="25" t="str">
        <f t="shared" si="0"/>
        <v>FuerteDébil</v>
      </c>
      <c r="L25" s="25">
        <v>100</v>
      </c>
      <c r="M25" s="21" t="s">
        <v>69</v>
      </c>
    </row>
    <row r="26" spans="2:15" ht="15" customHeight="1" x14ac:dyDescent="0.25">
      <c r="F26" s="126" t="s">
        <v>71</v>
      </c>
      <c r="G26" s="35" t="s">
        <v>48</v>
      </c>
      <c r="H26" s="21" t="s">
        <v>81</v>
      </c>
      <c r="I26" s="69" t="s">
        <v>44</v>
      </c>
      <c r="J26" s="21" t="s">
        <v>72</v>
      </c>
      <c r="K26" s="25" t="str">
        <f t="shared" si="0"/>
        <v>ModeradoFuerte</v>
      </c>
      <c r="L26" s="25">
        <v>50</v>
      </c>
      <c r="M26" s="21" t="s">
        <v>69</v>
      </c>
    </row>
    <row r="27" spans="2:15" ht="30" x14ac:dyDescent="0.25">
      <c r="F27" s="127"/>
      <c r="G27" s="36" t="s">
        <v>48</v>
      </c>
      <c r="H27" s="21" t="s">
        <v>82</v>
      </c>
      <c r="I27" s="69" t="s">
        <v>48</v>
      </c>
      <c r="J27" s="21" t="s">
        <v>73</v>
      </c>
      <c r="K27" s="25" t="str">
        <f t="shared" si="0"/>
        <v>ModeradoModerado</v>
      </c>
      <c r="L27" s="25">
        <v>50</v>
      </c>
      <c r="M27" s="21" t="s">
        <v>69</v>
      </c>
    </row>
    <row r="28" spans="2:15" ht="30" x14ac:dyDescent="0.25">
      <c r="F28" s="128"/>
      <c r="G28" s="37" t="s">
        <v>48</v>
      </c>
      <c r="H28" s="21" t="s">
        <v>83</v>
      </c>
      <c r="I28" s="69" t="s">
        <v>52</v>
      </c>
      <c r="J28" s="21" t="s">
        <v>74</v>
      </c>
      <c r="K28" s="25" t="str">
        <f t="shared" si="0"/>
        <v>ModeradoDébil</v>
      </c>
      <c r="L28" s="25">
        <v>50</v>
      </c>
      <c r="M28" s="21" t="s">
        <v>69</v>
      </c>
    </row>
    <row r="29" spans="2:15" ht="15" customHeight="1" x14ac:dyDescent="0.25">
      <c r="F29" s="126" t="s">
        <v>75</v>
      </c>
      <c r="G29" s="35" t="s">
        <v>52</v>
      </c>
      <c r="H29" s="21" t="s">
        <v>81</v>
      </c>
      <c r="I29" s="69" t="s">
        <v>44</v>
      </c>
      <c r="J29" s="21" t="s">
        <v>76</v>
      </c>
      <c r="K29" s="25" t="str">
        <f t="shared" si="0"/>
        <v>DébilFuerte</v>
      </c>
      <c r="L29" s="25">
        <v>0</v>
      </c>
      <c r="M29" s="21" t="s">
        <v>69</v>
      </c>
    </row>
    <row r="30" spans="2:15" x14ac:dyDescent="0.25">
      <c r="F30" s="127"/>
      <c r="G30" s="36" t="s">
        <v>52</v>
      </c>
      <c r="H30" s="21" t="s">
        <v>82</v>
      </c>
      <c r="I30" s="69" t="s">
        <v>48</v>
      </c>
      <c r="J30" s="21" t="s">
        <v>77</v>
      </c>
      <c r="K30" s="25" t="str">
        <f t="shared" si="0"/>
        <v>DébilModerado</v>
      </c>
      <c r="L30" s="25">
        <v>0</v>
      </c>
      <c r="M30" s="21" t="s">
        <v>69</v>
      </c>
    </row>
    <row r="31" spans="2:15" x14ac:dyDescent="0.25">
      <c r="F31" s="128"/>
      <c r="G31" s="37" t="s">
        <v>52</v>
      </c>
      <c r="H31" s="21" t="s">
        <v>83</v>
      </c>
      <c r="I31" s="69" t="s">
        <v>52</v>
      </c>
      <c r="J31" s="21" t="s">
        <v>78</v>
      </c>
      <c r="K31" s="25" t="str">
        <f t="shared" si="0"/>
        <v>DébilDébil</v>
      </c>
      <c r="L31" s="25">
        <v>0</v>
      </c>
      <c r="M31" s="21" t="s">
        <v>69</v>
      </c>
    </row>
  </sheetData>
  <sheetProtection algorithmName="SHA-512" hashValue="1CxnCam2DlQQFjJNQveM1wKZeDS5XKJqotfqLjJHKjE270Sj7wxewebJKLlDjcn/BcZ0IZOvEEtzyrVF44C+FQ==" saltValue="A7r/hCpU/wsOArCNDDwACg==" spinCount="100000" sheet="1" objects="1" scenarios="1" selectLockedCells="1" selectUnlockedCells="1"/>
  <sortState xmlns:xlrd2="http://schemas.microsoft.com/office/spreadsheetml/2017/richdata2" ref="B5:B23">
    <sortCondition ref="B5"/>
  </sortState>
  <mergeCells count="5">
    <mergeCell ref="F21:L21"/>
    <mergeCell ref="F23:F25"/>
    <mergeCell ref="F26:F28"/>
    <mergeCell ref="F29:F31"/>
    <mergeCell ref="F3:R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3"/>
  <sheetViews>
    <sheetView workbookViewId="0">
      <selection activeCell="B7" sqref="B7:F7"/>
    </sheetView>
  </sheetViews>
  <sheetFormatPr baseColWidth="10" defaultRowHeight="15" x14ac:dyDescent="0.25"/>
  <cols>
    <col min="1" max="1" width="2.7109375" customWidth="1"/>
    <col min="2" max="2" width="19" customWidth="1"/>
    <col min="3" max="3" width="87.140625" bestFit="1" customWidth="1"/>
    <col min="4" max="4" width="8.5703125" bestFit="1" customWidth="1"/>
    <col min="5" max="6" width="9.28515625" customWidth="1"/>
  </cols>
  <sheetData>
    <row r="1" spans="2:6" ht="11.25" customHeight="1" x14ac:dyDescent="0.25"/>
    <row r="2" spans="2:6" ht="24" customHeight="1" x14ac:dyDescent="0.25">
      <c r="B2" s="106"/>
      <c r="C2" s="134" t="s">
        <v>107</v>
      </c>
      <c r="D2" s="71" t="s">
        <v>0</v>
      </c>
      <c r="E2" s="137" t="s">
        <v>108</v>
      </c>
      <c r="F2" s="138"/>
    </row>
    <row r="3" spans="2:6" ht="24" customHeight="1" x14ac:dyDescent="0.25">
      <c r="B3" s="107"/>
      <c r="C3" s="135"/>
      <c r="D3" s="71" t="s">
        <v>85</v>
      </c>
      <c r="E3" s="137">
        <v>0</v>
      </c>
      <c r="F3" s="138"/>
    </row>
    <row r="4" spans="2:6" ht="24" customHeight="1" x14ac:dyDescent="0.25">
      <c r="B4" s="107"/>
      <c r="C4" s="135"/>
      <c r="D4" s="71" t="s">
        <v>1</v>
      </c>
      <c r="E4" s="139" t="s">
        <v>104</v>
      </c>
      <c r="F4" s="140"/>
    </row>
    <row r="5" spans="2:6" ht="24" customHeight="1" x14ac:dyDescent="0.25">
      <c r="B5" s="108"/>
      <c r="C5" s="136"/>
      <c r="D5" s="71" t="s">
        <v>86</v>
      </c>
      <c r="E5" s="137" t="s">
        <v>120</v>
      </c>
      <c r="F5" s="138"/>
    </row>
    <row r="6" spans="2:6" ht="11.25" customHeight="1" x14ac:dyDescent="0.25"/>
    <row r="7" spans="2:6" ht="24.75" customHeight="1" x14ac:dyDescent="0.25">
      <c r="B7" s="130" t="s">
        <v>110</v>
      </c>
      <c r="C7" s="130"/>
      <c r="D7" s="130"/>
      <c r="E7" s="130"/>
      <c r="F7" s="130"/>
    </row>
    <row r="8" spans="2:6" ht="24.75" customHeight="1" x14ac:dyDescent="0.25">
      <c r="B8" s="72" t="s">
        <v>44</v>
      </c>
      <c r="C8" s="131" t="s">
        <v>111</v>
      </c>
      <c r="D8" s="131"/>
      <c r="E8" s="131"/>
      <c r="F8" s="131"/>
    </row>
    <row r="9" spans="2:6" ht="24.75" customHeight="1" x14ac:dyDescent="0.25">
      <c r="B9" s="73" t="s">
        <v>48</v>
      </c>
      <c r="C9" s="132" t="s">
        <v>112</v>
      </c>
      <c r="D9" s="132"/>
      <c r="E9" s="132"/>
      <c r="F9" s="132"/>
    </row>
    <row r="10" spans="2:6" ht="24.75" customHeight="1" x14ac:dyDescent="0.25">
      <c r="B10" s="72" t="s">
        <v>52</v>
      </c>
      <c r="C10" s="131" t="s">
        <v>113</v>
      </c>
      <c r="D10" s="131"/>
      <c r="E10" s="131"/>
      <c r="F10" s="131"/>
    </row>
    <row r="12" spans="2:6" s="16" customFormat="1" ht="17.25" customHeight="1" x14ac:dyDescent="0.25">
      <c r="B12" s="133" t="s">
        <v>121</v>
      </c>
      <c r="C12" s="133"/>
      <c r="D12" s="133"/>
      <c r="E12" s="133"/>
      <c r="F12" s="133"/>
    </row>
    <row r="13" spans="2:6" s="16" customFormat="1" ht="17.25" customHeight="1" x14ac:dyDescent="0.25">
      <c r="B13" s="133"/>
      <c r="C13" s="133"/>
      <c r="D13" s="133"/>
      <c r="E13" s="133"/>
      <c r="F13" s="133"/>
    </row>
  </sheetData>
  <mergeCells count="11">
    <mergeCell ref="B2:B5"/>
    <mergeCell ref="C2:C5"/>
    <mergeCell ref="E2:F2"/>
    <mergeCell ref="E3:F3"/>
    <mergeCell ref="E4:F4"/>
    <mergeCell ref="E5:F5"/>
    <mergeCell ref="B7:F7"/>
    <mergeCell ref="C8:F8"/>
    <mergeCell ref="C9:F9"/>
    <mergeCell ref="C10:F10"/>
    <mergeCell ref="B12:F13"/>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Eval_controles</vt:lpstr>
      <vt:lpstr>parametros</vt:lpstr>
      <vt:lpstr>Anexo</vt:lpstr>
      <vt:lpstr>Eval_controles!Área_de_impresión</vt:lpstr>
      <vt:lpstr>parametros!PROCESO</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Viviana Mendoza</cp:lastModifiedBy>
  <cp:revision/>
  <cp:lastPrinted>2019-04-13T16:56:10Z</cp:lastPrinted>
  <dcterms:created xsi:type="dcterms:W3CDTF">2015-05-11T19:50:46Z</dcterms:created>
  <dcterms:modified xsi:type="dcterms:W3CDTF">2021-09-14T21:06:49Z</dcterms:modified>
  <cp:category/>
  <cp:contentStatus/>
</cp:coreProperties>
</file>