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usuario\Desktop\Helena\Contrato No 1650 de 2023\Abril 2023\Obligación No 3. Gestión de riesgos\GD\"/>
    </mc:Choice>
  </mc:AlternateContent>
  <xr:revisionPtr revIDLastSave="0" documentId="8_{65550677-4526-4B8E-8B18-39ABC52AA878}" xr6:coauthVersionLast="47" xr6:coauthVersionMax="47" xr10:uidLastSave="{00000000-0000-0000-0000-000000000000}"/>
  <bookViews>
    <workbookView xWindow="-120" yWindow="-120" windowWidth="20730" windowHeight="11040" tabRatio="625" xr2:uid="{00000000-000D-0000-FFFF-FFFF00000000}"/>
  </bookViews>
  <sheets>
    <sheet name="Eval_controles" sheetId="20" r:id="rId1"/>
    <sheet name="Criterios" sheetId="23" state="hidden" r:id="rId2"/>
  </sheets>
  <definedNames>
    <definedName name="_xlnm._FilterDatabase" localSheetId="0" hidden="1">Eval_controles!#REF!</definedName>
    <definedName name="_xlnm.Print_Area" localSheetId="0">Eval_controles!$A$48:$T$89</definedName>
    <definedName name="_xlnm.Print_Titles" localSheetId="0">Eval_controles!$2:$5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4" i="20" l="1"/>
  <c r="H114" i="20"/>
  <c r="J113" i="20"/>
  <c r="H113" i="20"/>
  <c r="J112" i="20"/>
  <c r="H112" i="20"/>
  <c r="N112" i="20" s="1"/>
  <c r="J111" i="20"/>
  <c r="H111" i="20"/>
  <c r="N111" i="20" s="1"/>
  <c r="D111" i="20"/>
  <c r="J110" i="20"/>
  <c r="H110" i="20"/>
  <c r="J109" i="20"/>
  <c r="H109" i="20"/>
  <c r="J108" i="20"/>
  <c r="H108" i="20"/>
  <c r="J107" i="20"/>
  <c r="H107" i="20"/>
  <c r="D107" i="20"/>
  <c r="J106" i="20"/>
  <c r="H106" i="20"/>
  <c r="J105" i="20"/>
  <c r="H105" i="20"/>
  <c r="N105" i="20" s="1"/>
  <c r="O105" i="20" s="1"/>
  <c r="J104" i="20"/>
  <c r="H104" i="20"/>
  <c r="N104" i="20" s="1"/>
  <c r="J103" i="20"/>
  <c r="H103" i="20"/>
  <c r="D103" i="20"/>
  <c r="J71" i="20"/>
  <c r="H71" i="20"/>
  <c r="J70" i="20"/>
  <c r="H70" i="20"/>
  <c r="J69" i="20"/>
  <c r="H69" i="20"/>
  <c r="J68" i="20"/>
  <c r="H68" i="20"/>
  <c r="N68" i="20" s="1"/>
  <c r="D68" i="20"/>
  <c r="J67" i="20"/>
  <c r="H67" i="20"/>
  <c r="J66" i="20"/>
  <c r="H66" i="20"/>
  <c r="N66" i="20" s="1"/>
  <c r="O66" i="20" s="1"/>
  <c r="J65" i="20"/>
  <c r="H65" i="20"/>
  <c r="J64" i="20"/>
  <c r="H64" i="20"/>
  <c r="D64" i="20"/>
  <c r="J63" i="20"/>
  <c r="H63" i="20"/>
  <c r="J62" i="20"/>
  <c r="H62" i="20"/>
  <c r="J61" i="20"/>
  <c r="H61" i="20"/>
  <c r="J60" i="20"/>
  <c r="H60" i="20"/>
  <c r="D60" i="20"/>
  <c r="J29" i="20"/>
  <c r="H29" i="20"/>
  <c r="J28" i="20"/>
  <c r="H28" i="20"/>
  <c r="J27" i="20"/>
  <c r="H27" i="20"/>
  <c r="J26" i="20"/>
  <c r="H26" i="20"/>
  <c r="D26" i="20"/>
  <c r="J25" i="20"/>
  <c r="H25" i="20"/>
  <c r="J24" i="20"/>
  <c r="H24" i="20"/>
  <c r="J23" i="20"/>
  <c r="H23" i="20"/>
  <c r="J22" i="20"/>
  <c r="H22" i="20"/>
  <c r="D22" i="20"/>
  <c r="J21" i="20"/>
  <c r="H21" i="20"/>
  <c r="J20" i="20"/>
  <c r="H20" i="20"/>
  <c r="J19" i="20"/>
  <c r="H19" i="20"/>
  <c r="J18" i="20"/>
  <c r="H18" i="20"/>
  <c r="D18" i="20"/>
  <c r="J130" i="20"/>
  <c r="H130" i="20"/>
  <c r="J129" i="20"/>
  <c r="H129" i="20"/>
  <c r="N129" i="20" s="1"/>
  <c r="O129" i="20" s="1"/>
  <c r="J128" i="20"/>
  <c r="H128" i="20"/>
  <c r="J127" i="20"/>
  <c r="H127" i="20"/>
  <c r="D127" i="20"/>
  <c r="J126" i="20"/>
  <c r="H126" i="20"/>
  <c r="J125" i="20"/>
  <c r="H125" i="20"/>
  <c r="J124" i="20"/>
  <c r="H124" i="20"/>
  <c r="J123" i="20"/>
  <c r="H123" i="20"/>
  <c r="D123" i="20"/>
  <c r="J122" i="20"/>
  <c r="H122" i="20"/>
  <c r="J121" i="20"/>
  <c r="H121" i="20"/>
  <c r="J120" i="20"/>
  <c r="H120" i="20"/>
  <c r="J119" i="20"/>
  <c r="H119" i="20"/>
  <c r="D119" i="20"/>
  <c r="J118" i="20"/>
  <c r="H118" i="20"/>
  <c r="J117" i="20"/>
  <c r="H117" i="20"/>
  <c r="J116" i="20"/>
  <c r="H116" i="20"/>
  <c r="J115" i="20"/>
  <c r="H115" i="20"/>
  <c r="D115" i="20"/>
  <c r="J102" i="20"/>
  <c r="H102" i="20"/>
  <c r="J101" i="20"/>
  <c r="H101" i="20"/>
  <c r="J100" i="20"/>
  <c r="H100" i="20"/>
  <c r="J99" i="20"/>
  <c r="H99" i="20"/>
  <c r="N99" i="20" s="1"/>
  <c r="D99" i="20"/>
  <c r="J87" i="20"/>
  <c r="H87" i="20"/>
  <c r="J86" i="20"/>
  <c r="H86" i="20"/>
  <c r="J85" i="20"/>
  <c r="H85" i="20"/>
  <c r="J84" i="20"/>
  <c r="H84" i="20"/>
  <c r="N84" i="20" s="1"/>
  <c r="D84" i="20"/>
  <c r="J83" i="20"/>
  <c r="H83" i="20"/>
  <c r="J82" i="20"/>
  <c r="H82" i="20"/>
  <c r="J81" i="20"/>
  <c r="H81" i="20"/>
  <c r="J80" i="20"/>
  <c r="H80" i="20"/>
  <c r="D80" i="20"/>
  <c r="J79" i="20"/>
  <c r="H79" i="20"/>
  <c r="J78" i="20"/>
  <c r="H78" i="20"/>
  <c r="J77" i="20"/>
  <c r="H77" i="20"/>
  <c r="J76" i="20"/>
  <c r="H76" i="20"/>
  <c r="D76" i="20"/>
  <c r="J75" i="20"/>
  <c r="H75" i="20"/>
  <c r="J74" i="20"/>
  <c r="H74" i="20"/>
  <c r="N74" i="20" s="1"/>
  <c r="O74" i="20" s="1"/>
  <c r="J73" i="20"/>
  <c r="H73" i="20"/>
  <c r="J72" i="20"/>
  <c r="H72" i="20"/>
  <c r="D72" i="20"/>
  <c r="J59" i="20"/>
  <c r="H59" i="20"/>
  <c r="J58" i="20"/>
  <c r="H58" i="20"/>
  <c r="J57" i="20"/>
  <c r="H57" i="20"/>
  <c r="J56" i="20"/>
  <c r="H56" i="20"/>
  <c r="D56" i="20"/>
  <c r="J45" i="20"/>
  <c r="H45" i="20"/>
  <c r="J44" i="20"/>
  <c r="H44" i="20"/>
  <c r="J43" i="20"/>
  <c r="H43" i="20"/>
  <c r="J42" i="20"/>
  <c r="H42" i="20"/>
  <c r="D42" i="20"/>
  <c r="J41" i="20"/>
  <c r="H41" i="20"/>
  <c r="J40" i="20"/>
  <c r="H40" i="20"/>
  <c r="J39" i="20"/>
  <c r="H39" i="20"/>
  <c r="J38" i="20"/>
  <c r="H38" i="20"/>
  <c r="D38" i="20"/>
  <c r="J37" i="20"/>
  <c r="H37" i="20"/>
  <c r="J36" i="20"/>
  <c r="H36" i="20"/>
  <c r="J35" i="20"/>
  <c r="H35" i="20"/>
  <c r="J34" i="20"/>
  <c r="H34" i="20"/>
  <c r="D34" i="20"/>
  <c r="J33" i="20"/>
  <c r="H33" i="20"/>
  <c r="J32" i="20"/>
  <c r="H32" i="20"/>
  <c r="J31" i="20"/>
  <c r="H31" i="20"/>
  <c r="J30" i="20"/>
  <c r="H30" i="20"/>
  <c r="D30" i="20"/>
  <c r="J17" i="20"/>
  <c r="H17" i="20"/>
  <c r="J16" i="20"/>
  <c r="H16" i="20"/>
  <c r="J15" i="20"/>
  <c r="J14" i="20"/>
  <c r="H15" i="20"/>
  <c r="H14" i="20"/>
  <c r="N63" i="20" l="1"/>
  <c r="O63" i="20" s="1"/>
  <c r="P62" i="20" s="1"/>
  <c r="Q60" i="20" s="1"/>
  <c r="R60" i="20" s="1"/>
  <c r="N108" i="20"/>
  <c r="N60" i="20"/>
  <c r="N31" i="20"/>
  <c r="O60" i="20"/>
  <c r="O61" i="20" s="1"/>
  <c r="P60" i="20" s="1"/>
  <c r="N65" i="20"/>
  <c r="N114" i="20"/>
  <c r="O114" i="20" s="1"/>
  <c r="P113" i="20" s="1"/>
  <c r="Q111" i="20" s="1"/>
  <c r="R111" i="20" s="1"/>
  <c r="N127" i="20"/>
  <c r="O127" i="20" s="1"/>
  <c r="N62" i="20"/>
  <c r="O62" i="20" s="1"/>
  <c r="N69" i="20"/>
  <c r="N64" i="20"/>
  <c r="O64" i="20" s="1"/>
  <c r="N67" i="20"/>
  <c r="O67" i="20" s="1"/>
  <c r="P66" i="20" s="1"/>
  <c r="Q64" i="20" s="1"/>
  <c r="R64" i="20" s="1"/>
  <c r="N103" i="20"/>
  <c r="O103" i="20" s="1"/>
  <c r="O104" i="20" s="1"/>
  <c r="P103" i="20" s="1"/>
  <c r="N106" i="20"/>
  <c r="O106" i="20" s="1"/>
  <c r="P105" i="20" s="1"/>
  <c r="Q103" i="20" s="1"/>
  <c r="R103" i="20" s="1"/>
  <c r="N107" i="20"/>
  <c r="O107" i="20" s="1"/>
  <c r="O108" i="20" s="1"/>
  <c r="P107" i="20" s="1"/>
  <c r="N109" i="20"/>
  <c r="O109" i="20" s="1"/>
  <c r="N110" i="20"/>
  <c r="O110" i="20" s="1"/>
  <c r="P109" i="20" s="1"/>
  <c r="Q107" i="20" s="1"/>
  <c r="R107" i="20" s="1"/>
  <c r="N113" i="20"/>
  <c r="O113" i="20" s="1"/>
  <c r="N26" i="20"/>
  <c r="O26" i="20" s="1"/>
  <c r="N23" i="20"/>
  <c r="N22" i="20"/>
  <c r="O22" i="20" s="1"/>
  <c r="O111" i="20"/>
  <c r="O112" i="20" s="1"/>
  <c r="P111" i="20" s="1"/>
  <c r="N25" i="20"/>
  <c r="O25" i="20" s="1"/>
  <c r="P24" i="20" s="1"/>
  <c r="Q22" i="20" s="1"/>
  <c r="R22" i="20" s="1"/>
  <c r="N38" i="20"/>
  <c r="O38" i="20" s="1"/>
  <c r="N78" i="20"/>
  <c r="O78" i="20" s="1"/>
  <c r="N27" i="20"/>
  <c r="N100" i="20"/>
  <c r="N119" i="20"/>
  <c r="O119" i="20" s="1"/>
  <c r="O120" i="20" s="1"/>
  <c r="P119" i="20" s="1"/>
  <c r="N24" i="20"/>
  <c r="N61" i="20"/>
  <c r="N70" i="20"/>
  <c r="O70" i="20" s="1"/>
  <c r="O65" i="20"/>
  <c r="P64" i="20" s="1"/>
  <c r="N39" i="20"/>
  <c r="N56" i="20"/>
  <c r="O56" i="20" s="1"/>
  <c r="N71" i="20"/>
  <c r="O71" i="20" s="1"/>
  <c r="P70" i="20" s="1"/>
  <c r="Q68" i="20" s="1"/>
  <c r="R68" i="20" s="1"/>
  <c r="O68" i="20"/>
  <c r="O69" i="20" s="1"/>
  <c r="P68" i="20" s="1"/>
  <c r="N120" i="20"/>
  <c r="N124" i="20"/>
  <c r="N28" i="20"/>
  <c r="O28" i="20" s="1"/>
  <c r="N102" i="20"/>
  <c r="O102" i="20" s="1"/>
  <c r="P101" i="20" s="1"/>
  <c r="Q99" i="20" s="1"/>
  <c r="R99" i="20" s="1"/>
  <c r="N128" i="20"/>
  <c r="N29" i="20"/>
  <c r="O29" i="20" s="1"/>
  <c r="P28" i="20" s="1"/>
  <c r="Q26" i="20" s="1"/>
  <c r="R26" i="20" s="1"/>
  <c r="N21" i="20"/>
  <c r="O21" i="20" s="1"/>
  <c r="N19" i="20"/>
  <c r="N20" i="20"/>
  <c r="N18" i="20"/>
  <c r="O18" i="20" s="1"/>
  <c r="O19" i="20" s="1"/>
  <c r="P18" i="20" s="1"/>
  <c r="O99" i="20"/>
  <c r="O100" i="20" s="1"/>
  <c r="P99" i="20" s="1"/>
  <c r="N125" i="20"/>
  <c r="O125" i="20" s="1"/>
  <c r="N83" i="20"/>
  <c r="O83" i="20" s="1"/>
  <c r="P82" i="20" s="1"/>
  <c r="Q80" i="20" s="1"/>
  <c r="R80" i="20" s="1"/>
  <c r="N86" i="20"/>
  <c r="O86" i="20" s="1"/>
  <c r="N122" i="20"/>
  <c r="O122" i="20" s="1"/>
  <c r="P121" i="20" s="1"/>
  <c r="Q119" i="20" s="1"/>
  <c r="R119" i="20" s="1"/>
  <c r="N101" i="20"/>
  <c r="O101" i="20" s="1"/>
  <c r="N123" i="20"/>
  <c r="O123" i="20" s="1"/>
  <c r="O124" i="20" s="1"/>
  <c r="P123" i="20" s="1"/>
  <c r="N130" i="20"/>
  <c r="O130" i="20" s="1"/>
  <c r="P129" i="20" s="1"/>
  <c r="Q127" i="20" s="1"/>
  <c r="R127" i="20" s="1"/>
  <c r="N35" i="20"/>
  <c r="N42" i="20"/>
  <c r="O42" i="20" s="1"/>
  <c r="N59" i="20"/>
  <c r="O59" i="20" s="1"/>
  <c r="P58" i="20" s="1"/>
  <c r="Q56" i="20" s="1"/>
  <c r="R56" i="20" s="1"/>
  <c r="N118" i="20"/>
  <c r="O118" i="20" s="1"/>
  <c r="P117" i="20" s="1"/>
  <c r="Q115" i="20" s="1"/>
  <c r="R115" i="20" s="1"/>
  <c r="N121" i="20"/>
  <c r="O121" i="20" s="1"/>
  <c r="N115" i="20"/>
  <c r="O115" i="20" s="1"/>
  <c r="N79" i="20"/>
  <c r="O79" i="20" s="1"/>
  <c r="P78" i="20" s="1"/>
  <c r="Q76" i="20" s="1"/>
  <c r="R76" i="20" s="1"/>
  <c r="N126" i="20"/>
  <c r="O126" i="20" s="1"/>
  <c r="P125" i="20" s="1"/>
  <c r="Q123" i="20" s="1"/>
  <c r="R123" i="20" s="1"/>
  <c r="N37" i="20"/>
  <c r="O37" i="20" s="1"/>
  <c r="P36" i="20" s="1"/>
  <c r="Q34" i="20" s="1"/>
  <c r="R34" i="20" s="1"/>
  <c r="N41" i="20"/>
  <c r="O41" i="20" s="1"/>
  <c r="P40" i="20" s="1"/>
  <c r="Q38" i="20" s="1"/>
  <c r="R38" i="20" s="1"/>
  <c r="N73" i="20"/>
  <c r="N116" i="20"/>
  <c r="N45" i="20"/>
  <c r="O45" i="20" s="1"/>
  <c r="P44" i="20" s="1"/>
  <c r="Q42" i="20" s="1"/>
  <c r="R42" i="20" s="1"/>
  <c r="N58" i="20"/>
  <c r="O58" i="20" s="1"/>
  <c r="N80" i="20"/>
  <c r="O80" i="20" s="1"/>
  <c r="N87" i="20"/>
  <c r="O87" i="20" s="1"/>
  <c r="P86" i="20" s="1"/>
  <c r="Q84" i="20" s="1"/>
  <c r="R84" i="20" s="1"/>
  <c r="N117" i="20"/>
  <c r="O117" i="20" s="1"/>
  <c r="N30" i="20"/>
  <c r="N40" i="20"/>
  <c r="O40" i="20" s="1"/>
  <c r="N44" i="20"/>
  <c r="O44" i="20" s="1"/>
  <c r="N57" i="20"/>
  <c r="N72" i="20"/>
  <c r="O72" i="20" s="1"/>
  <c r="N75" i="20"/>
  <c r="O75" i="20" s="1"/>
  <c r="P74" i="20" s="1"/>
  <c r="Q72" i="20" s="1"/>
  <c r="R72" i="20" s="1"/>
  <c r="N82" i="20"/>
  <c r="O82" i="20" s="1"/>
  <c r="N85" i="20"/>
  <c r="N34" i="20"/>
  <c r="O34" i="20" s="1"/>
  <c r="N76" i="20"/>
  <c r="O76" i="20" s="1"/>
  <c r="O84" i="20"/>
  <c r="N33" i="20"/>
  <c r="O33" i="20" s="1"/>
  <c r="P32" i="20" s="1"/>
  <c r="N36" i="20"/>
  <c r="O36" i="20" s="1"/>
  <c r="N43" i="20"/>
  <c r="N77" i="20"/>
  <c r="N81" i="20"/>
  <c r="N32" i="20"/>
  <c r="O32" i="20" s="1"/>
  <c r="O30" i="20"/>
  <c r="O31" i="20" s="1"/>
  <c r="P30" i="20" s="1"/>
  <c r="N17" i="20"/>
  <c r="N16" i="20"/>
  <c r="O16" i="20" s="1"/>
  <c r="O23" i="20" l="1"/>
  <c r="P22" i="20" s="1"/>
  <c r="O24" i="20"/>
  <c r="O39" i="20"/>
  <c r="P38" i="20" s="1"/>
  <c r="O57" i="20"/>
  <c r="P56" i="20" s="1"/>
  <c r="O27" i="20"/>
  <c r="P26" i="20" s="1"/>
  <c r="O128" i="20"/>
  <c r="P127" i="20" s="1"/>
  <c r="O73" i="20"/>
  <c r="P72" i="20" s="1"/>
  <c r="O20" i="20"/>
  <c r="P20" i="20" s="1"/>
  <c r="Q18" i="20" s="1"/>
  <c r="R18" i="20" s="1"/>
  <c r="O35" i="20"/>
  <c r="P34" i="20" s="1"/>
  <c r="O116" i="20"/>
  <c r="P115" i="20" s="1"/>
  <c r="O81" i="20"/>
  <c r="P80" i="20" s="1"/>
  <c r="O85" i="20"/>
  <c r="P84" i="20" s="1"/>
  <c r="O43" i="20"/>
  <c r="P42" i="20" s="1"/>
  <c r="O77" i="20"/>
  <c r="P76" i="20" s="1"/>
  <c r="Q30" i="20"/>
  <c r="R30" i="20" s="1"/>
  <c r="O17" i="20"/>
  <c r="P16" i="20" s="1"/>
  <c r="D14" i="20" l="1"/>
  <c r="N15" i="20" l="1"/>
  <c r="N14" i="20"/>
  <c r="O14" i="20" s="1"/>
  <c r="O15" i="20" l="1"/>
  <c r="P14" i="20" s="1"/>
  <c r="Q14" i="20" s="1"/>
  <c r="R14" i="20" s="1"/>
</calcChain>
</file>

<file path=xl/sharedStrings.xml><?xml version="1.0" encoding="utf-8"?>
<sst xmlns="http://schemas.openxmlformats.org/spreadsheetml/2006/main" count="310" uniqueCount="82">
  <si>
    <t>PROCESO SISTEMA DE GESTIÓN
FORMATO EVALUACIÓN DE ACTIVIDADES DE CONTROL</t>
  </si>
  <si>
    <t>Código:</t>
  </si>
  <si>
    <t>FOR-SG-014</t>
  </si>
  <si>
    <t>Versión:</t>
  </si>
  <si>
    <t>Fecha:</t>
  </si>
  <si>
    <t>Memo I2021039704 – 24/12/2021</t>
  </si>
  <si>
    <t>Página:</t>
  </si>
  <si>
    <t>1 de 1</t>
  </si>
  <si>
    <r>
      <t xml:space="preserve">A continuación se presenta la evaluación realizada por la </t>
    </r>
    <r>
      <rPr>
        <b/>
        <sz val="11"/>
        <color theme="1"/>
        <rFont val="Arial"/>
        <family val="2"/>
      </rPr>
      <t xml:space="preserve">primera línea de defensa </t>
    </r>
    <r>
      <rPr>
        <sz val="11"/>
        <color theme="1"/>
        <rFont val="Arial"/>
        <family val="2"/>
      </rPr>
      <t>como responsable del diseño de los controles establecidos para la mitigación de los riesgos.</t>
    </r>
  </si>
  <si>
    <t>Fecha de elaboración:</t>
  </si>
  <si>
    <t>Proceso:</t>
  </si>
  <si>
    <t>Gestión Documental</t>
  </si>
  <si>
    <t>Nombres y apellidos del gestor de proceso</t>
  </si>
  <si>
    <t>Marcela Jannet Poloche Loaiza</t>
  </si>
  <si>
    <t>RIESGO</t>
  </si>
  <si>
    <t>PROBABILIDAD INHERENTE</t>
  </si>
  <si>
    <t>CAUSA</t>
  </si>
  <si>
    <t>CONTROL</t>
  </si>
  <si>
    <t>CRITERIOS DE EVALUACIÓN DEL DISEÑO DEL CONTROL</t>
  </si>
  <si>
    <t>APLICACIÓN DE CONTROLES PARA ESTABLECER RIESGO RESIDUAL</t>
  </si>
  <si>
    <t>PROBABILIDAD RESIDUAL</t>
  </si>
  <si>
    <t>1. Atributos de eficiencia</t>
  </si>
  <si>
    <t>2. Atributos informativos</t>
  </si>
  <si>
    <t>Total valoración del control</t>
  </si>
  <si>
    <t>Efectividad del control</t>
  </si>
  <si>
    <t>Efectividad del conjunto de controles</t>
  </si>
  <si>
    <t>Nivel de probabilidad residual</t>
  </si>
  <si>
    <t>Rango de califiación de la ejecución</t>
  </si>
  <si>
    <t>Descriptor</t>
  </si>
  <si>
    <t>Nivel</t>
  </si>
  <si>
    <t>Tipo de control</t>
  </si>
  <si>
    <t>Peso</t>
  </si>
  <si>
    <t>Implementación del control</t>
  </si>
  <si>
    <t>Documentación</t>
  </si>
  <si>
    <t>Frecuencia</t>
  </si>
  <si>
    <t>Evidencia</t>
  </si>
  <si>
    <t>Posibilidad de…</t>
  </si>
  <si>
    <t>1.</t>
  </si>
  <si>
    <t xml:space="preserve">1. </t>
  </si>
  <si>
    <t xml:space="preserve">2. </t>
  </si>
  <si>
    <t>2.</t>
  </si>
  <si>
    <t>Posibilidad de afectar negativamente la imagen de la entidad dada la pérdida y fuga de la información institucional registrada en los archivos de la entidad por falta de aplicación de los lineamientos de gestión documental, debido a su desconocimiento.</t>
  </si>
  <si>
    <t>Baja</t>
  </si>
  <si>
    <t>1. Falta de apropiación de los lineamientos,  para que sean aplicados de manera correcta por los diferentes referentes documentales en pro del cumplimiento de la política de gestión documental.</t>
  </si>
  <si>
    <t>Preventivo</t>
  </si>
  <si>
    <t>Manual</t>
  </si>
  <si>
    <t>Documentado</t>
  </si>
  <si>
    <t>Continua</t>
  </si>
  <si>
    <t>Con registro</t>
  </si>
  <si>
    <t>No aplica</t>
  </si>
  <si>
    <t>2. No se tiene control del acceso de personal de la SDIS al archivo central.</t>
  </si>
  <si>
    <r>
      <t xml:space="preserve">A continuación se presenta el análisis realizado por la </t>
    </r>
    <r>
      <rPr>
        <b/>
        <sz val="11"/>
        <color theme="1"/>
        <rFont val="Arial"/>
        <family val="2"/>
      </rPr>
      <t xml:space="preserve">segunda línea de defensa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</si>
  <si>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t>Nombres y apellidos del responsable de la revisión:</t>
  </si>
  <si>
    <t>OBSERVACIONES AL DISEÑO DEL CONTROL</t>
  </si>
  <si>
    <r>
      <t xml:space="preserve">A continuación se presenta la evaluación realizada por la </t>
    </r>
    <r>
      <rPr>
        <b/>
        <sz val="11"/>
        <color theme="1"/>
        <rFont val="Arial"/>
        <family val="2"/>
      </rPr>
      <t xml:space="preserve">tercera línea de defensa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</si>
  <si>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Nombres y apellidos responsable de la evaluación:</t>
  </si>
  <si>
    <t>OBSERVACIONES A LA EJECUCIÓN DEL CONTROL</t>
  </si>
  <si>
    <t>Atributos de eficiencia</t>
  </si>
  <si>
    <t>Tipo</t>
  </si>
  <si>
    <t>Detectivo</t>
  </si>
  <si>
    <t>Correctivo</t>
  </si>
  <si>
    <t>Implementación</t>
  </si>
  <si>
    <t>Automático</t>
  </si>
  <si>
    <t>Atributos informativos</t>
  </si>
  <si>
    <t>Sin documentar</t>
  </si>
  <si>
    <t>Aleatoria</t>
  </si>
  <si>
    <t>Sin registro</t>
  </si>
  <si>
    <t>Probabilidad Inherente</t>
  </si>
  <si>
    <t>Muy baja</t>
  </si>
  <si>
    <t>Media</t>
  </si>
  <si>
    <t>Alta</t>
  </si>
  <si>
    <t>Muy alta</t>
  </si>
  <si>
    <t>1. Trimestralmente, el profesional designado por el líder del Proceso Gestión Documental para realizar los seguimientos a las dependencias del nivel central y local, lleva a cabo la socialización de los lineamientos archivísticos y temas estratégicos del Proceso Gestión documental, mediante una mesa operativa virtual y/o presencial, con el propósito de fortalecer la apropiación de las normas vigentes relacionadas con  la organización documental. En caso de no hacer la mesa operativa, se enviará mediante un correo electrónico un documento anexo con los lineamientos necesarios. 
Como evidencia se cuenta con el acta y la planilla de asistencia de la mesa operativa o el correo electrónico con el documento anexo.</t>
  </si>
  <si>
    <t>2. Trimestralmente, el(los) responsable(s) de la administración del archivo central realizará(n) un cruce de los registros de acceso contra las solicitudes de ingreso al archivo central, el cual, tiene como propósito la verificación del control de ingreso al archivo central en cumplimiento de las directrices establecidas por el Subsistema Interno de Gestión Documental y Archivo.
En caso de encontrar desviaciones en el cruce de la información, el(la) gestor(a) del proceso de gestión documental sensibilizará al responsable de la administración del archivo central sobre la importancia de mantener los controles de acceso de personal al archivo central.
Como evidencia de la actividad de control, se enviará la herramienta de control de ingreso al archivo central debidamente diligenciada y con las verifiación trimestral realizada y en caso de identificarse desviaciones, se remitirán los soportes de sensibilización al responsable de la administración del archivo central.</t>
  </si>
  <si>
    <t>1. Anualmente, el(la) gestor(a) del proceso de gestión documental socializará el instrumento para el  registro de la trazabilidad de control de acceso de personal al equipo del archivo central para su implementación. 
En caso tal, de que no se realice la socialización durante el primer trimestre se realizará la socialización en el segundo trimestre de la vigencia.
Como evidencia de la actividad se contará con el registro de asistencia a la socialización</t>
  </si>
  <si>
    <t>Helena Patricia Lancheros Durán</t>
  </si>
  <si>
    <t>1.Falta de apropiación de los lineamientos,  para que sean aplicados de manera correcta por los diferentes referentes documentales en pro del cumplimiento de la política de gestión documental.</t>
  </si>
  <si>
    <t>2.No se tiene control del acceso de personal de la SDIS al archivo central.</t>
  </si>
  <si>
    <t>1. Anualmente, el(la) gestor(a) del proceso de gestión documental socializará el instrumento para el  registro de la trazabilidad de control de acceso de personal al equipo del archivo central para su implementación. 
En caso tal, de que no se realice la socialización durante el primer trimestre se realizará la socialización en el segundo trimestre de la vigencia.
Como evidencia de la actividad se contará con el registro de asistencia a la socialización.</t>
  </si>
  <si>
    <t>2. 2. Trimestralmente, el(los) responsable(s) de la administración del archivo central realizará(n) un cruce de los registros de acceso contra las solicitudes de ingreso al archivo central, el cual, tiene como propósito la verificación del control de ingreso al archivo central en cumplimiento de las directrices establecidas por el Subsistema Interno de Gestión Documental y Archivo.
En caso de encontrar desviaciones en el cruce de la información, el(la) gestor(a) del proceso de gestión documental sensibilizará al responsable de la administración del archivo central sobre la importancia de mantener los controles de acceso de personal al archivo central.
Como evidencia de la actividad de control, se enviará la herramienta de control de ingreso al archivo central debidamente diligenciada y con las verifiación trimestral realizada y en caso de identificarse desviaciones, se remitirán los soportes de sensibilización al responsable de la administración del archivo central.</t>
  </si>
  <si>
    <t>N.A.</t>
  </si>
  <si>
    <t>No se generan observaciones frente al diseño del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</si>
</sst>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name val="Arial"/>
      <family val="2"/>
    </font>
    <font>
      <sz val="10"/>
      <color theme="1"/>
      <name val="Arial"/>
      <family val="2"/>
    </font>
    <font>
      <b/>
      <sz val="10"/>
      <color theme="1"/>
      <name val="Arial"/>
      <family val="2"/>
    </font>
    <font>
      <b/>
      <sz val="10"/>
      <name val="Arial"/>
      <family val="2"/>
    </font>
    <font>
      <b/>
      <sz val="11"/>
      <color theme="1"/>
      <name val="Arial"/>
      <family val="2"/>
    </font>
    <font>
      <sz val="10"/>
      <color theme="4" tint="-0.249977111117893"/>
      <name val="Arial"/>
      <family val="2"/>
    </font>
    <font>
      <i/>
      <sz val="10"/>
      <color theme="4" tint="-0.249977111117893"/>
      <name val="Arial"/>
      <family val="2"/>
    </font>
    <font>
      <sz val="10"/>
      <name val="Arial"/>
      <family val="2"/>
    </font>
    <font>
      <u/>
      <sz val="10"/>
      <color indexed="12"/>
      <name val="Arial"/>
      <family val="2"/>
    </font>
    <font>
      <i/>
      <sz val="11"/>
      <color theme="4" tint="-0.249977111117893"/>
      <name val="Arial"/>
      <family val="2"/>
    </font>
    <font>
      <b/>
      <sz val="11"/>
      <color theme="4" tint="-0.249977111117893"/>
      <name val="Arial"/>
      <family val="2"/>
    </font>
    <font>
      <b/>
      <sz val="11"/>
      <color theme="1"/>
      <name val="Calibri"/>
      <family val="2"/>
      <scheme val="minor"/>
    </font>
    <font>
      <sz val="12"/>
      <name val="Arial"/>
      <family val="2"/>
    </font>
    <font>
      <sz val="11"/>
      <color theme="1"/>
      <name val="Arial"/>
      <family val="2"/>
    </font>
    <font>
      <i/>
      <sz val="10"/>
      <color theme="4"/>
      <name val="Arial"/>
      <family val="2"/>
    </font>
    <font>
      <sz val="11"/>
      <color theme="1"/>
      <name val="Calibri"/>
      <family val="2"/>
      <scheme val="minor"/>
    </font>
    <font>
      <sz val="9"/>
      <name val="Arial"/>
      <family val="2"/>
    </font>
    <font>
      <sz val="11"/>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1" fillId="0" borderId="0"/>
    <xf numFmtId="0" fontId="8" fillId="0" borderId="0"/>
    <xf numFmtId="0" fontId="9" fillId="0" borderId="0" applyNumberFormat="0" applyFill="0" applyBorder="0" applyAlignment="0" applyProtection="0">
      <alignment vertical="top"/>
      <protection locked="0"/>
    </xf>
    <xf numFmtId="9" fontId="16" fillId="0" borderId="0" applyFont="0" applyFill="0" applyBorder="0" applyAlignment="0" applyProtection="0"/>
  </cellStyleXfs>
  <cellXfs count="108">
    <xf numFmtId="0" fontId="0" fillId="0" borderId="0" xfId="0"/>
    <xf numFmtId="0" fontId="4" fillId="2" borderId="1"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right" vertical="center" wrapText="1"/>
      <protection locked="0"/>
    </xf>
    <xf numFmtId="0" fontId="1" fillId="0" borderId="0" xfId="0" applyFont="1" applyAlignment="1" applyProtection="1">
      <alignment horizontal="center" vertical="center" wrapText="1"/>
      <protection locked="0"/>
    </xf>
    <xf numFmtId="9" fontId="0" fillId="0" borderId="0" xfId="0" applyNumberFormat="1"/>
    <xf numFmtId="0" fontId="0" fillId="0" borderId="0" xfId="0" applyAlignment="1">
      <alignment horizontal="center" vertical="center"/>
    </xf>
    <xf numFmtId="0" fontId="15" fillId="2" borderId="0" xfId="0" applyFont="1" applyFill="1" applyAlignment="1" applyProtection="1">
      <alignment horizontal="center" vertical="center" wrapText="1"/>
      <protection locked="0"/>
    </xf>
    <xf numFmtId="9" fontId="0" fillId="0" borderId="0" xfId="4" applyFont="1"/>
    <xf numFmtId="0" fontId="1" fillId="2" borderId="14" xfId="0" applyFont="1" applyFill="1" applyBorder="1" applyAlignment="1" applyProtection="1">
      <alignment vertical="center" wrapText="1"/>
      <protection locked="0"/>
    </xf>
    <xf numFmtId="0" fontId="1" fillId="2" borderId="14" xfId="0" applyFont="1" applyFill="1" applyBorder="1" applyAlignment="1" applyProtection="1">
      <alignment horizontal="center" vertical="center" wrapText="1"/>
      <protection locked="0"/>
    </xf>
    <xf numFmtId="0" fontId="1" fillId="2" borderId="17" xfId="0" applyFont="1" applyFill="1" applyBorder="1" applyAlignment="1" applyProtection="1">
      <alignment vertical="center" wrapText="1"/>
      <protection locked="0"/>
    </xf>
    <xf numFmtId="0" fontId="1" fillId="2" borderId="17" xfId="0" applyFont="1" applyFill="1" applyBorder="1" applyAlignment="1" applyProtection="1">
      <alignment horizontal="center" vertical="center" wrapText="1"/>
      <protection locked="0"/>
    </xf>
    <xf numFmtId="0" fontId="1" fillId="2" borderId="20" xfId="0" applyFont="1" applyFill="1" applyBorder="1" applyAlignment="1" applyProtection="1">
      <alignment vertical="center" wrapText="1"/>
      <protection locked="0"/>
    </xf>
    <xf numFmtId="0" fontId="1" fillId="2" borderId="20" xfId="0" applyFont="1" applyFill="1" applyBorder="1" applyAlignment="1" applyProtection="1">
      <alignment horizontal="center" vertical="center" wrapText="1"/>
      <protection locked="0"/>
    </xf>
    <xf numFmtId="0" fontId="2" fillId="2" borderId="0" xfId="0" applyFont="1" applyFill="1" applyAlignment="1" applyProtection="1">
      <alignment wrapText="1"/>
      <protection locked="0"/>
    </xf>
    <xf numFmtId="0" fontId="2" fillId="2" borderId="0" xfId="0" applyFont="1" applyFill="1" applyAlignment="1" applyProtection="1">
      <alignment horizontal="center" wrapText="1"/>
      <protection locked="0"/>
    </xf>
    <xf numFmtId="0" fontId="1" fillId="2" borderId="0" xfId="0" applyFont="1" applyFill="1" applyAlignment="1" applyProtection="1">
      <alignment horizontal="left" wrapText="1"/>
      <protection locked="0"/>
    </xf>
    <xf numFmtId="0" fontId="1" fillId="2" borderId="0" xfId="0" applyFont="1" applyFill="1" applyAlignment="1" applyProtection="1">
      <alignment horizontal="center" wrapText="1"/>
      <protection locked="0"/>
    </xf>
    <xf numFmtId="0" fontId="17" fillId="2" borderId="1" xfId="0" applyFont="1" applyFill="1" applyBorder="1" applyAlignment="1" applyProtection="1">
      <alignment horizontal="left" vertical="center" wrapText="1"/>
      <protection locked="0"/>
    </xf>
    <xf numFmtId="0" fontId="4" fillId="2" borderId="0" xfId="0" applyFont="1" applyFill="1" applyAlignment="1" applyProtection="1">
      <alignment vertical="center" wrapText="1"/>
      <protection locked="0"/>
    </xf>
    <xf numFmtId="0" fontId="3" fillId="2" borderId="0" xfId="0" applyFont="1" applyFill="1" applyAlignment="1" applyProtection="1">
      <alignment horizontal="left" wrapText="1"/>
      <protection locked="0"/>
    </xf>
    <xf numFmtId="0" fontId="7" fillId="2" borderId="0" xfId="0" applyFont="1" applyFill="1" applyAlignment="1" applyProtection="1">
      <alignment horizontal="left" vertical="center"/>
      <protection locked="0"/>
    </xf>
    <xf numFmtId="0" fontId="6" fillId="2" borderId="0" xfId="0" applyFont="1" applyFill="1" applyAlignment="1" applyProtection="1">
      <alignment horizontal="center" wrapText="1"/>
      <protection locked="0"/>
    </xf>
    <xf numFmtId="0" fontId="11" fillId="2" borderId="0" xfId="0" applyFont="1" applyFill="1" applyAlignment="1" applyProtection="1">
      <alignment horizontal="center" vertical="center" wrapText="1"/>
      <protection locked="0"/>
    </xf>
    <xf numFmtId="0" fontId="1" fillId="2" borderId="0" xfId="0" applyFont="1" applyFill="1" applyAlignment="1" applyProtection="1">
      <alignment vertical="center" wrapText="1"/>
      <protection locked="0"/>
    </xf>
    <xf numFmtId="0" fontId="5" fillId="2" borderId="0" xfId="0" applyFont="1" applyFill="1" applyAlignment="1" applyProtection="1">
      <alignment horizontal="center" vertical="center" wrapText="1"/>
      <protection locked="0"/>
    </xf>
    <xf numFmtId="0" fontId="4" fillId="2" borderId="1" xfId="1"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0" fillId="2" borderId="0" xfId="0" applyFill="1" applyProtection="1">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wrapText="1"/>
      <protection locked="0"/>
    </xf>
    <xf numFmtId="9" fontId="1" fillId="2" borderId="14" xfId="4" applyFont="1" applyFill="1" applyBorder="1" applyAlignment="1" applyProtection="1">
      <alignment horizontal="center" vertical="center" wrapText="1"/>
      <protection hidden="1"/>
    </xf>
    <xf numFmtId="9" fontId="1" fillId="2" borderId="17" xfId="4" applyFont="1" applyFill="1" applyBorder="1" applyAlignment="1" applyProtection="1">
      <alignment horizontal="center" vertical="center" wrapText="1"/>
      <protection hidden="1"/>
    </xf>
    <xf numFmtId="9" fontId="1" fillId="2" borderId="20" xfId="4" applyFont="1" applyFill="1" applyBorder="1" applyAlignment="1" applyProtection="1">
      <alignment horizontal="center" vertical="center" wrapText="1"/>
      <protection hidden="1"/>
    </xf>
    <xf numFmtId="9" fontId="1" fillId="2" borderId="14" xfId="0" applyNumberFormat="1" applyFont="1" applyFill="1" applyBorder="1" applyAlignment="1" applyProtection="1">
      <alignment horizontal="center" vertical="center" wrapText="1"/>
      <protection hidden="1"/>
    </xf>
    <xf numFmtId="9" fontId="1" fillId="2" borderId="17" xfId="0" applyNumberFormat="1" applyFont="1" applyFill="1" applyBorder="1" applyAlignment="1" applyProtection="1">
      <alignment horizontal="center" vertical="center" wrapText="1"/>
      <protection hidden="1"/>
    </xf>
    <xf numFmtId="9" fontId="1" fillId="2" borderId="20" xfId="0" applyNumberFormat="1"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wrapText="1"/>
      <protection locked="0"/>
    </xf>
    <xf numFmtId="14" fontId="1" fillId="2" borderId="1" xfId="0" applyNumberFormat="1" applyFont="1" applyFill="1" applyBorder="1" applyAlignment="1" applyProtection="1">
      <alignment horizontal="center" vertical="center" wrapText="1"/>
      <protection locked="0"/>
    </xf>
    <xf numFmtId="9" fontId="1" fillId="2" borderId="3" xfId="0" applyNumberFormat="1" applyFont="1" applyFill="1" applyBorder="1" applyAlignment="1" applyProtection="1">
      <alignment horizontal="center" vertical="center" wrapText="1"/>
      <protection hidden="1"/>
    </xf>
    <xf numFmtId="9" fontId="1" fillId="2" borderId="7" xfId="0" applyNumberFormat="1" applyFont="1" applyFill="1" applyBorder="1" applyAlignment="1" applyProtection="1">
      <alignment horizontal="center" vertical="center" wrapText="1"/>
      <protection hidden="1"/>
    </xf>
    <xf numFmtId="9" fontId="1" fillId="2" borderId="2" xfId="0" applyNumberFormat="1"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wrapText="1"/>
      <protection hidden="1"/>
    </xf>
    <xf numFmtId="0" fontId="1" fillId="2" borderId="7" xfId="0" applyFont="1" applyFill="1" applyBorder="1" applyAlignment="1" applyProtection="1">
      <alignment horizontal="center" vertical="center" wrapText="1"/>
      <protection hidden="1"/>
    </xf>
    <xf numFmtId="0" fontId="1" fillId="2" borderId="2" xfId="0" applyFont="1" applyFill="1" applyBorder="1" applyAlignment="1" applyProtection="1">
      <alignment horizontal="center" vertical="center" wrapText="1"/>
      <protection hidden="1"/>
    </xf>
    <xf numFmtId="0" fontId="1" fillId="2" borderId="16" xfId="0" applyFont="1" applyFill="1" applyBorder="1" applyAlignment="1" applyProtection="1">
      <alignment vertical="center" wrapText="1"/>
      <protection locked="0"/>
    </xf>
    <xf numFmtId="0" fontId="1" fillId="2" borderId="19" xfId="0" applyFont="1" applyFill="1" applyBorder="1" applyAlignment="1" applyProtection="1">
      <alignment vertical="center" wrapText="1"/>
      <protection locked="0"/>
    </xf>
    <xf numFmtId="9" fontId="1" fillId="2" borderId="18" xfId="0" applyNumberFormat="1" applyFont="1" applyFill="1" applyBorder="1" applyAlignment="1" applyProtection="1">
      <alignment horizontal="center" vertical="center" wrapText="1"/>
      <protection hidden="1"/>
    </xf>
    <xf numFmtId="9" fontId="1" fillId="2" borderId="21" xfId="0" applyNumberFormat="1" applyFont="1" applyFill="1" applyBorder="1" applyAlignment="1" applyProtection="1">
      <alignment horizontal="center" vertical="center" wrapText="1"/>
      <protection hidden="1"/>
    </xf>
    <xf numFmtId="0" fontId="1" fillId="2" borderId="3" xfId="0" applyFont="1" applyFill="1" applyBorder="1" applyAlignment="1" applyProtection="1">
      <alignment horizontal="left" vertical="center" wrapText="1"/>
      <protection locked="0"/>
    </xf>
    <xf numFmtId="0" fontId="1" fillId="2" borderId="7"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9" fontId="1" fillId="2" borderId="3" xfId="4" applyFont="1" applyFill="1" applyBorder="1" applyAlignment="1" applyProtection="1">
      <alignment horizontal="center" vertical="center" wrapText="1"/>
      <protection hidden="1"/>
    </xf>
    <xf numFmtId="9" fontId="1" fillId="2" borderId="7" xfId="4" applyFont="1" applyFill="1" applyBorder="1" applyAlignment="1" applyProtection="1">
      <alignment horizontal="center" vertical="center" wrapText="1"/>
      <protection hidden="1"/>
    </xf>
    <xf numFmtId="9" fontId="1" fillId="2" borderId="2" xfId="4" applyFont="1" applyFill="1" applyBorder="1" applyAlignment="1" applyProtection="1">
      <alignment horizontal="center" vertical="center" wrapText="1"/>
      <protection hidden="1"/>
    </xf>
    <xf numFmtId="0" fontId="1" fillId="2" borderId="13" xfId="0" applyFont="1" applyFill="1" applyBorder="1" applyAlignment="1" applyProtection="1">
      <alignment vertical="center" wrapText="1"/>
      <protection locked="0"/>
    </xf>
    <xf numFmtId="9" fontId="1" fillId="2" borderId="15" xfId="0" applyNumberFormat="1" applyFont="1" applyFill="1" applyBorder="1" applyAlignment="1" applyProtection="1">
      <alignment horizontal="center" vertical="center" wrapText="1"/>
      <protection hidden="1"/>
    </xf>
    <xf numFmtId="0" fontId="15" fillId="2" borderId="3" xfId="0" applyFont="1" applyFill="1" applyBorder="1" applyAlignment="1" applyProtection="1">
      <alignment horizontal="left" vertical="center" wrapText="1"/>
      <protection locked="0"/>
    </xf>
    <xf numFmtId="0" fontId="15" fillId="2" borderId="7" xfId="0" applyFont="1" applyFill="1" applyBorder="1" applyAlignment="1" applyProtection="1">
      <alignment horizontal="left" vertical="center" wrapText="1"/>
      <protection locked="0"/>
    </xf>
    <xf numFmtId="0" fontId="15" fillId="2" borderId="2"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1" fillId="2" borderId="0" xfId="0" applyFont="1" applyFill="1" applyAlignment="1" applyProtection="1">
      <alignment horizontal="right" vertical="center" wrapText="1"/>
      <protection locked="0"/>
    </xf>
    <xf numFmtId="0" fontId="1" fillId="2" borderId="12" xfId="0" applyFont="1" applyFill="1" applyBorder="1" applyAlignment="1" applyProtection="1">
      <alignment horizontal="right" vertical="center" wrapText="1"/>
      <protection locked="0"/>
    </xf>
    <xf numFmtId="0" fontId="1" fillId="2" borderId="4"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right" vertical="center" wrapText="1"/>
      <protection locked="0"/>
    </xf>
    <xf numFmtId="0" fontId="13" fillId="2" borderId="3" xfId="0" applyFont="1" applyFill="1" applyBorder="1" applyAlignment="1" applyProtection="1">
      <alignment horizontal="center"/>
      <protection locked="0"/>
    </xf>
    <xf numFmtId="0" fontId="13" fillId="2" borderId="7" xfId="0" applyFont="1" applyFill="1" applyBorder="1" applyAlignment="1" applyProtection="1">
      <alignment horizontal="center"/>
      <protection locked="0"/>
    </xf>
    <xf numFmtId="0" fontId="13" fillId="2" borderId="2" xfId="0" applyFont="1" applyFill="1" applyBorder="1" applyAlignment="1" applyProtection="1">
      <alignment horizontal="center"/>
      <protection locked="0"/>
    </xf>
    <xf numFmtId="0" fontId="3"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17" fillId="2" borderId="22" xfId="0" applyFont="1" applyFill="1" applyBorder="1" applyAlignment="1" applyProtection="1">
      <alignment horizontal="center" vertical="center" wrapText="1"/>
      <protection locked="0"/>
    </xf>
    <xf numFmtId="0" fontId="17" fillId="2" borderId="23"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17" fillId="2" borderId="0" xfId="0" applyFont="1" applyFill="1" applyAlignment="1" applyProtection="1">
      <alignment horizontal="center" vertical="center" wrapText="1"/>
      <protection locked="0"/>
    </xf>
    <xf numFmtId="0" fontId="17" fillId="2" borderId="12" xfId="0" applyFont="1" applyFill="1" applyBorder="1" applyAlignment="1" applyProtection="1">
      <alignment horizontal="center" vertical="center" wrapText="1"/>
      <protection locked="0"/>
    </xf>
    <xf numFmtId="0" fontId="17" fillId="2" borderId="9" xfId="0" applyFont="1" applyFill="1" applyBorder="1" applyAlignment="1" applyProtection="1">
      <alignment horizontal="center" vertical="center" wrapText="1"/>
      <protection locked="0"/>
    </xf>
    <xf numFmtId="0" fontId="17" fillId="2" borderId="11" xfId="0" applyFont="1" applyFill="1" applyBorder="1" applyAlignment="1" applyProtection="1">
      <alignment horizontal="center" vertical="center" wrapText="1"/>
      <protection locked="0"/>
    </xf>
    <xf numFmtId="0" fontId="17" fillId="2" borderId="24"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2"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center"/>
    </xf>
    <xf numFmtId="0" fontId="18" fillId="2" borderId="1" xfId="0" applyFont="1" applyFill="1" applyBorder="1" applyAlignment="1" applyProtection="1">
      <alignment horizontal="left" vertical="center" wrapText="1"/>
      <protection locked="0"/>
    </xf>
  </cellXfs>
  <cellStyles count="5">
    <cellStyle name="Hipervínculo 2" xfId="3" xr:uid="{00000000-0005-0000-0000-000000000000}"/>
    <cellStyle name="Normal" xfId="0" builtinId="0"/>
    <cellStyle name="Normal 2" xfId="1" xr:uid="{00000000-0005-0000-0000-000002000000}"/>
    <cellStyle name="Normal 3"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396044</xdr:colOff>
      <xdr:row>1</xdr:row>
      <xdr:rowOff>81040</xdr:rowOff>
    </xdr:from>
    <xdr:to>
      <xdr:col>1</xdr:col>
      <xdr:colOff>1848971</xdr:colOff>
      <xdr:row>4</xdr:row>
      <xdr:rowOff>205826</xdr:rowOff>
    </xdr:to>
    <xdr:pic>
      <xdr:nvPicPr>
        <xdr:cNvPr id="3" name="Imagen 2" descr="escudo-alc">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485" y="148275"/>
          <a:ext cx="1452927" cy="86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31"/>
  <sheetViews>
    <sheetView tabSelected="1" zoomScale="60" zoomScaleNormal="60" zoomScaleSheetLayoutView="70" zoomScalePageLayoutView="25" workbookViewId="0">
      <selection activeCell="B9" sqref="B9"/>
    </sheetView>
  </sheetViews>
  <sheetFormatPr baseColWidth="10" defaultColWidth="2.85546875" defaultRowHeight="12.75" x14ac:dyDescent="0.2"/>
  <cols>
    <col min="1" max="1" width="1.140625" style="16" customWidth="1"/>
    <col min="2" max="2" width="36" style="17" customWidth="1"/>
    <col min="3" max="3" width="13.28515625" style="18" bestFit="1" customWidth="1"/>
    <col min="4" max="4" width="12.85546875" style="18" customWidth="1"/>
    <col min="5" max="5" width="41.140625" style="18" customWidth="1"/>
    <col min="6" max="6" width="73.7109375" style="19" customWidth="1"/>
    <col min="7" max="7" width="14" style="3" customWidth="1"/>
    <col min="8" max="8" width="5.85546875" style="3" bestFit="1" customWidth="1"/>
    <col min="9" max="9" width="17.7109375" style="19" customWidth="1"/>
    <col min="10" max="10" width="5.85546875" style="19" bestFit="1" customWidth="1"/>
    <col min="11" max="11" width="17.85546875" style="19" customWidth="1"/>
    <col min="12" max="12" width="11.7109375" style="18" customWidth="1"/>
    <col min="13" max="13" width="13.5703125" style="16" customWidth="1"/>
    <col min="14" max="14" width="15.28515625" style="16" customWidth="1"/>
    <col min="15" max="15" width="12.5703125" style="16" customWidth="1"/>
    <col min="16" max="16" width="16.7109375" style="16" customWidth="1"/>
    <col min="17" max="17" width="14.42578125" style="16" customWidth="1"/>
    <col min="18" max="18" width="14.7109375" style="16" customWidth="1"/>
    <col min="19" max="19" width="23.85546875" style="16" customWidth="1"/>
    <col min="20" max="20" width="33.28515625" style="16" customWidth="1"/>
    <col min="21" max="16384" width="2.85546875" style="16"/>
  </cols>
  <sheetData>
    <row r="1" spans="1:20" ht="5.25" customHeight="1" x14ac:dyDescent="0.2"/>
    <row r="2" spans="1:20" ht="19.5" customHeight="1" x14ac:dyDescent="0.2">
      <c r="B2" s="82"/>
      <c r="C2" s="94" t="s">
        <v>0</v>
      </c>
      <c r="D2" s="95"/>
      <c r="E2" s="95"/>
      <c r="F2" s="95"/>
      <c r="G2" s="95"/>
      <c r="H2" s="95"/>
      <c r="I2" s="95"/>
      <c r="J2" s="95"/>
      <c r="K2" s="95"/>
      <c r="L2" s="95"/>
      <c r="M2" s="95"/>
      <c r="N2" s="95"/>
      <c r="O2" s="95"/>
      <c r="P2" s="95"/>
      <c r="Q2" s="95"/>
      <c r="R2" s="96"/>
      <c r="S2" s="20" t="s">
        <v>1</v>
      </c>
      <c r="T2" s="20" t="s">
        <v>2</v>
      </c>
    </row>
    <row r="3" spans="1:20" ht="19.5" customHeight="1" x14ac:dyDescent="0.2">
      <c r="B3" s="83"/>
      <c r="C3" s="97"/>
      <c r="D3" s="98"/>
      <c r="E3" s="98"/>
      <c r="F3" s="98"/>
      <c r="G3" s="98"/>
      <c r="H3" s="98"/>
      <c r="I3" s="98"/>
      <c r="J3" s="98"/>
      <c r="K3" s="98"/>
      <c r="L3" s="98"/>
      <c r="M3" s="98"/>
      <c r="N3" s="98"/>
      <c r="O3" s="98"/>
      <c r="P3" s="98"/>
      <c r="Q3" s="98"/>
      <c r="R3" s="99"/>
      <c r="S3" s="20" t="s">
        <v>3</v>
      </c>
      <c r="T3" s="20">
        <v>2</v>
      </c>
    </row>
    <row r="4" spans="1:20" ht="19.5" customHeight="1" x14ac:dyDescent="0.2">
      <c r="B4" s="83"/>
      <c r="C4" s="97"/>
      <c r="D4" s="98"/>
      <c r="E4" s="98"/>
      <c r="F4" s="98"/>
      <c r="G4" s="98"/>
      <c r="H4" s="98"/>
      <c r="I4" s="98"/>
      <c r="J4" s="98"/>
      <c r="K4" s="98"/>
      <c r="L4" s="98"/>
      <c r="M4" s="98"/>
      <c r="N4" s="98"/>
      <c r="O4" s="98"/>
      <c r="P4" s="98"/>
      <c r="Q4" s="98"/>
      <c r="R4" s="99"/>
      <c r="S4" s="20" t="s">
        <v>4</v>
      </c>
      <c r="T4" s="20" t="s">
        <v>5</v>
      </c>
    </row>
    <row r="5" spans="1:20" ht="19.5" customHeight="1" x14ac:dyDescent="0.2">
      <c r="B5" s="84"/>
      <c r="C5" s="100"/>
      <c r="D5" s="101"/>
      <c r="E5" s="101"/>
      <c r="F5" s="101"/>
      <c r="G5" s="101"/>
      <c r="H5" s="101"/>
      <c r="I5" s="101"/>
      <c r="J5" s="101"/>
      <c r="K5" s="101"/>
      <c r="L5" s="101"/>
      <c r="M5" s="101"/>
      <c r="N5" s="101"/>
      <c r="O5" s="101"/>
      <c r="P5" s="101"/>
      <c r="Q5" s="101"/>
      <c r="R5" s="102"/>
      <c r="S5" s="20" t="s">
        <v>6</v>
      </c>
      <c r="T5" s="20" t="s">
        <v>7</v>
      </c>
    </row>
    <row r="6" spans="1:20" ht="12" customHeight="1" x14ac:dyDescent="0.2">
      <c r="B6" s="16"/>
      <c r="C6" s="21"/>
      <c r="D6" s="21"/>
      <c r="E6" s="21"/>
      <c r="F6" s="21"/>
      <c r="G6" s="21"/>
      <c r="H6" s="21"/>
      <c r="I6" s="21"/>
      <c r="J6" s="21"/>
      <c r="K6" s="21"/>
    </row>
    <row r="7" spans="1:20" ht="15" customHeight="1" x14ac:dyDescent="0.2">
      <c r="B7" s="103" t="s">
        <v>8</v>
      </c>
      <c r="C7" s="103"/>
      <c r="D7" s="103"/>
      <c r="E7" s="103"/>
      <c r="F7" s="103"/>
      <c r="G7" s="103"/>
      <c r="H7" s="103"/>
      <c r="I7" s="103"/>
      <c r="J7" s="103"/>
      <c r="K7" s="103"/>
      <c r="L7" s="103"/>
      <c r="M7" s="103"/>
      <c r="N7" s="103"/>
      <c r="O7" s="103"/>
      <c r="P7" s="103"/>
      <c r="Q7" s="103"/>
      <c r="R7" s="103"/>
      <c r="S7" s="103"/>
      <c r="T7" s="103"/>
    </row>
    <row r="8" spans="1:20" x14ac:dyDescent="0.2">
      <c r="B8" s="22"/>
      <c r="C8" s="23"/>
      <c r="D8" s="23"/>
      <c r="E8" s="23"/>
      <c r="K8" s="24"/>
    </row>
    <row r="9" spans="1:20" ht="15" customHeight="1" x14ac:dyDescent="0.2">
      <c r="A9" s="25"/>
      <c r="B9" s="4" t="s">
        <v>9</v>
      </c>
      <c r="C9" s="42">
        <v>44972</v>
      </c>
      <c r="D9" s="8"/>
      <c r="E9" s="4" t="s">
        <v>10</v>
      </c>
      <c r="F9" s="79" t="s">
        <v>11</v>
      </c>
      <c r="G9" s="80"/>
      <c r="H9" s="26"/>
      <c r="I9" s="77" t="s">
        <v>12</v>
      </c>
      <c r="J9" s="77"/>
      <c r="K9" s="78"/>
      <c r="L9" s="86" t="s">
        <v>13</v>
      </c>
      <c r="M9" s="86"/>
      <c r="N9" s="86"/>
      <c r="Q9" s="3"/>
      <c r="R9" s="3"/>
    </row>
    <row r="10" spans="1:20" x14ac:dyDescent="0.2">
      <c r="B10" s="22"/>
      <c r="C10" s="23"/>
      <c r="D10" s="23"/>
      <c r="E10" s="23"/>
      <c r="K10" s="24"/>
    </row>
    <row r="11" spans="1:20" s="27" customFormat="1" ht="28.5" customHeight="1" x14ac:dyDescent="0.25">
      <c r="B11" s="67" t="s">
        <v>14</v>
      </c>
      <c r="C11" s="67" t="s">
        <v>15</v>
      </c>
      <c r="D11" s="67"/>
      <c r="E11" s="88" t="s">
        <v>16</v>
      </c>
      <c r="F11" s="67" t="s">
        <v>17</v>
      </c>
      <c r="G11" s="68" t="s">
        <v>18</v>
      </c>
      <c r="H11" s="69"/>
      <c r="I11" s="69"/>
      <c r="J11" s="69"/>
      <c r="K11" s="69"/>
      <c r="L11" s="69"/>
      <c r="M11" s="70"/>
      <c r="N11" s="71" t="s">
        <v>19</v>
      </c>
      <c r="O11" s="71"/>
      <c r="P11" s="71"/>
      <c r="Q11" s="71"/>
      <c r="R11" s="91" t="s">
        <v>20</v>
      </c>
    </row>
    <row r="12" spans="1:20" s="27" customFormat="1" ht="21.75" customHeight="1" x14ac:dyDescent="0.25">
      <c r="B12" s="67"/>
      <c r="C12" s="67"/>
      <c r="D12" s="67"/>
      <c r="E12" s="89"/>
      <c r="F12" s="67"/>
      <c r="G12" s="72" t="s">
        <v>21</v>
      </c>
      <c r="H12" s="73"/>
      <c r="I12" s="73"/>
      <c r="J12" s="74"/>
      <c r="K12" s="72" t="s">
        <v>22</v>
      </c>
      <c r="L12" s="73"/>
      <c r="M12" s="74"/>
      <c r="N12" s="75" t="s">
        <v>23</v>
      </c>
      <c r="O12" s="75" t="s">
        <v>24</v>
      </c>
      <c r="P12" s="75" t="s">
        <v>25</v>
      </c>
      <c r="Q12" s="92" t="s">
        <v>26</v>
      </c>
      <c r="R12" s="91" t="s">
        <v>27</v>
      </c>
    </row>
    <row r="13" spans="1:20" s="27" customFormat="1" ht="25.5" x14ac:dyDescent="0.25">
      <c r="B13" s="67"/>
      <c r="C13" s="1" t="s">
        <v>28</v>
      </c>
      <c r="D13" s="1" t="s">
        <v>29</v>
      </c>
      <c r="E13" s="90"/>
      <c r="F13" s="67"/>
      <c r="G13" s="1" t="s">
        <v>30</v>
      </c>
      <c r="H13" s="1" t="s">
        <v>31</v>
      </c>
      <c r="I13" s="1" t="s">
        <v>32</v>
      </c>
      <c r="J13" s="1" t="s">
        <v>31</v>
      </c>
      <c r="K13" s="1" t="s">
        <v>33</v>
      </c>
      <c r="L13" s="28" t="s">
        <v>34</v>
      </c>
      <c r="M13" s="1" t="s">
        <v>35</v>
      </c>
      <c r="N13" s="76"/>
      <c r="O13" s="76"/>
      <c r="P13" s="76"/>
      <c r="Q13" s="93"/>
      <c r="R13" s="91"/>
    </row>
    <row r="14" spans="1:20" s="29" customFormat="1" ht="14.25" customHeight="1" x14ac:dyDescent="0.25">
      <c r="B14" s="64" t="s">
        <v>36</v>
      </c>
      <c r="C14" s="56"/>
      <c r="D14" s="59" t="e">
        <f>VLOOKUP(C14,Criterios!$A$20:$B$24,2,FALSE)</f>
        <v>#N/A</v>
      </c>
      <c r="E14" s="62" t="s">
        <v>37</v>
      </c>
      <c r="F14" s="10" t="s">
        <v>38</v>
      </c>
      <c r="G14" s="11"/>
      <c r="H14" s="35" t="e">
        <f>VLOOKUP(G14,Criterios!$B$3:$C$6,2,FALSE)</f>
        <v>#N/A</v>
      </c>
      <c r="I14" s="11"/>
      <c r="J14" s="35" t="e">
        <f>VLOOKUP(I14,Criterios!$B$7:$C$9,2,FALSE)</f>
        <v>#N/A</v>
      </c>
      <c r="K14" s="11"/>
      <c r="L14" s="11"/>
      <c r="M14" s="11"/>
      <c r="N14" s="38" t="e">
        <f t="shared" ref="N14:N45" si="0">+H14+J14</f>
        <v>#N/A</v>
      </c>
      <c r="O14" s="38" t="e">
        <f>(D14-(D14*N14))</f>
        <v>#N/A</v>
      </c>
      <c r="P14" s="63" t="e">
        <f>IF(O15&gt;1%,O15,O14)</f>
        <v>#N/A</v>
      </c>
      <c r="Q14" s="43" t="e">
        <f>IF(P16&gt;1%,P16,P14)</f>
        <v>#N/A</v>
      </c>
      <c r="R14" s="46" t="e">
        <f>IF(Q14&lt;=20%,Criterios!$A$20,IF(Q14&lt;=40%,Criterios!$A$21,IF(Q14&lt;=60%,Criterios!$A$22,IF(Q14&lt;=80,Criterios!$A$23,Criterios!$A$24))))</f>
        <v>#N/A</v>
      </c>
    </row>
    <row r="15" spans="1:20" s="29" customFormat="1" ht="14.25" x14ac:dyDescent="0.25">
      <c r="B15" s="65"/>
      <c r="C15" s="57"/>
      <c r="D15" s="60"/>
      <c r="E15" s="49"/>
      <c r="F15" s="12" t="s">
        <v>39</v>
      </c>
      <c r="G15" s="13"/>
      <c r="H15" s="36" t="e">
        <f>VLOOKUP(G15,Criterios!$B$3:$C$6,2,FALSE)</f>
        <v>#N/A</v>
      </c>
      <c r="I15" s="13"/>
      <c r="J15" s="36" t="e">
        <f>VLOOKUP(I15,Criterios!$B$7:$C$9,2,FALSE)</f>
        <v>#N/A</v>
      </c>
      <c r="K15" s="13"/>
      <c r="L15" s="13"/>
      <c r="M15" s="13"/>
      <c r="N15" s="39" t="e">
        <f t="shared" si="0"/>
        <v>#N/A</v>
      </c>
      <c r="O15" s="39" t="e">
        <f>(O14-(O14*N15))</f>
        <v>#N/A</v>
      </c>
      <c r="P15" s="51"/>
      <c r="Q15" s="44"/>
      <c r="R15" s="47"/>
    </row>
    <row r="16" spans="1:20" s="29" customFormat="1" ht="14.25" x14ac:dyDescent="0.25">
      <c r="B16" s="65"/>
      <c r="C16" s="57"/>
      <c r="D16" s="60"/>
      <c r="E16" s="49" t="s">
        <v>40</v>
      </c>
      <c r="F16" s="12" t="s">
        <v>38</v>
      </c>
      <c r="G16" s="13"/>
      <c r="H16" s="36" t="e">
        <f>VLOOKUP(G16,Criterios!$B$3:$C$6,2,FALSE)</f>
        <v>#N/A</v>
      </c>
      <c r="I16" s="13"/>
      <c r="J16" s="36" t="e">
        <f>VLOOKUP(I16,Criterios!$B$7:$C$9,2,FALSE)</f>
        <v>#N/A</v>
      </c>
      <c r="K16" s="13"/>
      <c r="L16" s="13"/>
      <c r="M16" s="13"/>
      <c r="N16" s="39" t="e">
        <f t="shared" si="0"/>
        <v>#N/A</v>
      </c>
      <c r="O16" s="39" t="e">
        <f>IF(N16&gt;1%,(O15-(O15*N16)),N16)</f>
        <v>#N/A</v>
      </c>
      <c r="P16" s="51" t="e">
        <f>IF(O17&gt;1%,O17,O16)</f>
        <v>#N/A</v>
      </c>
      <c r="Q16" s="44"/>
      <c r="R16" s="47"/>
    </row>
    <row r="17" spans="1:18" s="29" customFormat="1" ht="14.25" x14ac:dyDescent="0.25">
      <c r="B17" s="66"/>
      <c r="C17" s="58"/>
      <c r="D17" s="61"/>
      <c r="E17" s="50"/>
      <c r="F17" s="14" t="s">
        <v>39</v>
      </c>
      <c r="G17" s="15"/>
      <c r="H17" s="37" t="e">
        <f>VLOOKUP(G17,Criterios!$B$3:$C$6,2,FALSE)</f>
        <v>#N/A</v>
      </c>
      <c r="I17" s="15"/>
      <c r="J17" s="37" t="e">
        <f>VLOOKUP(I17,Criterios!$B$7:$C$9,2,FALSE)</f>
        <v>#N/A</v>
      </c>
      <c r="K17" s="15"/>
      <c r="L17" s="15"/>
      <c r="M17" s="15"/>
      <c r="N17" s="40" t="e">
        <f t="shared" si="0"/>
        <v>#N/A</v>
      </c>
      <c r="O17" s="40" t="e">
        <f>IF(N17&gt;1%,(O16-(O16*N17)),N17)</f>
        <v>#N/A</v>
      </c>
      <c r="P17" s="52"/>
      <c r="Q17" s="45"/>
      <c r="R17" s="48"/>
    </row>
    <row r="18" spans="1:18" s="29" customFormat="1" ht="140.25" x14ac:dyDescent="0.25">
      <c r="B18" s="53" t="s">
        <v>41</v>
      </c>
      <c r="C18" s="56" t="s">
        <v>42</v>
      </c>
      <c r="D18" s="59">
        <f>VLOOKUP(C18,Criterios!$A$20:$B$24,2,FALSE)</f>
        <v>0.4</v>
      </c>
      <c r="E18" s="62" t="s">
        <v>43</v>
      </c>
      <c r="F18" s="10" t="s">
        <v>72</v>
      </c>
      <c r="G18" s="11" t="s">
        <v>44</v>
      </c>
      <c r="H18" s="35">
        <f>VLOOKUP(G18,Criterios!$B$3:$C$6,2,FALSE)</f>
        <v>0.25</v>
      </c>
      <c r="I18" s="11" t="s">
        <v>45</v>
      </c>
      <c r="J18" s="35">
        <f>VLOOKUP(I18,Criterios!$B$7:$C$9,2,FALSE)</f>
        <v>0.15</v>
      </c>
      <c r="K18" s="11" t="s">
        <v>46</v>
      </c>
      <c r="L18" s="11" t="s">
        <v>47</v>
      </c>
      <c r="M18" s="11" t="s">
        <v>48</v>
      </c>
      <c r="N18" s="38">
        <f t="shared" si="0"/>
        <v>0.4</v>
      </c>
      <c r="O18" s="38">
        <f>(D18-(D18*N18))</f>
        <v>0.24</v>
      </c>
      <c r="P18" s="63">
        <f>IF(O19&gt;1%,O19,O18)</f>
        <v>0.24</v>
      </c>
      <c r="Q18" s="43">
        <f>IF(P20&gt;1%,P20,P18)</f>
        <v>8.6399999999999991E-2</v>
      </c>
      <c r="R18" s="46" t="str">
        <f>IF(Q18&lt;=20%,Criterios!$A$20,IF(Q18&lt;=40%,Criterios!$A$21,IF(Q18&lt;=60%,Criterios!$A$22,IF(Q18&lt;=80,Criterios!$A$23,Criterios!$A$24))))</f>
        <v>Muy baja</v>
      </c>
    </row>
    <row r="19" spans="1:18" s="25" customFormat="1" ht="15" x14ac:dyDescent="0.25">
      <c r="B19" s="54"/>
      <c r="C19" s="57"/>
      <c r="D19" s="60"/>
      <c r="E19" s="49"/>
      <c r="F19" s="12" t="s">
        <v>39</v>
      </c>
      <c r="G19" s="13" t="s">
        <v>49</v>
      </c>
      <c r="H19" s="36">
        <f>VLOOKUP(G19,Criterios!$B$3:$C$6,2,FALSE)</f>
        <v>0</v>
      </c>
      <c r="I19" s="13" t="s">
        <v>49</v>
      </c>
      <c r="J19" s="36">
        <f>VLOOKUP(I19,Criterios!$B$7:$C$9,2,FALSE)</f>
        <v>0</v>
      </c>
      <c r="K19" s="13"/>
      <c r="L19" s="13"/>
      <c r="M19" s="13"/>
      <c r="N19" s="39">
        <f t="shared" si="0"/>
        <v>0</v>
      </c>
      <c r="O19" s="39">
        <f>(O18-(O18*N19))</f>
        <v>0.24</v>
      </c>
      <c r="P19" s="51"/>
      <c r="Q19" s="44"/>
      <c r="R19" s="47"/>
    </row>
    <row r="20" spans="1:18" s="25" customFormat="1" ht="102" x14ac:dyDescent="0.25">
      <c r="B20" s="54"/>
      <c r="C20" s="57"/>
      <c r="D20" s="60"/>
      <c r="E20" s="49" t="s">
        <v>50</v>
      </c>
      <c r="F20" s="12" t="s">
        <v>74</v>
      </c>
      <c r="G20" s="13" t="s">
        <v>44</v>
      </c>
      <c r="H20" s="36">
        <f>VLOOKUP(G20,Criterios!$B$3:$C$6,2,FALSE)</f>
        <v>0.25</v>
      </c>
      <c r="I20" s="13" t="s">
        <v>45</v>
      </c>
      <c r="J20" s="36">
        <f>VLOOKUP(I20,Criterios!$B$7:$C$9,2,FALSE)</f>
        <v>0.15</v>
      </c>
      <c r="K20" s="13" t="s">
        <v>46</v>
      </c>
      <c r="L20" s="13" t="s">
        <v>47</v>
      </c>
      <c r="M20" s="13" t="s">
        <v>48</v>
      </c>
      <c r="N20" s="39">
        <f t="shared" si="0"/>
        <v>0.4</v>
      </c>
      <c r="O20" s="39">
        <f>IF(N20&gt;1%,(O19-(O19*N20)),N20)</f>
        <v>0.14399999999999999</v>
      </c>
      <c r="P20" s="51">
        <f>IF(O21&gt;1%,O21,O20)</f>
        <v>8.6399999999999991E-2</v>
      </c>
      <c r="Q20" s="44"/>
      <c r="R20" s="47"/>
    </row>
    <row r="21" spans="1:18" s="25" customFormat="1" ht="191.25" x14ac:dyDescent="0.25">
      <c r="B21" s="55"/>
      <c r="C21" s="58"/>
      <c r="D21" s="61"/>
      <c r="E21" s="50"/>
      <c r="F21" s="14" t="s">
        <v>73</v>
      </c>
      <c r="G21" s="15" t="s">
        <v>44</v>
      </c>
      <c r="H21" s="37">
        <f>VLOOKUP(G21,Criterios!$B$3:$C$6,2,FALSE)</f>
        <v>0.25</v>
      </c>
      <c r="I21" s="15" t="s">
        <v>45</v>
      </c>
      <c r="J21" s="37">
        <f>VLOOKUP(I21,Criterios!$B$7:$C$9,2,FALSE)</f>
        <v>0.15</v>
      </c>
      <c r="K21" s="15" t="s">
        <v>46</v>
      </c>
      <c r="L21" s="15" t="s">
        <v>47</v>
      </c>
      <c r="M21" s="15" t="s">
        <v>48</v>
      </c>
      <c r="N21" s="40">
        <f t="shared" si="0"/>
        <v>0.4</v>
      </c>
      <c r="O21" s="40">
        <f>IF(N21&gt;1%,(O20-(O20*N21)),N21)</f>
        <v>8.6399999999999991E-2</v>
      </c>
      <c r="P21" s="52"/>
      <c r="Q21" s="45"/>
      <c r="R21" s="48"/>
    </row>
    <row r="22" spans="1:18" s="27" customFormat="1" ht="15" x14ac:dyDescent="0.25">
      <c r="B22" s="53"/>
      <c r="C22" s="56"/>
      <c r="D22" s="59" t="e">
        <f>VLOOKUP(C22,Criterios!$A$20:$B$24,2,FALSE)</f>
        <v>#N/A</v>
      </c>
      <c r="E22" s="62"/>
      <c r="F22" s="10"/>
      <c r="G22" s="11" t="s">
        <v>49</v>
      </c>
      <c r="H22" s="35">
        <f>VLOOKUP(G22,Criterios!$B$3:$C$6,2,FALSE)</f>
        <v>0</v>
      </c>
      <c r="I22" s="11" t="s">
        <v>49</v>
      </c>
      <c r="J22" s="35">
        <f>VLOOKUP(I22,Criterios!$B$7:$C$9,2,FALSE)</f>
        <v>0</v>
      </c>
      <c r="K22" s="11"/>
      <c r="L22" s="11"/>
      <c r="M22" s="11"/>
      <c r="N22" s="38">
        <f t="shared" si="0"/>
        <v>0</v>
      </c>
      <c r="O22" s="38" t="e">
        <f>(D22-(D22*N22))</f>
        <v>#N/A</v>
      </c>
      <c r="P22" s="63" t="e">
        <f>IF(O23&gt;1%,O23,O22)</f>
        <v>#N/A</v>
      </c>
      <c r="Q22" s="43" t="e">
        <f>IF(P24&gt;1%,P24,P22)</f>
        <v>#N/A</v>
      </c>
      <c r="R22" s="46" t="e">
        <f>IF(Q22&lt;=20%,Criterios!$A$20,IF(Q22&lt;=40%,Criterios!$A$21,IF(Q22&lt;=60%,Criterios!$A$22,IF(Q22&lt;=80,Criterios!$A$23,Criterios!$A$24))))</f>
        <v>#N/A</v>
      </c>
    </row>
    <row r="23" spans="1:18" s="27" customFormat="1" ht="15" x14ac:dyDescent="0.25">
      <c r="B23" s="54"/>
      <c r="C23" s="57"/>
      <c r="D23" s="60"/>
      <c r="E23" s="49"/>
      <c r="F23" s="12" t="s">
        <v>39</v>
      </c>
      <c r="G23" s="13" t="s">
        <v>49</v>
      </c>
      <c r="H23" s="36">
        <f>VLOOKUP(G23,Criterios!$B$3:$C$6,2,FALSE)</f>
        <v>0</v>
      </c>
      <c r="I23" s="13" t="s">
        <v>49</v>
      </c>
      <c r="J23" s="36">
        <f>VLOOKUP(I23,Criterios!$B$7:$C$9,2,FALSE)</f>
        <v>0</v>
      </c>
      <c r="K23" s="13"/>
      <c r="L23" s="13"/>
      <c r="M23" s="13"/>
      <c r="N23" s="39">
        <f t="shared" si="0"/>
        <v>0</v>
      </c>
      <c r="O23" s="39" t="e">
        <f>(O22-(O22*N23))</f>
        <v>#N/A</v>
      </c>
      <c r="P23" s="51"/>
      <c r="Q23" s="44"/>
      <c r="R23" s="47"/>
    </row>
    <row r="24" spans="1:18" s="27" customFormat="1" ht="15" x14ac:dyDescent="0.25">
      <c r="B24" s="54"/>
      <c r="C24" s="57"/>
      <c r="D24" s="60"/>
      <c r="E24" s="49"/>
      <c r="F24" s="12" t="s">
        <v>37</v>
      </c>
      <c r="G24" s="13"/>
      <c r="H24" s="36" t="e">
        <f>VLOOKUP(G24,Criterios!$B$3:$C$6,2,FALSE)</f>
        <v>#N/A</v>
      </c>
      <c r="I24" s="13"/>
      <c r="J24" s="36" t="e">
        <f>VLOOKUP(I24,Criterios!$B$7:$C$9,2,FALSE)</f>
        <v>#N/A</v>
      </c>
      <c r="K24" s="13"/>
      <c r="L24" s="13"/>
      <c r="M24" s="13"/>
      <c r="N24" s="39" t="e">
        <f t="shared" si="0"/>
        <v>#N/A</v>
      </c>
      <c r="O24" s="39" t="e">
        <f>IF(N24&gt;1%,(O23-(O23*N24)),N24)</f>
        <v>#N/A</v>
      </c>
      <c r="P24" s="51" t="e">
        <f>IF(O25&gt;1%,O25,O24)</f>
        <v>#N/A</v>
      </c>
      <c r="Q24" s="44"/>
      <c r="R24" s="47"/>
    </row>
    <row r="25" spans="1:18" x14ac:dyDescent="0.2">
      <c r="B25" s="55"/>
      <c r="C25" s="58"/>
      <c r="D25" s="61"/>
      <c r="E25" s="50"/>
      <c r="F25" s="14" t="s">
        <v>39</v>
      </c>
      <c r="G25" s="15"/>
      <c r="H25" s="37" t="e">
        <f>VLOOKUP(G25,Criterios!$B$3:$C$6,2,FALSE)</f>
        <v>#N/A</v>
      </c>
      <c r="I25" s="15"/>
      <c r="J25" s="37" t="e">
        <f>VLOOKUP(I25,Criterios!$B$7:$C$9,2,FALSE)</f>
        <v>#N/A</v>
      </c>
      <c r="K25" s="15"/>
      <c r="L25" s="15"/>
      <c r="M25" s="15"/>
      <c r="N25" s="40" t="e">
        <f t="shared" si="0"/>
        <v>#N/A</v>
      </c>
      <c r="O25" s="40" t="e">
        <f>IF(N25&gt;1%,(O24-(O24*N25)),N25)</f>
        <v>#N/A</v>
      </c>
      <c r="P25" s="52"/>
      <c r="Q25" s="45"/>
      <c r="R25" s="48"/>
    </row>
    <row r="26" spans="1:18" ht="14.25" x14ac:dyDescent="0.2">
      <c r="A26" s="29"/>
      <c r="B26" s="53"/>
      <c r="C26" s="56"/>
      <c r="D26" s="59" t="e">
        <f>VLOOKUP(C26,Criterios!$A$20:$B$24,2,FALSE)</f>
        <v>#N/A</v>
      </c>
      <c r="E26" s="62"/>
      <c r="F26" s="10" t="s">
        <v>37</v>
      </c>
      <c r="G26" s="11"/>
      <c r="H26" s="35" t="e">
        <f>VLOOKUP(G26,Criterios!$B$3:$C$6,2,FALSE)</f>
        <v>#N/A</v>
      </c>
      <c r="I26" s="11"/>
      <c r="J26" s="35" t="e">
        <f>VLOOKUP(I26,Criterios!$B$7:$C$9,2,FALSE)</f>
        <v>#N/A</v>
      </c>
      <c r="K26" s="11"/>
      <c r="L26" s="11"/>
      <c r="M26" s="11"/>
      <c r="N26" s="38" t="e">
        <f t="shared" si="0"/>
        <v>#N/A</v>
      </c>
      <c r="O26" s="38" t="e">
        <f>(D26-(D26*N26))</f>
        <v>#N/A</v>
      </c>
      <c r="P26" s="63" t="e">
        <f>IF(O27&gt;1%,O27,O26)</f>
        <v>#N/A</v>
      </c>
      <c r="Q26" s="43" t="e">
        <f>IF(P28&gt;1%,P28,P26)</f>
        <v>#N/A</v>
      </c>
      <c r="R26" s="46" t="e">
        <f>IF(Q26&lt;=20%,Criterios!$A$20,IF(Q26&lt;=40%,Criterios!$A$21,IF(Q26&lt;=60%,Criterios!$A$22,IF(Q26&lt;=80,Criterios!$A$23,Criterios!$A$24))))</f>
        <v>#N/A</v>
      </c>
    </row>
    <row r="27" spans="1:18" ht="14.25" x14ac:dyDescent="0.2">
      <c r="A27" s="29"/>
      <c r="B27" s="54"/>
      <c r="C27" s="57"/>
      <c r="D27" s="60"/>
      <c r="E27" s="49"/>
      <c r="F27" s="12" t="s">
        <v>39</v>
      </c>
      <c r="G27" s="13"/>
      <c r="H27" s="36" t="e">
        <f>VLOOKUP(G27,Criterios!$B$3:$C$6,2,FALSE)</f>
        <v>#N/A</v>
      </c>
      <c r="I27" s="13"/>
      <c r="J27" s="36" t="e">
        <f>VLOOKUP(I27,Criterios!$B$7:$C$9,2,FALSE)</f>
        <v>#N/A</v>
      </c>
      <c r="K27" s="13"/>
      <c r="L27" s="13"/>
      <c r="M27" s="13"/>
      <c r="N27" s="39" t="e">
        <f t="shared" si="0"/>
        <v>#N/A</v>
      </c>
      <c r="O27" s="39" t="e">
        <f>(O26-(O26*N27))</f>
        <v>#N/A</v>
      </c>
      <c r="P27" s="51"/>
      <c r="Q27" s="44"/>
      <c r="R27" s="47"/>
    </row>
    <row r="28" spans="1:18" ht="14.25" x14ac:dyDescent="0.2">
      <c r="A28" s="29"/>
      <c r="B28" s="54"/>
      <c r="C28" s="57"/>
      <c r="D28" s="60"/>
      <c r="E28" s="49" t="s">
        <v>40</v>
      </c>
      <c r="F28" s="12" t="s">
        <v>38</v>
      </c>
      <c r="G28" s="13"/>
      <c r="H28" s="36" t="e">
        <f>VLOOKUP(G28,Criterios!$B$3:$C$6,2,FALSE)</f>
        <v>#N/A</v>
      </c>
      <c r="I28" s="13"/>
      <c r="J28" s="36" t="e">
        <f>VLOOKUP(I28,Criterios!$B$7:$C$9,2,FALSE)</f>
        <v>#N/A</v>
      </c>
      <c r="K28" s="13"/>
      <c r="L28" s="13"/>
      <c r="M28" s="13"/>
      <c r="N28" s="39" t="e">
        <f t="shared" si="0"/>
        <v>#N/A</v>
      </c>
      <c r="O28" s="39" t="e">
        <f>IF(N28&gt;1%,(O27-(O27*N28)),N28)</f>
        <v>#N/A</v>
      </c>
      <c r="P28" s="51" t="e">
        <f>IF(O29&gt;1%,O29,O28)</f>
        <v>#N/A</v>
      </c>
      <c r="Q28" s="44"/>
      <c r="R28" s="47"/>
    </row>
    <row r="29" spans="1:18" ht="14.25" x14ac:dyDescent="0.2">
      <c r="A29" s="29"/>
      <c r="B29" s="55"/>
      <c r="C29" s="58"/>
      <c r="D29" s="61"/>
      <c r="E29" s="50"/>
      <c r="F29" s="14" t="s">
        <v>39</v>
      </c>
      <c r="G29" s="15"/>
      <c r="H29" s="37" t="e">
        <f>VLOOKUP(G29,Criterios!$B$3:$C$6,2,FALSE)</f>
        <v>#N/A</v>
      </c>
      <c r="I29" s="15"/>
      <c r="J29" s="37" t="e">
        <f>VLOOKUP(I29,Criterios!$B$7:$C$9,2,FALSE)</f>
        <v>#N/A</v>
      </c>
      <c r="K29" s="15"/>
      <c r="L29" s="15"/>
      <c r="M29" s="15"/>
      <c r="N29" s="40" t="e">
        <f t="shared" si="0"/>
        <v>#N/A</v>
      </c>
      <c r="O29" s="40" t="e">
        <f>IF(N29&gt;1%,(O28-(O28*N29)),N29)</f>
        <v>#N/A</v>
      </c>
      <c r="P29" s="52"/>
      <c r="Q29" s="45"/>
      <c r="R29" s="48"/>
    </row>
    <row r="30" spans="1:18" s="29" customFormat="1" ht="14.25" x14ac:dyDescent="0.25">
      <c r="B30" s="53"/>
      <c r="C30" s="56"/>
      <c r="D30" s="59" t="e">
        <f>VLOOKUP(C30,Criterios!$A$20:$B$24,2,FALSE)</f>
        <v>#N/A</v>
      </c>
      <c r="E30" s="62" t="s">
        <v>37</v>
      </c>
      <c r="F30" s="10" t="s">
        <v>38</v>
      </c>
      <c r="G30" s="11"/>
      <c r="H30" s="35" t="e">
        <f>VLOOKUP(G30,Criterios!$B$3:$C$6,2,FALSE)</f>
        <v>#N/A</v>
      </c>
      <c r="I30" s="11"/>
      <c r="J30" s="35" t="e">
        <f>VLOOKUP(I30,Criterios!$B$7:$C$9,2,FALSE)</f>
        <v>#N/A</v>
      </c>
      <c r="K30" s="11"/>
      <c r="L30" s="11"/>
      <c r="M30" s="11"/>
      <c r="N30" s="38" t="e">
        <f t="shared" si="0"/>
        <v>#N/A</v>
      </c>
      <c r="O30" s="38" t="e">
        <f>(D30-(D30*N30))</f>
        <v>#N/A</v>
      </c>
      <c r="P30" s="63" t="e">
        <f>IF(O31&gt;1%,O31,O30)</f>
        <v>#N/A</v>
      </c>
      <c r="Q30" s="43" t="e">
        <f>IF(P32&gt;1%,P32,P30)</f>
        <v>#N/A</v>
      </c>
      <c r="R30" s="46" t="e">
        <f>IF(Q30&lt;=20%,Criterios!$A$20,IF(Q30&lt;=40%,Criterios!$A$21,IF(Q30&lt;=60%,Criterios!$A$22,IF(Q30&lt;=80,Criterios!$A$23,Criterios!$A$24))))</f>
        <v>#N/A</v>
      </c>
    </row>
    <row r="31" spans="1:18" s="25" customFormat="1" ht="15" x14ac:dyDescent="0.25">
      <c r="B31" s="54"/>
      <c r="C31" s="57"/>
      <c r="D31" s="60"/>
      <c r="E31" s="49"/>
      <c r="F31" s="12" t="s">
        <v>39</v>
      </c>
      <c r="G31" s="13"/>
      <c r="H31" s="36" t="e">
        <f>VLOOKUP(G31,Criterios!$B$3:$C$6,2,FALSE)</f>
        <v>#N/A</v>
      </c>
      <c r="I31" s="13"/>
      <c r="J31" s="36" t="e">
        <f>VLOOKUP(I31,Criterios!$B$7:$C$9,2,FALSE)</f>
        <v>#N/A</v>
      </c>
      <c r="K31" s="13"/>
      <c r="L31" s="13"/>
      <c r="M31" s="13"/>
      <c r="N31" s="39" t="e">
        <f t="shared" si="0"/>
        <v>#N/A</v>
      </c>
      <c r="O31" s="39" t="e">
        <f>(O30-(O30*N31))</f>
        <v>#N/A</v>
      </c>
      <c r="P31" s="51"/>
      <c r="Q31" s="44"/>
      <c r="R31" s="47"/>
    </row>
    <row r="32" spans="1:18" s="25" customFormat="1" ht="15" x14ac:dyDescent="0.25">
      <c r="B32" s="54"/>
      <c r="C32" s="57"/>
      <c r="D32" s="60"/>
      <c r="E32" s="49" t="s">
        <v>40</v>
      </c>
      <c r="F32" s="12" t="s">
        <v>38</v>
      </c>
      <c r="G32" s="13"/>
      <c r="H32" s="36" t="e">
        <f>VLOOKUP(G32,Criterios!$B$3:$C$6,2,FALSE)</f>
        <v>#N/A</v>
      </c>
      <c r="I32" s="13"/>
      <c r="J32" s="36" t="e">
        <f>VLOOKUP(I32,Criterios!$B$7:$C$9,2,FALSE)</f>
        <v>#N/A</v>
      </c>
      <c r="K32" s="13"/>
      <c r="L32" s="13"/>
      <c r="M32" s="13"/>
      <c r="N32" s="39" t="e">
        <f t="shared" si="0"/>
        <v>#N/A</v>
      </c>
      <c r="O32" s="39" t="e">
        <f>IF(N32&gt;1%,(O31-(O31*N32)),N32)</f>
        <v>#N/A</v>
      </c>
      <c r="P32" s="51" t="e">
        <f>IF(O33&gt;1%,O33,O32)</f>
        <v>#N/A</v>
      </c>
      <c r="Q32" s="44"/>
      <c r="R32" s="47"/>
    </row>
    <row r="33" spans="1:18" s="25" customFormat="1" ht="15" x14ac:dyDescent="0.25">
      <c r="B33" s="55"/>
      <c r="C33" s="58"/>
      <c r="D33" s="61"/>
      <c r="E33" s="50"/>
      <c r="F33" s="14" t="s">
        <v>39</v>
      </c>
      <c r="G33" s="15"/>
      <c r="H33" s="37" t="e">
        <f>VLOOKUP(G33,Criterios!$B$3:$C$6,2,FALSE)</f>
        <v>#N/A</v>
      </c>
      <c r="I33" s="15"/>
      <c r="J33" s="37" t="e">
        <f>VLOOKUP(I33,Criterios!$B$7:$C$9,2,FALSE)</f>
        <v>#N/A</v>
      </c>
      <c r="K33" s="15"/>
      <c r="L33" s="15"/>
      <c r="M33" s="15"/>
      <c r="N33" s="40" t="e">
        <f t="shared" si="0"/>
        <v>#N/A</v>
      </c>
      <c r="O33" s="40" t="e">
        <f>IF(N33&gt;1%,(O32-(O32*N33)),N33)</f>
        <v>#N/A</v>
      </c>
      <c r="P33" s="52"/>
      <c r="Q33" s="45"/>
      <c r="R33" s="48"/>
    </row>
    <row r="34" spans="1:18" s="27" customFormat="1" ht="15" x14ac:dyDescent="0.25">
      <c r="B34" s="53"/>
      <c r="C34" s="56"/>
      <c r="D34" s="59" t="e">
        <f>VLOOKUP(C34,Criterios!$A$20:$B$24,2,FALSE)</f>
        <v>#N/A</v>
      </c>
      <c r="E34" s="62" t="s">
        <v>37</v>
      </c>
      <c r="F34" s="10" t="s">
        <v>38</v>
      </c>
      <c r="G34" s="11"/>
      <c r="H34" s="35" t="e">
        <f>VLOOKUP(G34,Criterios!$B$3:$C$6,2,FALSE)</f>
        <v>#N/A</v>
      </c>
      <c r="I34" s="11"/>
      <c r="J34" s="35" t="e">
        <f>VLOOKUP(I34,Criterios!$B$7:$C$9,2,FALSE)</f>
        <v>#N/A</v>
      </c>
      <c r="K34" s="11"/>
      <c r="L34" s="11"/>
      <c r="M34" s="11"/>
      <c r="N34" s="38" t="e">
        <f t="shared" si="0"/>
        <v>#N/A</v>
      </c>
      <c r="O34" s="38" t="e">
        <f>(D34-(D34*N34))</f>
        <v>#N/A</v>
      </c>
      <c r="P34" s="63" t="e">
        <f>IF(O35&gt;1%,O35,O34)</f>
        <v>#N/A</v>
      </c>
      <c r="Q34" s="43" t="e">
        <f>IF(P36&gt;1%,P36,P34)</f>
        <v>#N/A</v>
      </c>
      <c r="R34" s="46" t="e">
        <f>IF(Q34&lt;=20%,Criterios!$A$20,IF(Q34&lt;=40%,Criterios!$A$21,IF(Q34&lt;=60%,Criterios!$A$22,IF(Q34&lt;=80,Criterios!$A$23,Criterios!$A$24))))</f>
        <v>#N/A</v>
      </c>
    </row>
    <row r="35" spans="1:18" s="27" customFormat="1" ht="15" x14ac:dyDescent="0.25">
      <c r="B35" s="54"/>
      <c r="C35" s="57"/>
      <c r="D35" s="60"/>
      <c r="E35" s="49"/>
      <c r="F35" s="12" t="s">
        <v>39</v>
      </c>
      <c r="G35" s="13"/>
      <c r="H35" s="36" t="e">
        <f>VLOOKUP(G35,Criterios!$B$3:$C$6,2,FALSE)</f>
        <v>#N/A</v>
      </c>
      <c r="I35" s="13"/>
      <c r="J35" s="36" t="e">
        <f>VLOOKUP(I35,Criterios!$B$7:$C$9,2,FALSE)</f>
        <v>#N/A</v>
      </c>
      <c r="K35" s="13"/>
      <c r="L35" s="13"/>
      <c r="M35" s="13"/>
      <c r="N35" s="39" t="e">
        <f t="shared" si="0"/>
        <v>#N/A</v>
      </c>
      <c r="O35" s="39" t="e">
        <f>(O34-(O34*N35))</f>
        <v>#N/A</v>
      </c>
      <c r="P35" s="51"/>
      <c r="Q35" s="44"/>
      <c r="R35" s="47"/>
    </row>
    <row r="36" spans="1:18" s="27" customFormat="1" ht="15" x14ac:dyDescent="0.25">
      <c r="B36" s="54"/>
      <c r="C36" s="57"/>
      <c r="D36" s="60"/>
      <c r="E36" s="49" t="s">
        <v>40</v>
      </c>
      <c r="F36" s="12" t="s">
        <v>38</v>
      </c>
      <c r="G36" s="13"/>
      <c r="H36" s="36" t="e">
        <f>VLOOKUP(G36,Criterios!$B$3:$C$6,2,FALSE)</f>
        <v>#N/A</v>
      </c>
      <c r="I36" s="13"/>
      <c r="J36" s="36" t="e">
        <f>VLOOKUP(I36,Criterios!$B$7:$C$9,2,FALSE)</f>
        <v>#N/A</v>
      </c>
      <c r="K36" s="13"/>
      <c r="L36" s="13"/>
      <c r="M36" s="13"/>
      <c r="N36" s="39" t="e">
        <f t="shared" si="0"/>
        <v>#N/A</v>
      </c>
      <c r="O36" s="39" t="e">
        <f>IF(N36&gt;1%,(O35-(O35*N36)),N36)</f>
        <v>#N/A</v>
      </c>
      <c r="P36" s="51" t="e">
        <f>IF(O37&gt;1%,O37,O36)</f>
        <v>#N/A</v>
      </c>
      <c r="Q36" s="44"/>
      <c r="R36" s="47"/>
    </row>
    <row r="37" spans="1:18" x14ac:dyDescent="0.2">
      <c r="B37" s="55"/>
      <c r="C37" s="58"/>
      <c r="D37" s="61"/>
      <c r="E37" s="50"/>
      <c r="F37" s="14" t="s">
        <v>39</v>
      </c>
      <c r="G37" s="15"/>
      <c r="H37" s="37" t="e">
        <f>VLOOKUP(G37,Criterios!$B$3:$C$6,2,FALSE)</f>
        <v>#N/A</v>
      </c>
      <c r="I37" s="15"/>
      <c r="J37" s="37" t="e">
        <f>VLOOKUP(I37,Criterios!$B$7:$C$9,2,FALSE)</f>
        <v>#N/A</v>
      </c>
      <c r="K37" s="15"/>
      <c r="L37" s="15"/>
      <c r="M37" s="15"/>
      <c r="N37" s="40" t="e">
        <f t="shared" si="0"/>
        <v>#N/A</v>
      </c>
      <c r="O37" s="40" t="e">
        <f>IF(N37&gt;1%,(O36-(O36*N37)),N37)</f>
        <v>#N/A</v>
      </c>
      <c r="P37" s="52"/>
      <c r="Q37" s="45"/>
      <c r="R37" s="48"/>
    </row>
    <row r="38" spans="1:18" ht="14.25" x14ac:dyDescent="0.2">
      <c r="A38" s="29"/>
      <c r="B38" s="53"/>
      <c r="C38" s="56"/>
      <c r="D38" s="59" t="e">
        <f>VLOOKUP(C38,Criterios!$A$20:$B$24,2,FALSE)</f>
        <v>#N/A</v>
      </c>
      <c r="E38" s="62" t="s">
        <v>37</v>
      </c>
      <c r="F38" s="10" t="s">
        <v>38</v>
      </c>
      <c r="G38" s="11"/>
      <c r="H38" s="35" t="e">
        <f>VLOOKUP(G38,Criterios!$B$3:$C$6,2,FALSE)</f>
        <v>#N/A</v>
      </c>
      <c r="I38" s="11"/>
      <c r="J38" s="35" t="e">
        <f>VLOOKUP(I38,Criterios!$B$7:$C$9,2,FALSE)</f>
        <v>#N/A</v>
      </c>
      <c r="K38" s="11"/>
      <c r="L38" s="11"/>
      <c r="M38" s="11"/>
      <c r="N38" s="38" t="e">
        <f t="shared" si="0"/>
        <v>#N/A</v>
      </c>
      <c r="O38" s="38" t="e">
        <f>(D38-(D38*N38))</f>
        <v>#N/A</v>
      </c>
      <c r="P38" s="63" t="e">
        <f>IF(O39&gt;1%,O39,O38)</f>
        <v>#N/A</v>
      </c>
      <c r="Q38" s="43" t="e">
        <f>IF(P40&gt;1%,P40,P38)</f>
        <v>#N/A</v>
      </c>
      <c r="R38" s="46" t="e">
        <f>IF(Q38&lt;=20%,Criterios!$A$20,IF(Q38&lt;=40%,Criterios!$A$21,IF(Q38&lt;=60%,Criterios!$A$22,IF(Q38&lt;=80,Criterios!$A$23,Criterios!$A$24))))</f>
        <v>#N/A</v>
      </c>
    </row>
    <row r="39" spans="1:18" ht="14.25" x14ac:dyDescent="0.2">
      <c r="A39" s="29"/>
      <c r="B39" s="54"/>
      <c r="C39" s="57"/>
      <c r="D39" s="60"/>
      <c r="E39" s="49"/>
      <c r="F39" s="12" t="s">
        <v>39</v>
      </c>
      <c r="G39" s="13"/>
      <c r="H39" s="36" t="e">
        <f>VLOOKUP(G39,Criterios!$B$3:$C$6,2,FALSE)</f>
        <v>#N/A</v>
      </c>
      <c r="I39" s="13"/>
      <c r="J39" s="36" t="e">
        <f>VLOOKUP(I39,Criterios!$B$7:$C$9,2,FALSE)</f>
        <v>#N/A</v>
      </c>
      <c r="K39" s="13"/>
      <c r="L39" s="13"/>
      <c r="M39" s="13"/>
      <c r="N39" s="39" t="e">
        <f t="shared" si="0"/>
        <v>#N/A</v>
      </c>
      <c r="O39" s="39" t="e">
        <f>(O38-(O38*N39))</f>
        <v>#N/A</v>
      </c>
      <c r="P39" s="51"/>
      <c r="Q39" s="44"/>
      <c r="R39" s="47"/>
    </row>
    <row r="40" spans="1:18" ht="14.25" x14ac:dyDescent="0.2">
      <c r="A40" s="29"/>
      <c r="B40" s="54"/>
      <c r="C40" s="57"/>
      <c r="D40" s="60"/>
      <c r="E40" s="49" t="s">
        <v>40</v>
      </c>
      <c r="F40" s="12" t="s">
        <v>38</v>
      </c>
      <c r="G40" s="13"/>
      <c r="H40" s="36" t="e">
        <f>VLOOKUP(G40,Criterios!$B$3:$C$6,2,FALSE)</f>
        <v>#N/A</v>
      </c>
      <c r="I40" s="13"/>
      <c r="J40" s="36" t="e">
        <f>VLOOKUP(I40,Criterios!$B$7:$C$9,2,FALSE)</f>
        <v>#N/A</v>
      </c>
      <c r="K40" s="13"/>
      <c r="L40" s="13"/>
      <c r="M40" s="13"/>
      <c r="N40" s="39" t="e">
        <f t="shared" si="0"/>
        <v>#N/A</v>
      </c>
      <c r="O40" s="39" t="e">
        <f>IF(N40&gt;1%,(O39-(O39*N40)),N40)</f>
        <v>#N/A</v>
      </c>
      <c r="P40" s="51" t="e">
        <f>IF(O41&gt;1%,O41,O40)</f>
        <v>#N/A</v>
      </c>
      <c r="Q40" s="44"/>
      <c r="R40" s="47"/>
    </row>
    <row r="41" spans="1:18" ht="14.25" x14ac:dyDescent="0.2">
      <c r="A41" s="29"/>
      <c r="B41" s="55"/>
      <c r="C41" s="58"/>
      <c r="D41" s="61"/>
      <c r="E41" s="50"/>
      <c r="F41" s="14" t="s">
        <v>39</v>
      </c>
      <c r="G41" s="15"/>
      <c r="H41" s="37" t="e">
        <f>VLOOKUP(G41,Criterios!$B$3:$C$6,2,FALSE)</f>
        <v>#N/A</v>
      </c>
      <c r="I41" s="15"/>
      <c r="J41" s="37" t="e">
        <f>VLOOKUP(I41,Criterios!$B$7:$C$9,2,FALSE)</f>
        <v>#N/A</v>
      </c>
      <c r="K41" s="15"/>
      <c r="L41" s="15"/>
      <c r="M41" s="15"/>
      <c r="N41" s="40" t="e">
        <f t="shared" si="0"/>
        <v>#N/A</v>
      </c>
      <c r="O41" s="40" t="e">
        <f>IF(N41&gt;1%,(O40-(O40*N41)),N41)</f>
        <v>#N/A</v>
      </c>
      <c r="P41" s="52"/>
      <c r="Q41" s="45"/>
      <c r="R41" s="48"/>
    </row>
    <row r="42" spans="1:18" ht="14.25" x14ac:dyDescent="0.2">
      <c r="A42" s="29"/>
      <c r="B42" s="53"/>
      <c r="C42" s="56"/>
      <c r="D42" s="59" t="e">
        <f>VLOOKUP(C42,Criterios!$A$20:$B$24,2,FALSE)</f>
        <v>#N/A</v>
      </c>
      <c r="E42" s="62" t="s">
        <v>37</v>
      </c>
      <c r="F42" s="10" t="s">
        <v>38</v>
      </c>
      <c r="G42" s="11"/>
      <c r="H42" s="35" t="e">
        <f>VLOOKUP(G42,Criterios!$B$3:$C$6,2,FALSE)</f>
        <v>#N/A</v>
      </c>
      <c r="I42" s="11"/>
      <c r="J42" s="35" t="e">
        <f>VLOOKUP(I42,Criterios!$B$7:$C$9,2,FALSE)</f>
        <v>#N/A</v>
      </c>
      <c r="K42" s="11"/>
      <c r="L42" s="11"/>
      <c r="M42" s="11"/>
      <c r="N42" s="38" t="e">
        <f t="shared" si="0"/>
        <v>#N/A</v>
      </c>
      <c r="O42" s="38" t="e">
        <f>(D42-(D42*N42))</f>
        <v>#N/A</v>
      </c>
      <c r="P42" s="63" t="e">
        <f>IF(O43&gt;1%,O43,O42)</f>
        <v>#N/A</v>
      </c>
      <c r="Q42" s="43" t="e">
        <f>IF(P44&gt;1%,P44,P42)</f>
        <v>#N/A</v>
      </c>
      <c r="R42" s="46" t="e">
        <f>IF(Q42&lt;=20%,Criterios!$A$20,IF(Q42&lt;=40%,Criterios!$A$21,IF(Q42&lt;=60%,Criterios!$A$22,IF(Q42&lt;=80,Criterios!$A$23,Criterios!$A$24))))</f>
        <v>#N/A</v>
      </c>
    </row>
    <row r="43" spans="1:18" ht="15" x14ac:dyDescent="0.2">
      <c r="A43" s="25"/>
      <c r="B43" s="54"/>
      <c r="C43" s="57"/>
      <c r="D43" s="60"/>
      <c r="E43" s="49"/>
      <c r="F43" s="12" t="s">
        <v>39</v>
      </c>
      <c r="G43" s="13"/>
      <c r="H43" s="36" t="e">
        <f>VLOOKUP(G43,Criterios!$B$3:$C$6,2,FALSE)</f>
        <v>#N/A</v>
      </c>
      <c r="I43" s="13"/>
      <c r="J43" s="36" t="e">
        <f>VLOOKUP(I43,Criterios!$B$7:$C$9,2,FALSE)</f>
        <v>#N/A</v>
      </c>
      <c r="K43" s="13"/>
      <c r="L43" s="13"/>
      <c r="M43" s="13"/>
      <c r="N43" s="39" t="e">
        <f t="shared" si="0"/>
        <v>#N/A</v>
      </c>
      <c r="O43" s="39" t="e">
        <f>(O42-(O42*N43))</f>
        <v>#N/A</v>
      </c>
      <c r="P43" s="51"/>
      <c r="Q43" s="44"/>
      <c r="R43" s="47"/>
    </row>
    <row r="44" spans="1:18" ht="15" x14ac:dyDescent="0.2">
      <c r="A44" s="25"/>
      <c r="B44" s="54"/>
      <c r="C44" s="57"/>
      <c r="D44" s="60"/>
      <c r="E44" s="49" t="s">
        <v>40</v>
      </c>
      <c r="F44" s="12" t="s">
        <v>38</v>
      </c>
      <c r="G44" s="13"/>
      <c r="H44" s="36" t="e">
        <f>VLOOKUP(G44,Criterios!$B$3:$C$6,2,FALSE)</f>
        <v>#N/A</v>
      </c>
      <c r="I44" s="13"/>
      <c r="J44" s="36" t="e">
        <f>VLOOKUP(I44,Criterios!$B$7:$C$9,2,FALSE)</f>
        <v>#N/A</v>
      </c>
      <c r="K44" s="13"/>
      <c r="L44" s="13"/>
      <c r="M44" s="13"/>
      <c r="N44" s="39" t="e">
        <f t="shared" si="0"/>
        <v>#N/A</v>
      </c>
      <c r="O44" s="39" t="e">
        <f>IF(N44&gt;1%,(O43-(O43*N44)),N44)</f>
        <v>#N/A</v>
      </c>
      <c r="P44" s="51" t="e">
        <f>IF(O45&gt;1%,O45,O44)</f>
        <v>#N/A</v>
      </c>
      <c r="Q44" s="44"/>
      <c r="R44" s="47"/>
    </row>
    <row r="45" spans="1:18" ht="15" x14ac:dyDescent="0.2">
      <c r="A45" s="25"/>
      <c r="B45" s="55"/>
      <c r="C45" s="58"/>
      <c r="D45" s="61"/>
      <c r="E45" s="50"/>
      <c r="F45" s="14" t="s">
        <v>39</v>
      </c>
      <c r="G45" s="15"/>
      <c r="H45" s="37" t="e">
        <f>VLOOKUP(G45,Criterios!$B$3:$C$6,2,FALSE)</f>
        <v>#N/A</v>
      </c>
      <c r="I45" s="15"/>
      <c r="J45" s="37" t="e">
        <f>VLOOKUP(I45,Criterios!$B$7:$C$9,2,FALSE)</f>
        <v>#N/A</v>
      </c>
      <c r="K45" s="15"/>
      <c r="L45" s="15"/>
      <c r="M45" s="15"/>
      <c r="N45" s="40" t="e">
        <f t="shared" si="0"/>
        <v>#N/A</v>
      </c>
      <c r="O45" s="40" t="e">
        <f>IF(N45&gt;1%,(O44-(O44*N45)),N45)</f>
        <v>#N/A</v>
      </c>
      <c r="P45" s="52"/>
      <c r="Q45" s="45"/>
      <c r="R45" s="48"/>
    </row>
    <row r="46" spans="1:18" ht="15" x14ac:dyDescent="0.2">
      <c r="A46" s="25"/>
      <c r="B46" s="2"/>
      <c r="C46" s="2"/>
      <c r="D46" s="2"/>
      <c r="E46" s="2"/>
      <c r="F46" s="2"/>
      <c r="I46" s="3"/>
      <c r="J46" s="3"/>
      <c r="K46" s="3"/>
      <c r="L46" s="3"/>
      <c r="M46" s="3"/>
      <c r="N46" s="3"/>
      <c r="O46" s="3"/>
      <c r="P46" s="3"/>
      <c r="Q46" s="3"/>
      <c r="R46" s="3"/>
    </row>
    <row r="47" spans="1:18" ht="4.5" customHeight="1" x14ac:dyDescent="0.2">
      <c r="A47" s="25"/>
      <c r="B47" s="4"/>
      <c r="C47" s="3"/>
      <c r="D47" s="3"/>
      <c r="E47" s="3"/>
      <c r="F47" s="2"/>
      <c r="G47" s="4"/>
      <c r="H47" s="4"/>
      <c r="I47" s="4"/>
      <c r="J47" s="4"/>
      <c r="K47" s="4"/>
      <c r="L47" s="3"/>
      <c r="M47" s="3"/>
      <c r="N47" s="3"/>
      <c r="O47" s="3"/>
      <c r="P47" s="3"/>
      <c r="Q47" s="3"/>
      <c r="R47" s="3"/>
    </row>
    <row r="48" spans="1:18" ht="6.75" customHeight="1" x14ac:dyDescent="0.2">
      <c r="A48" s="25"/>
      <c r="B48" s="2"/>
      <c r="C48" s="2"/>
      <c r="D48" s="2"/>
      <c r="E48" s="2"/>
      <c r="F48" s="2"/>
      <c r="I48" s="3"/>
      <c r="J48" s="3"/>
      <c r="K48" s="3"/>
      <c r="L48" s="3"/>
      <c r="M48" s="3"/>
      <c r="N48" s="3"/>
      <c r="O48" s="3"/>
      <c r="P48" s="3"/>
      <c r="Q48" s="3"/>
      <c r="R48" s="3"/>
    </row>
    <row r="49" spans="1:20" ht="16.5" customHeight="1" x14ac:dyDescent="0.2">
      <c r="A49" s="25"/>
      <c r="B49" s="103" t="s">
        <v>51</v>
      </c>
      <c r="C49" s="103"/>
      <c r="D49" s="103"/>
      <c r="E49" s="103"/>
      <c r="F49" s="103"/>
      <c r="G49" s="103"/>
      <c r="H49" s="103"/>
      <c r="I49" s="103"/>
      <c r="J49" s="103"/>
      <c r="K49" s="103"/>
      <c r="L49" s="103"/>
      <c r="M49" s="103"/>
      <c r="N49" s="103"/>
      <c r="O49" s="103"/>
      <c r="P49" s="103"/>
      <c r="Q49" s="103"/>
      <c r="R49" s="103"/>
      <c r="S49" s="103"/>
      <c r="T49" s="103"/>
    </row>
    <row r="50" spans="1:20" ht="15" x14ac:dyDescent="0.2">
      <c r="A50" s="25"/>
      <c r="B50" s="22"/>
      <c r="C50" s="23"/>
      <c r="D50" s="23"/>
      <c r="E50" s="23"/>
      <c r="G50" s="4"/>
      <c r="H50" s="4"/>
      <c r="I50" s="4"/>
      <c r="J50" s="4"/>
      <c r="K50" s="4"/>
    </row>
    <row r="51" spans="1:20" ht="15" customHeight="1" x14ac:dyDescent="0.2">
      <c r="A51" s="25"/>
      <c r="B51" s="4" t="s">
        <v>9</v>
      </c>
      <c r="C51" s="42">
        <v>45029</v>
      </c>
      <c r="D51" s="3"/>
      <c r="E51" s="4" t="s">
        <v>10</v>
      </c>
      <c r="F51" s="79" t="s">
        <v>11</v>
      </c>
      <c r="G51" s="80"/>
      <c r="H51" s="81" t="s">
        <v>52</v>
      </c>
      <c r="I51" s="77"/>
      <c r="J51" s="77"/>
      <c r="K51" s="78"/>
      <c r="L51" s="86" t="s">
        <v>75</v>
      </c>
      <c r="M51" s="86"/>
      <c r="N51" s="86"/>
      <c r="Q51" s="3"/>
      <c r="R51" s="3"/>
    </row>
    <row r="52" spans="1:20" ht="15" x14ac:dyDescent="0.2">
      <c r="A52" s="25"/>
      <c r="B52" s="22"/>
      <c r="C52" s="23"/>
      <c r="D52" s="23"/>
      <c r="E52" s="23"/>
      <c r="G52" s="87"/>
      <c r="H52" s="87"/>
      <c r="I52" s="87"/>
      <c r="J52" s="87"/>
      <c r="K52" s="87"/>
    </row>
    <row r="53" spans="1:20" s="27" customFormat="1" ht="28.5" customHeight="1" x14ac:dyDescent="0.25">
      <c r="B53" s="67" t="s">
        <v>14</v>
      </c>
      <c r="C53" s="67" t="s">
        <v>15</v>
      </c>
      <c r="D53" s="67"/>
      <c r="E53" s="88" t="s">
        <v>16</v>
      </c>
      <c r="F53" s="67" t="s">
        <v>17</v>
      </c>
      <c r="G53" s="68" t="s">
        <v>18</v>
      </c>
      <c r="H53" s="69"/>
      <c r="I53" s="69"/>
      <c r="J53" s="69"/>
      <c r="K53" s="69"/>
      <c r="L53" s="69"/>
      <c r="M53" s="70"/>
      <c r="N53" s="71" t="s">
        <v>19</v>
      </c>
      <c r="O53" s="71"/>
      <c r="P53" s="71"/>
      <c r="Q53" s="71"/>
      <c r="R53" s="91" t="s">
        <v>20</v>
      </c>
      <c r="S53" s="85" t="s">
        <v>53</v>
      </c>
      <c r="T53" s="30"/>
    </row>
    <row r="54" spans="1:20" s="27" customFormat="1" ht="21.75" customHeight="1" x14ac:dyDescent="0.25">
      <c r="B54" s="67"/>
      <c r="C54" s="67"/>
      <c r="D54" s="67"/>
      <c r="E54" s="89"/>
      <c r="F54" s="67"/>
      <c r="G54" s="72" t="s">
        <v>21</v>
      </c>
      <c r="H54" s="73"/>
      <c r="I54" s="73"/>
      <c r="J54" s="74"/>
      <c r="K54" s="72" t="s">
        <v>22</v>
      </c>
      <c r="L54" s="73"/>
      <c r="M54" s="74"/>
      <c r="N54" s="75" t="s">
        <v>23</v>
      </c>
      <c r="O54" s="75" t="s">
        <v>24</v>
      </c>
      <c r="P54" s="75" t="s">
        <v>25</v>
      </c>
      <c r="Q54" s="92" t="s">
        <v>26</v>
      </c>
      <c r="R54" s="91" t="s">
        <v>27</v>
      </c>
      <c r="S54" s="85"/>
      <c r="T54" s="30"/>
    </row>
    <row r="55" spans="1:20" s="27" customFormat="1" ht="25.5" x14ac:dyDescent="0.25">
      <c r="B55" s="67"/>
      <c r="C55" s="1" t="s">
        <v>28</v>
      </c>
      <c r="D55" s="1" t="s">
        <v>29</v>
      </c>
      <c r="E55" s="90"/>
      <c r="F55" s="67"/>
      <c r="G55" s="1" t="s">
        <v>30</v>
      </c>
      <c r="H55" s="1" t="s">
        <v>31</v>
      </c>
      <c r="I55" s="1" t="s">
        <v>32</v>
      </c>
      <c r="J55" s="1" t="s">
        <v>31</v>
      </c>
      <c r="K55" s="1" t="s">
        <v>33</v>
      </c>
      <c r="L55" s="28" t="s">
        <v>34</v>
      </c>
      <c r="M55" s="1" t="s">
        <v>35</v>
      </c>
      <c r="N55" s="76"/>
      <c r="O55" s="76"/>
      <c r="P55" s="76"/>
      <c r="Q55" s="93"/>
      <c r="R55" s="91"/>
      <c r="S55" s="85"/>
      <c r="T55" s="30"/>
    </row>
    <row r="56" spans="1:20" s="29" customFormat="1" ht="140.25" x14ac:dyDescent="0.25">
      <c r="B56" s="53" t="s">
        <v>41</v>
      </c>
      <c r="C56" s="56" t="s">
        <v>42</v>
      </c>
      <c r="D56" s="59">
        <f>VLOOKUP(C56,Criterios!$A$20:$B$24,2,FALSE)</f>
        <v>0.4</v>
      </c>
      <c r="E56" s="62" t="s">
        <v>76</v>
      </c>
      <c r="F56" s="10" t="s">
        <v>72</v>
      </c>
      <c r="G56" s="11" t="s">
        <v>44</v>
      </c>
      <c r="H56" s="35">
        <f>VLOOKUP(G56,Criterios!$B$3:$C$6,2,FALSE)</f>
        <v>0.25</v>
      </c>
      <c r="I56" s="11" t="s">
        <v>45</v>
      </c>
      <c r="J56" s="35">
        <f>VLOOKUP(I56,Criterios!$B$7:$C$9,2,FALSE)</f>
        <v>0.15</v>
      </c>
      <c r="K56" s="11" t="s">
        <v>46</v>
      </c>
      <c r="L56" s="11" t="s">
        <v>47</v>
      </c>
      <c r="M56" s="11" t="s">
        <v>48</v>
      </c>
      <c r="N56" s="38">
        <f t="shared" ref="N56:N87" si="1">+H56+J56</f>
        <v>0.4</v>
      </c>
      <c r="O56" s="38">
        <f>(D56-(D56*N56))</f>
        <v>0.24</v>
      </c>
      <c r="P56" s="63">
        <f>IF(O57&gt;1%,O57,O56)</f>
        <v>0.24</v>
      </c>
      <c r="Q56" s="43">
        <f>IF(P58&gt;1%,P58,P56)</f>
        <v>7.1999999999999995E-2</v>
      </c>
      <c r="R56" s="46" t="str">
        <f>IF(Q56&lt;=20%,Criterios!$A$20,IF(Q56&lt;=40%,Criterios!$A$21,IF(Q56&lt;=60%,Criterios!$A$22,IF(Q56&lt;=80,Criterios!$A$23,Criterios!$A$24))))</f>
        <v>Muy baja</v>
      </c>
      <c r="S56" s="107" t="s">
        <v>81</v>
      </c>
    </row>
    <row r="57" spans="1:20" s="29" customFormat="1" ht="14.25" x14ac:dyDescent="0.25">
      <c r="B57" s="54"/>
      <c r="C57" s="57"/>
      <c r="D57" s="60"/>
      <c r="E57" s="49"/>
      <c r="F57" s="12" t="s">
        <v>39</v>
      </c>
      <c r="G57" s="13" t="s">
        <v>49</v>
      </c>
      <c r="H57" s="36">
        <f>VLOOKUP(G57,Criterios!$B$3:$C$6,2,FALSE)</f>
        <v>0</v>
      </c>
      <c r="I57" s="13" t="s">
        <v>49</v>
      </c>
      <c r="J57" s="36">
        <f>VLOOKUP(I57,Criterios!$B$7:$C$9,2,FALSE)</f>
        <v>0</v>
      </c>
      <c r="K57" s="13"/>
      <c r="L57" s="13"/>
      <c r="M57" s="13"/>
      <c r="N57" s="39">
        <f t="shared" si="1"/>
        <v>0</v>
      </c>
      <c r="O57" s="39">
        <f>(O56-(O56*N57))</f>
        <v>0.24</v>
      </c>
      <c r="P57" s="51"/>
      <c r="Q57" s="44"/>
      <c r="R57" s="47"/>
      <c r="S57" s="107" t="s">
        <v>80</v>
      </c>
    </row>
    <row r="58" spans="1:20" s="29" customFormat="1" ht="102" x14ac:dyDescent="0.25">
      <c r="B58" s="54"/>
      <c r="C58" s="57"/>
      <c r="D58" s="60"/>
      <c r="E58" s="49" t="s">
        <v>77</v>
      </c>
      <c r="F58" s="12" t="s">
        <v>78</v>
      </c>
      <c r="G58" s="13" t="s">
        <v>44</v>
      </c>
      <c r="H58" s="36">
        <f>VLOOKUP(G58,Criterios!$B$3:$C$6,2,FALSE)</f>
        <v>0.25</v>
      </c>
      <c r="I58" s="13" t="s">
        <v>45</v>
      </c>
      <c r="J58" s="36">
        <f>VLOOKUP(I58,Criterios!$B$7:$C$9,2,FALSE)</f>
        <v>0.15</v>
      </c>
      <c r="K58" s="13" t="s">
        <v>46</v>
      </c>
      <c r="L58" s="13" t="s">
        <v>47</v>
      </c>
      <c r="M58" s="13" t="s">
        <v>48</v>
      </c>
      <c r="N58" s="39">
        <f t="shared" si="1"/>
        <v>0.4</v>
      </c>
      <c r="O58" s="39">
        <f>IF(N58&gt;1%,(O57-(O57*N58)),N58)</f>
        <v>0.14399999999999999</v>
      </c>
      <c r="P58" s="51">
        <f>IF(O59&gt;1%,O59,O58)</f>
        <v>7.1999999999999995E-2</v>
      </c>
      <c r="Q58" s="44"/>
      <c r="R58" s="47"/>
      <c r="S58" s="107" t="s">
        <v>81</v>
      </c>
    </row>
    <row r="59" spans="1:20" s="29" customFormat="1" ht="191.25" x14ac:dyDescent="0.25">
      <c r="B59" s="55"/>
      <c r="C59" s="58"/>
      <c r="D59" s="61"/>
      <c r="E59" s="50"/>
      <c r="F59" s="14" t="s">
        <v>79</v>
      </c>
      <c r="G59" s="15" t="s">
        <v>44</v>
      </c>
      <c r="H59" s="37">
        <f>VLOOKUP(G59,Criterios!$B$3:$C$6,2,FALSE)</f>
        <v>0.25</v>
      </c>
      <c r="I59" s="15" t="s">
        <v>62</v>
      </c>
      <c r="J59" s="37">
        <f>VLOOKUP(I59,Criterios!$B$7:$C$9,2,FALSE)</f>
        <v>0.25</v>
      </c>
      <c r="K59" s="15" t="s">
        <v>46</v>
      </c>
      <c r="L59" s="15" t="s">
        <v>47</v>
      </c>
      <c r="M59" s="15" t="s">
        <v>48</v>
      </c>
      <c r="N59" s="40">
        <f t="shared" si="1"/>
        <v>0.5</v>
      </c>
      <c r="O59" s="40">
        <f>IF(N59&gt;1%,(O58-(O58*N59)),N59)</f>
        <v>7.1999999999999995E-2</v>
      </c>
      <c r="P59" s="52"/>
      <c r="Q59" s="45"/>
      <c r="R59" s="48"/>
      <c r="S59" s="107" t="s">
        <v>81</v>
      </c>
    </row>
    <row r="60" spans="1:20" s="29" customFormat="1" ht="14.25" x14ac:dyDescent="0.25">
      <c r="B60" s="53"/>
      <c r="C60" s="56"/>
      <c r="D60" s="59" t="e">
        <f>VLOOKUP(C60,Criterios!$A$20:$B$24,2,FALSE)</f>
        <v>#N/A</v>
      </c>
      <c r="E60" s="62" t="s">
        <v>37</v>
      </c>
      <c r="F60" s="10" t="s">
        <v>38</v>
      </c>
      <c r="G60" s="11"/>
      <c r="H60" s="35" t="e">
        <f>VLOOKUP(G60,Criterios!$B$3:$C$6,2,FALSE)</f>
        <v>#N/A</v>
      </c>
      <c r="I60" s="11"/>
      <c r="J60" s="35" t="e">
        <f>VLOOKUP(I60,Criterios!$B$7:$C$9,2,FALSE)</f>
        <v>#N/A</v>
      </c>
      <c r="K60" s="11"/>
      <c r="L60" s="11"/>
      <c r="M60" s="11"/>
      <c r="N60" s="38" t="e">
        <f t="shared" si="1"/>
        <v>#N/A</v>
      </c>
      <c r="O60" s="38" t="e">
        <f>(D60-(D60*N60))</f>
        <v>#N/A</v>
      </c>
      <c r="P60" s="63" t="e">
        <f>IF(O61&gt;1%,O61,O60)</f>
        <v>#N/A</v>
      </c>
      <c r="Q60" s="43" t="e">
        <f>IF(P62&gt;1%,P62,P60)</f>
        <v>#N/A</v>
      </c>
      <c r="R60" s="46" t="e">
        <f>IF(Q60&lt;=20%,Criterios!$A$20,IF(Q60&lt;=40%,Criterios!$A$21,IF(Q60&lt;=60%,Criterios!$A$22,IF(Q60&lt;=80,Criterios!$A$23,Criterios!$A$24))))</f>
        <v>#N/A</v>
      </c>
      <c r="S60" s="31"/>
    </row>
    <row r="61" spans="1:20" s="25" customFormat="1" ht="15" x14ac:dyDescent="0.25">
      <c r="B61" s="54"/>
      <c r="C61" s="57"/>
      <c r="D61" s="60"/>
      <c r="E61" s="49"/>
      <c r="F61" s="12" t="s">
        <v>39</v>
      </c>
      <c r="G61" s="13"/>
      <c r="H61" s="36" t="e">
        <f>VLOOKUP(G61,Criterios!$B$3:$C$6,2,FALSE)</f>
        <v>#N/A</v>
      </c>
      <c r="I61" s="13"/>
      <c r="J61" s="36" t="e">
        <f>VLOOKUP(I61,Criterios!$B$7:$C$9,2,FALSE)</f>
        <v>#N/A</v>
      </c>
      <c r="K61" s="13"/>
      <c r="L61" s="13"/>
      <c r="M61" s="13"/>
      <c r="N61" s="39" t="e">
        <f t="shared" si="1"/>
        <v>#N/A</v>
      </c>
      <c r="O61" s="39" t="e">
        <f>(O60-(O60*N61))</f>
        <v>#N/A</v>
      </c>
      <c r="P61" s="51"/>
      <c r="Q61" s="44"/>
      <c r="R61" s="47"/>
      <c r="S61" s="32"/>
    </row>
    <row r="62" spans="1:20" s="25" customFormat="1" ht="15" x14ac:dyDescent="0.25">
      <c r="B62" s="54"/>
      <c r="C62" s="57"/>
      <c r="D62" s="60"/>
      <c r="E62" s="49" t="s">
        <v>40</v>
      </c>
      <c r="F62" s="12" t="s">
        <v>38</v>
      </c>
      <c r="G62" s="13"/>
      <c r="H62" s="36" t="e">
        <f>VLOOKUP(G62,Criterios!$B$3:$C$6,2,FALSE)</f>
        <v>#N/A</v>
      </c>
      <c r="I62" s="13"/>
      <c r="J62" s="36" t="e">
        <f>VLOOKUP(I62,Criterios!$B$7:$C$9,2,FALSE)</f>
        <v>#N/A</v>
      </c>
      <c r="K62" s="13"/>
      <c r="L62" s="13"/>
      <c r="M62" s="13"/>
      <c r="N62" s="39" t="e">
        <f t="shared" si="1"/>
        <v>#N/A</v>
      </c>
      <c r="O62" s="39" t="e">
        <f>IF(N62&gt;1%,(O61-(O61*N62)),N62)</f>
        <v>#N/A</v>
      </c>
      <c r="P62" s="51" t="e">
        <f>IF(O63&gt;1%,O63,O62)</f>
        <v>#N/A</v>
      </c>
      <c r="Q62" s="44"/>
      <c r="R62" s="47"/>
      <c r="S62" s="32"/>
    </row>
    <row r="63" spans="1:20" s="25" customFormat="1" ht="15" x14ac:dyDescent="0.25">
      <c r="B63" s="55"/>
      <c r="C63" s="58"/>
      <c r="D63" s="61"/>
      <c r="E63" s="50"/>
      <c r="F63" s="14" t="s">
        <v>39</v>
      </c>
      <c r="G63" s="15"/>
      <c r="H63" s="37" t="e">
        <f>VLOOKUP(G63,Criterios!$B$3:$C$6,2,FALSE)</f>
        <v>#N/A</v>
      </c>
      <c r="I63" s="15"/>
      <c r="J63" s="37" t="e">
        <f>VLOOKUP(I63,Criterios!$B$7:$C$9,2,FALSE)</f>
        <v>#N/A</v>
      </c>
      <c r="K63" s="15"/>
      <c r="L63" s="15"/>
      <c r="M63" s="15"/>
      <c r="N63" s="40" t="e">
        <f t="shared" si="1"/>
        <v>#N/A</v>
      </c>
      <c r="O63" s="40" t="e">
        <f>IF(N63&gt;1%,(O62-(O62*N63)),N63)</f>
        <v>#N/A</v>
      </c>
      <c r="P63" s="52"/>
      <c r="Q63" s="45"/>
      <c r="R63" s="48"/>
      <c r="S63" s="32"/>
    </row>
    <row r="64" spans="1:20" s="27" customFormat="1" ht="15" x14ac:dyDescent="0.25">
      <c r="B64" s="53"/>
      <c r="C64" s="56"/>
      <c r="D64" s="59" t="e">
        <f>VLOOKUP(C64,Criterios!$A$20:$B$24,2,FALSE)</f>
        <v>#N/A</v>
      </c>
      <c r="E64" s="62" t="s">
        <v>37</v>
      </c>
      <c r="F64" s="10" t="s">
        <v>38</v>
      </c>
      <c r="G64" s="11"/>
      <c r="H64" s="35" t="e">
        <f>VLOOKUP(G64,Criterios!$B$3:$C$6,2,FALSE)</f>
        <v>#N/A</v>
      </c>
      <c r="I64" s="11"/>
      <c r="J64" s="35" t="e">
        <f>VLOOKUP(I64,Criterios!$B$7:$C$9,2,FALSE)</f>
        <v>#N/A</v>
      </c>
      <c r="K64" s="11"/>
      <c r="L64" s="11"/>
      <c r="M64" s="11"/>
      <c r="N64" s="38" t="e">
        <f t="shared" si="1"/>
        <v>#N/A</v>
      </c>
      <c r="O64" s="38" t="e">
        <f>(D64-(D64*N64))</f>
        <v>#N/A</v>
      </c>
      <c r="P64" s="63" t="e">
        <f>IF(O65&gt;1%,O65,O64)</f>
        <v>#N/A</v>
      </c>
      <c r="Q64" s="43" t="e">
        <f>IF(P66&gt;1%,P66,P64)</f>
        <v>#N/A</v>
      </c>
      <c r="R64" s="46" t="e">
        <f>IF(Q64&lt;=20%,Criterios!$A$20,IF(Q64&lt;=40%,Criterios!$A$21,IF(Q64&lt;=60%,Criterios!$A$22,IF(Q64&lt;=80,Criterios!$A$23,Criterios!$A$24))))</f>
        <v>#N/A</v>
      </c>
      <c r="S64" s="33"/>
    </row>
    <row r="65" spans="1:19" s="27" customFormat="1" ht="15" x14ac:dyDescent="0.25">
      <c r="B65" s="54"/>
      <c r="C65" s="57"/>
      <c r="D65" s="60"/>
      <c r="E65" s="49"/>
      <c r="F65" s="12" t="s">
        <v>39</v>
      </c>
      <c r="G65" s="13"/>
      <c r="H65" s="36" t="e">
        <f>VLOOKUP(G65,Criterios!$B$3:$C$6,2,FALSE)</f>
        <v>#N/A</v>
      </c>
      <c r="I65" s="13"/>
      <c r="J65" s="36" t="e">
        <f>VLOOKUP(I65,Criterios!$B$7:$C$9,2,FALSE)</f>
        <v>#N/A</v>
      </c>
      <c r="K65" s="13"/>
      <c r="L65" s="13"/>
      <c r="M65" s="13"/>
      <c r="N65" s="39" t="e">
        <f t="shared" si="1"/>
        <v>#N/A</v>
      </c>
      <c r="O65" s="39" t="e">
        <f>(O64-(O64*N65))</f>
        <v>#N/A</v>
      </c>
      <c r="P65" s="51"/>
      <c r="Q65" s="44"/>
      <c r="R65" s="47"/>
      <c r="S65" s="33"/>
    </row>
    <row r="66" spans="1:19" s="27" customFormat="1" ht="15" x14ac:dyDescent="0.25">
      <c r="B66" s="54"/>
      <c r="C66" s="57"/>
      <c r="D66" s="60"/>
      <c r="E66" s="49" t="s">
        <v>40</v>
      </c>
      <c r="F66" s="12" t="s">
        <v>38</v>
      </c>
      <c r="G66" s="13"/>
      <c r="H66" s="36" t="e">
        <f>VLOOKUP(G66,Criterios!$B$3:$C$6,2,FALSE)</f>
        <v>#N/A</v>
      </c>
      <c r="I66" s="13"/>
      <c r="J66" s="36" t="e">
        <f>VLOOKUP(I66,Criterios!$B$7:$C$9,2,FALSE)</f>
        <v>#N/A</v>
      </c>
      <c r="K66" s="13"/>
      <c r="L66" s="13"/>
      <c r="M66" s="13"/>
      <c r="N66" s="39" t="e">
        <f t="shared" si="1"/>
        <v>#N/A</v>
      </c>
      <c r="O66" s="39" t="e">
        <f>IF(N66&gt;1%,(O65-(O65*N66)),N66)</f>
        <v>#N/A</v>
      </c>
      <c r="P66" s="51" t="e">
        <f>IF(O67&gt;1%,O67,O66)</f>
        <v>#N/A</v>
      </c>
      <c r="Q66" s="44"/>
      <c r="R66" s="47"/>
      <c r="S66" s="33"/>
    </row>
    <row r="67" spans="1:19" x14ac:dyDescent="0.2">
      <c r="B67" s="55"/>
      <c r="C67" s="58"/>
      <c r="D67" s="61"/>
      <c r="E67" s="50"/>
      <c r="F67" s="14" t="s">
        <v>39</v>
      </c>
      <c r="G67" s="15"/>
      <c r="H67" s="37" t="e">
        <f>VLOOKUP(G67,Criterios!$B$3:$C$6,2,FALSE)</f>
        <v>#N/A</v>
      </c>
      <c r="I67" s="15"/>
      <c r="J67" s="37" t="e">
        <f>VLOOKUP(I67,Criterios!$B$7:$C$9,2,FALSE)</f>
        <v>#N/A</v>
      </c>
      <c r="K67" s="15"/>
      <c r="L67" s="15"/>
      <c r="M67" s="15"/>
      <c r="N67" s="40" t="e">
        <f t="shared" si="1"/>
        <v>#N/A</v>
      </c>
      <c r="O67" s="40" t="e">
        <f>IF(N67&gt;1%,(O66-(O66*N67)),N67)</f>
        <v>#N/A</v>
      </c>
      <c r="P67" s="52"/>
      <c r="Q67" s="45"/>
      <c r="R67" s="48"/>
      <c r="S67" s="34"/>
    </row>
    <row r="68" spans="1:19" ht="14.25" x14ac:dyDescent="0.2">
      <c r="A68" s="29"/>
      <c r="B68" s="53"/>
      <c r="C68" s="56"/>
      <c r="D68" s="59" t="e">
        <f>VLOOKUP(C68,Criterios!$A$20:$B$24,2,FALSE)</f>
        <v>#N/A</v>
      </c>
      <c r="E68" s="62" t="s">
        <v>37</v>
      </c>
      <c r="F68" s="10" t="s">
        <v>38</v>
      </c>
      <c r="G68" s="11"/>
      <c r="H68" s="35" t="e">
        <f>VLOOKUP(G68,Criterios!$B$3:$C$6,2,FALSE)</f>
        <v>#N/A</v>
      </c>
      <c r="I68" s="11"/>
      <c r="J68" s="35" t="e">
        <f>VLOOKUP(I68,Criterios!$B$7:$C$9,2,FALSE)</f>
        <v>#N/A</v>
      </c>
      <c r="K68" s="11"/>
      <c r="L68" s="11"/>
      <c r="M68" s="11"/>
      <c r="N68" s="38" t="e">
        <f t="shared" si="1"/>
        <v>#N/A</v>
      </c>
      <c r="O68" s="38" t="e">
        <f>(D68-(D68*N68))</f>
        <v>#N/A</v>
      </c>
      <c r="P68" s="63" t="e">
        <f>IF(O69&gt;1%,O69,O68)</f>
        <v>#N/A</v>
      </c>
      <c r="Q68" s="43" t="e">
        <f>IF(P70&gt;1%,P70,P68)</f>
        <v>#N/A</v>
      </c>
      <c r="R68" s="46" t="e">
        <f>IF(Q68&lt;=20%,Criterios!$A$20,IF(Q68&lt;=40%,Criterios!$A$21,IF(Q68&lt;=60%,Criterios!$A$22,IF(Q68&lt;=80,Criterios!$A$23,Criterios!$A$24))))</f>
        <v>#N/A</v>
      </c>
      <c r="S68" s="34"/>
    </row>
    <row r="69" spans="1:19" ht="14.25" x14ac:dyDescent="0.2">
      <c r="A69" s="29"/>
      <c r="B69" s="54"/>
      <c r="C69" s="57"/>
      <c r="D69" s="60"/>
      <c r="E69" s="49"/>
      <c r="F69" s="12" t="s">
        <v>39</v>
      </c>
      <c r="G69" s="13"/>
      <c r="H69" s="36" t="e">
        <f>VLOOKUP(G69,Criterios!$B$3:$C$6,2,FALSE)</f>
        <v>#N/A</v>
      </c>
      <c r="I69" s="13"/>
      <c r="J69" s="36" t="e">
        <f>VLOOKUP(I69,Criterios!$B$7:$C$9,2,FALSE)</f>
        <v>#N/A</v>
      </c>
      <c r="K69" s="13"/>
      <c r="L69" s="13"/>
      <c r="M69" s="13"/>
      <c r="N69" s="39" t="e">
        <f t="shared" si="1"/>
        <v>#N/A</v>
      </c>
      <c r="O69" s="39" t="e">
        <f>(O68-(O68*N69))</f>
        <v>#N/A</v>
      </c>
      <c r="P69" s="51"/>
      <c r="Q69" s="44"/>
      <c r="R69" s="47"/>
      <c r="S69" s="34"/>
    </row>
    <row r="70" spans="1:19" ht="14.25" x14ac:dyDescent="0.2">
      <c r="A70" s="29"/>
      <c r="B70" s="54"/>
      <c r="C70" s="57"/>
      <c r="D70" s="60"/>
      <c r="E70" s="49" t="s">
        <v>40</v>
      </c>
      <c r="F70" s="12" t="s">
        <v>38</v>
      </c>
      <c r="G70" s="13"/>
      <c r="H70" s="36" t="e">
        <f>VLOOKUP(G70,Criterios!$B$3:$C$6,2,FALSE)</f>
        <v>#N/A</v>
      </c>
      <c r="I70" s="13"/>
      <c r="J70" s="36" t="e">
        <f>VLOOKUP(I70,Criterios!$B$7:$C$9,2,FALSE)</f>
        <v>#N/A</v>
      </c>
      <c r="K70" s="13"/>
      <c r="L70" s="13"/>
      <c r="M70" s="13"/>
      <c r="N70" s="39" t="e">
        <f t="shared" si="1"/>
        <v>#N/A</v>
      </c>
      <c r="O70" s="39" t="e">
        <f>IF(N70&gt;1%,(O69-(O69*N70)),N70)</f>
        <v>#N/A</v>
      </c>
      <c r="P70" s="51" t="e">
        <f>IF(O71&gt;1%,O71,O70)</f>
        <v>#N/A</v>
      </c>
      <c r="Q70" s="44"/>
      <c r="R70" s="47"/>
      <c r="S70" s="34"/>
    </row>
    <row r="71" spans="1:19" ht="14.25" x14ac:dyDescent="0.2">
      <c r="A71" s="29"/>
      <c r="B71" s="55"/>
      <c r="C71" s="58"/>
      <c r="D71" s="61"/>
      <c r="E71" s="50"/>
      <c r="F71" s="14" t="s">
        <v>39</v>
      </c>
      <c r="G71" s="15"/>
      <c r="H71" s="37" t="e">
        <f>VLOOKUP(G71,Criterios!$B$3:$C$6,2,FALSE)</f>
        <v>#N/A</v>
      </c>
      <c r="I71" s="15"/>
      <c r="J71" s="37" t="e">
        <f>VLOOKUP(I71,Criterios!$B$7:$C$9,2,FALSE)</f>
        <v>#N/A</v>
      </c>
      <c r="K71" s="15"/>
      <c r="L71" s="15"/>
      <c r="M71" s="15"/>
      <c r="N71" s="40" t="e">
        <f t="shared" si="1"/>
        <v>#N/A</v>
      </c>
      <c r="O71" s="40" t="e">
        <f>IF(N71&gt;1%,(O70-(O70*N71)),N71)</f>
        <v>#N/A</v>
      </c>
      <c r="P71" s="52"/>
      <c r="Q71" s="45"/>
      <c r="R71" s="48"/>
      <c r="S71" s="34"/>
    </row>
    <row r="72" spans="1:19" s="29" customFormat="1" ht="14.25" x14ac:dyDescent="0.25">
      <c r="B72" s="53"/>
      <c r="C72" s="56"/>
      <c r="D72" s="59" t="e">
        <f>VLOOKUP(C72,Criterios!$A$20:$B$24,2,FALSE)</f>
        <v>#N/A</v>
      </c>
      <c r="E72" s="62" t="s">
        <v>37</v>
      </c>
      <c r="F72" s="10" t="s">
        <v>38</v>
      </c>
      <c r="G72" s="11"/>
      <c r="H72" s="35" t="e">
        <f>VLOOKUP(G72,Criterios!$B$3:$C$6,2,FALSE)</f>
        <v>#N/A</v>
      </c>
      <c r="I72" s="11"/>
      <c r="J72" s="35" t="e">
        <f>VLOOKUP(I72,Criterios!$B$7:$C$9,2,FALSE)</f>
        <v>#N/A</v>
      </c>
      <c r="K72" s="11"/>
      <c r="L72" s="11"/>
      <c r="M72" s="11"/>
      <c r="N72" s="38" t="e">
        <f t="shared" si="1"/>
        <v>#N/A</v>
      </c>
      <c r="O72" s="38" t="e">
        <f>(D72-(D72*N72))</f>
        <v>#N/A</v>
      </c>
      <c r="P72" s="63" t="e">
        <f>IF(O73&gt;1%,O73,O72)</f>
        <v>#N/A</v>
      </c>
      <c r="Q72" s="43" t="e">
        <f>IF(P74&gt;1%,P74,P72)</f>
        <v>#N/A</v>
      </c>
      <c r="R72" s="46" t="e">
        <f>IF(Q72&lt;=20%,Criterios!$A$20,IF(Q72&lt;=40%,Criterios!$A$21,IF(Q72&lt;=60%,Criterios!$A$22,IF(Q72&lt;=80,Criterios!$A$23,Criterios!$A$24))))</f>
        <v>#N/A</v>
      </c>
      <c r="S72" s="31"/>
    </row>
    <row r="73" spans="1:19" s="25" customFormat="1" ht="15" x14ac:dyDescent="0.25">
      <c r="B73" s="54"/>
      <c r="C73" s="57"/>
      <c r="D73" s="60"/>
      <c r="E73" s="49"/>
      <c r="F73" s="12" t="s">
        <v>39</v>
      </c>
      <c r="G73" s="13"/>
      <c r="H73" s="36" t="e">
        <f>VLOOKUP(G73,Criterios!$B$3:$C$6,2,FALSE)</f>
        <v>#N/A</v>
      </c>
      <c r="I73" s="13"/>
      <c r="J73" s="36" t="e">
        <f>VLOOKUP(I73,Criterios!$B$7:$C$9,2,FALSE)</f>
        <v>#N/A</v>
      </c>
      <c r="K73" s="13"/>
      <c r="L73" s="13"/>
      <c r="M73" s="13"/>
      <c r="N73" s="39" t="e">
        <f t="shared" si="1"/>
        <v>#N/A</v>
      </c>
      <c r="O73" s="39" t="e">
        <f>(O72-(O72*N73))</f>
        <v>#N/A</v>
      </c>
      <c r="P73" s="51"/>
      <c r="Q73" s="44"/>
      <c r="R73" s="47"/>
      <c r="S73" s="32"/>
    </row>
    <row r="74" spans="1:19" s="25" customFormat="1" ht="15" x14ac:dyDescent="0.25">
      <c r="B74" s="54"/>
      <c r="C74" s="57"/>
      <c r="D74" s="60"/>
      <c r="E74" s="49" t="s">
        <v>40</v>
      </c>
      <c r="F74" s="12" t="s">
        <v>38</v>
      </c>
      <c r="G74" s="13"/>
      <c r="H74" s="36" t="e">
        <f>VLOOKUP(G74,Criterios!$B$3:$C$6,2,FALSE)</f>
        <v>#N/A</v>
      </c>
      <c r="I74" s="13"/>
      <c r="J74" s="36" t="e">
        <f>VLOOKUP(I74,Criterios!$B$7:$C$9,2,FALSE)</f>
        <v>#N/A</v>
      </c>
      <c r="K74" s="13"/>
      <c r="L74" s="13"/>
      <c r="M74" s="13"/>
      <c r="N74" s="39" t="e">
        <f t="shared" si="1"/>
        <v>#N/A</v>
      </c>
      <c r="O74" s="39" t="e">
        <f>IF(N74&gt;1%,(O73-(O73*N74)),N74)</f>
        <v>#N/A</v>
      </c>
      <c r="P74" s="51" t="e">
        <f>IF(O75&gt;1%,O75,O74)</f>
        <v>#N/A</v>
      </c>
      <c r="Q74" s="44"/>
      <c r="R74" s="47"/>
      <c r="S74" s="32"/>
    </row>
    <row r="75" spans="1:19" s="25" customFormat="1" ht="15" x14ac:dyDescent="0.25">
      <c r="B75" s="55"/>
      <c r="C75" s="58"/>
      <c r="D75" s="61"/>
      <c r="E75" s="50"/>
      <c r="F75" s="14" t="s">
        <v>39</v>
      </c>
      <c r="G75" s="15"/>
      <c r="H75" s="37" t="e">
        <f>VLOOKUP(G75,Criterios!$B$3:$C$6,2,FALSE)</f>
        <v>#N/A</v>
      </c>
      <c r="I75" s="15"/>
      <c r="J75" s="37" t="e">
        <f>VLOOKUP(I75,Criterios!$B$7:$C$9,2,FALSE)</f>
        <v>#N/A</v>
      </c>
      <c r="K75" s="15"/>
      <c r="L75" s="15"/>
      <c r="M75" s="15"/>
      <c r="N75" s="40" t="e">
        <f t="shared" si="1"/>
        <v>#N/A</v>
      </c>
      <c r="O75" s="40" t="e">
        <f>IF(N75&gt;1%,(O74-(O74*N75)),N75)</f>
        <v>#N/A</v>
      </c>
      <c r="P75" s="52"/>
      <c r="Q75" s="45"/>
      <c r="R75" s="48"/>
      <c r="S75" s="32"/>
    </row>
    <row r="76" spans="1:19" s="27" customFormat="1" ht="15" x14ac:dyDescent="0.25">
      <c r="B76" s="53"/>
      <c r="C76" s="56"/>
      <c r="D76" s="59" t="e">
        <f>VLOOKUP(C76,Criterios!$A$20:$B$24,2,FALSE)</f>
        <v>#N/A</v>
      </c>
      <c r="E76" s="62" t="s">
        <v>37</v>
      </c>
      <c r="F76" s="10" t="s">
        <v>38</v>
      </c>
      <c r="G76" s="11"/>
      <c r="H76" s="35" t="e">
        <f>VLOOKUP(G76,Criterios!$B$3:$C$6,2,FALSE)</f>
        <v>#N/A</v>
      </c>
      <c r="I76" s="11"/>
      <c r="J76" s="35" t="e">
        <f>VLOOKUP(I76,Criterios!$B$7:$C$9,2,FALSE)</f>
        <v>#N/A</v>
      </c>
      <c r="K76" s="11"/>
      <c r="L76" s="11"/>
      <c r="M76" s="11"/>
      <c r="N76" s="38" t="e">
        <f t="shared" si="1"/>
        <v>#N/A</v>
      </c>
      <c r="O76" s="38" t="e">
        <f>(D76-(D76*N76))</f>
        <v>#N/A</v>
      </c>
      <c r="P76" s="63" t="e">
        <f>IF(O77&gt;1%,O77,O76)</f>
        <v>#N/A</v>
      </c>
      <c r="Q76" s="43" t="e">
        <f>IF(P78&gt;1%,P78,P76)</f>
        <v>#N/A</v>
      </c>
      <c r="R76" s="46" t="e">
        <f>IF(Q76&lt;=20%,Criterios!$A$20,IF(Q76&lt;=40%,Criterios!$A$21,IF(Q76&lt;=60%,Criterios!$A$22,IF(Q76&lt;=80,Criterios!$A$23,Criterios!$A$24))))</f>
        <v>#N/A</v>
      </c>
      <c r="S76" s="33"/>
    </row>
    <row r="77" spans="1:19" s="27" customFormat="1" ht="15" x14ac:dyDescent="0.25">
      <c r="B77" s="54"/>
      <c r="C77" s="57"/>
      <c r="D77" s="60"/>
      <c r="E77" s="49"/>
      <c r="F77" s="12" t="s">
        <v>39</v>
      </c>
      <c r="G77" s="13"/>
      <c r="H77" s="36" t="e">
        <f>VLOOKUP(G77,Criterios!$B$3:$C$6,2,FALSE)</f>
        <v>#N/A</v>
      </c>
      <c r="I77" s="13"/>
      <c r="J77" s="36" t="e">
        <f>VLOOKUP(I77,Criterios!$B$7:$C$9,2,FALSE)</f>
        <v>#N/A</v>
      </c>
      <c r="K77" s="13"/>
      <c r="L77" s="13"/>
      <c r="M77" s="13"/>
      <c r="N77" s="39" t="e">
        <f t="shared" si="1"/>
        <v>#N/A</v>
      </c>
      <c r="O77" s="39" t="e">
        <f>(O76-(O76*N77))</f>
        <v>#N/A</v>
      </c>
      <c r="P77" s="51"/>
      <c r="Q77" s="44"/>
      <c r="R77" s="47"/>
      <c r="S77" s="33"/>
    </row>
    <row r="78" spans="1:19" s="27" customFormat="1" ht="15" x14ac:dyDescent="0.25">
      <c r="B78" s="54"/>
      <c r="C78" s="57"/>
      <c r="D78" s="60"/>
      <c r="E78" s="49" t="s">
        <v>40</v>
      </c>
      <c r="F78" s="12" t="s">
        <v>38</v>
      </c>
      <c r="G78" s="13"/>
      <c r="H78" s="36" t="e">
        <f>VLOOKUP(G78,Criterios!$B$3:$C$6,2,FALSE)</f>
        <v>#N/A</v>
      </c>
      <c r="I78" s="13"/>
      <c r="J78" s="36" t="e">
        <f>VLOOKUP(I78,Criterios!$B$7:$C$9,2,FALSE)</f>
        <v>#N/A</v>
      </c>
      <c r="K78" s="13"/>
      <c r="L78" s="13"/>
      <c r="M78" s="13"/>
      <c r="N78" s="39" t="e">
        <f t="shared" si="1"/>
        <v>#N/A</v>
      </c>
      <c r="O78" s="39" t="e">
        <f>IF(N78&gt;1%,(O77-(O77*N78)),N78)</f>
        <v>#N/A</v>
      </c>
      <c r="P78" s="51" t="e">
        <f>IF(O79&gt;1%,O79,O78)</f>
        <v>#N/A</v>
      </c>
      <c r="Q78" s="44"/>
      <c r="R78" s="47"/>
      <c r="S78" s="33"/>
    </row>
    <row r="79" spans="1:19" x14ac:dyDescent="0.2">
      <c r="B79" s="55"/>
      <c r="C79" s="58"/>
      <c r="D79" s="61"/>
      <c r="E79" s="50"/>
      <c r="F79" s="14" t="s">
        <v>39</v>
      </c>
      <c r="G79" s="15"/>
      <c r="H79" s="37" t="e">
        <f>VLOOKUP(G79,Criterios!$B$3:$C$6,2,FALSE)</f>
        <v>#N/A</v>
      </c>
      <c r="I79" s="15"/>
      <c r="J79" s="37" t="e">
        <f>VLOOKUP(I79,Criterios!$B$7:$C$9,2,FALSE)</f>
        <v>#N/A</v>
      </c>
      <c r="K79" s="15"/>
      <c r="L79" s="15"/>
      <c r="M79" s="15"/>
      <c r="N79" s="40" t="e">
        <f t="shared" si="1"/>
        <v>#N/A</v>
      </c>
      <c r="O79" s="40" t="e">
        <f>IF(N79&gt;1%,(O78-(O78*N79)),N79)</f>
        <v>#N/A</v>
      </c>
      <c r="P79" s="52"/>
      <c r="Q79" s="45"/>
      <c r="R79" s="48"/>
      <c r="S79" s="34"/>
    </row>
    <row r="80" spans="1:19" ht="14.25" x14ac:dyDescent="0.2">
      <c r="A80" s="29"/>
      <c r="B80" s="53"/>
      <c r="C80" s="56"/>
      <c r="D80" s="59" t="e">
        <f>VLOOKUP(C80,Criterios!$A$20:$B$24,2,FALSE)</f>
        <v>#N/A</v>
      </c>
      <c r="E80" s="62" t="s">
        <v>37</v>
      </c>
      <c r="F80" s="10" t="s">
        <v>38</v>
      </c>
      <c r="G80" s="11"/>
      <c r="H80" s="35" t="e">
        <f>VLOOKUP(G80,Criterios!$B$3:$C$6,2,FALSE)</f>
        <v>#N/A</v>
      </c>
      <c r="I80" s="11"/>
      <c r="J80" s="35" t="e">
        <f>VLOOKUP(I80,Criterios!$B$7:$C$9,2,FALSE)</f>
        <v>#N/A</v>
      </c>
      <c r="K80" s="11"/>
      <c r="L80" s="11"/>
      <c r="M80" s="11"/>
      <c r="N80" s="38" t="e">
        <f t="shared" si="1"/>
        <v>#N/A</v>
      </c>
      <c r="O80" s="38" t="e">
        <f>(D80-(D80*N80))</f>
        <v>#N/A</v>
      </c>
      <c r="P80" s="63" t="e">
        <f>IF(O81&gt;1%,O81,O80)</f>
        <v>#N/A</v>
      </c>
      <c r="Q80" s="43" t="e">
        <f>IF(P82&gt;1%,P82,P80)</f>
        <v>#N/A</v>
      </c>
      <c r="R80" s="46" t="e">
        <f>IF(Q80&lt;=20%,Criterios!$A$20,IF(Q80&lt;=40%,Criterios!$A$21,IF(Q80&lt;=60%,Criterios!$A$22,IF(Q80&lt;=80,Criterios!$A$23,Criterios!$A$24))))</f>
        <v>#N/A</v>
      </c>
      <c r="S80" s="34"/>
    </row>
    <row r="81" spans="1:20" ht="14.25" x14ac:dyDescent="0.2">
      <c r="A81" s="29"/>
      <c r="B81" s="54"/>
      <c r="C81" s="57"/>
      <c r="D81" s="60"/>
      <c r="E81" s="49"/>
      <c r="F81" s="12" t="s">
        <v>39</v>
      </c>
      <c r="G81" s="13"/>
      <c r="H81" s="36" t="e">
        <f>VLOOKUP(G81,Criterios!$B$3:$C$6,2,FALSE)</f>
        <v>#N/A</v>
      </c>
      <c r="I81" s="13"/>
      <c r="J81" s="36" t="e">
        <f>VLOOKUP(I81,Criterios!$B$7:$C$9,2,FALSE)</f>
        <v>#N/A</v>
      </c>
      <c r="K81" s="13"/>
      <c r="L81" s="13"/>
      <c r="M81" s="13"/>
      <c r="N81" s="39" t="e">
        <f t="shared" si="1"/>
        <v>#N/A</v>
      </c>
      <c r="O81" s="39" t="e">
        <f>(O80-(O80*N81))</f>
        <v>#N/A</v>
      </c>
      <c r="P81" s="51"/>
      <c r="Q81" s="44"/>
      <c r="R81" s="47"/>
      <c r="S81" s="34"/>
    </row>
    <row r="82" spans="1:20" ht="14.25" x14ac:dyDescent="0.2">
      <c r="A82" s="29"/>
      <c r="B82" s="54"/>
      <c r="C82" s="57"/>
      <c r="D82" s="60"/>
      <c r="E82" s="49" t="s">
        <v>40</v>
      </c>
      <c r="F82" s="12" t="s">
        <v>38</v>
      </c>
      <c r="G82" s="13"/>
      <c r="H82" s="36" t="e">
        <f>VLOOKUP(G82,Criterios!$B$3:$C$6,2,FALSE)</f>
        <v>#N/A</v>
      </c>
      <c r="I82" s="13"/>
      <c r="J82" s="36" t="e">
        <f>VLOOKUP(I82,Criterios!$B$7:$C$9,2,FALSE)</f>
        <v>#N/A</v>
      </c>
      <c r="K82" s="13"/>
      <c r="L82" s="13"/>
      <c r="M82" s="13"/>
      <c r="N82" s="39" t="e">
        <f t="shared" si="1"/>
        <v>#N/A</v>
      </c>
      <c r="O82" s="39" t="e">
        <f>IF(N82&gt;1%,(O81-(O81*N82)),N82)</f>
        <v>#N/A</v>
      </c>
      <c r="P82" s="51" t="e">
        <f>IF(O83&gt;1%,O83,O82)</f>
        <v>#N/A</v>
      </c>
      <c r="Q82" s="44"/>
      <c r="R82" s="47"/>
      <c r="S82" s="34"/>
    </row>
    <row r="83" spans="1:20" ht="14.25" x14ac:dyDescent="0.2">
      <c r="A83" s="29"/>
      <c r="B83" s="55"/>
      <c r="C83" s="58"/>
      <c r="D83" s="61"/>
      <c r="E83" s="50"/>
      <c r="F83" s="14" t="s">
        <v>39</v>
      </c>
      <c r="G83" s="15"/>
      <c r="H83" s="37" t="e">
        <f>VLOOKUP(G83,Criterios!$B$3:$C$6,2,FALSE)</f>
        <v>#N/A</v>
      </c>
      <c r="I83" s="15"/>
      <c r="J83" s="37" t="e">
        <f>VLOOKUP(I83,Criterios!$B$7:$C$9,2,FALSE)</f>
        <v>#N/A</v>
      </c>
      <c r="K83" s="15"/>
      <c r="L83" s="15"/>
      <c r="M83" s="15"/>
      <c r="N83" s="40" t="e">
        <f t="shared" si="1"/>
        <v>#N/A</v>
      </c>
      <c r="O83" s="40" t="e">
        <f>IF(N83&gt;1%,(O82-(O82*N83)),N83)</f>
        <v>#N/A</v>
      </c>
      <c r="P83" s="52"/>
      <c r="Q83" s="45"/>
      <c r="R83" s="48"/>
      <c r="S83" s="34"/>
    </row>
    <row r="84" spans="1:20" ht="14.25" x14ac:dyDescent="0.2">
      <c r="A84" s="29"/>
      <c r="B84" s="53"/>
      <c r="C84" s="56"/>
      <c r="D84" s="59" t="e">
        <f>VLOOKUP(C84,Criterios!$A$20:$B$24,2,FALSE)</f>
        <v>#N/A</v>
      </c>
      <c r="E84" s="62" t="s">
        <v>37</v>
      </c>
      <c r="F84" s="10" t="s">
        <v>38</v>
      </c>
      <c r="G84" s="11"/>
      <c r="H84" s="35" t="e">
        <f>VLOOKUP(G84,Criterios!$B$3:$C$6,2,FALSE)</f>
        <v>#N/A</v>
      </c>
      <c r="I84" s="11"/>
      <c r="J84" s="35" t="e">
        <f>VLOOKUP(I84,Criterios!$B$7:$C$9,2,FALSE)</f>
        <v>#N/A</v>
      </c>
      <c r="K84" s="11"/>
      <c r="L84" s="11"/>
      <c r="M84" s="11"/>
      <c r="N84" s="38" t="e">
        <f t="shared" si="1"/>
        <v>#N/A</v>
      </c>
      <c r="O84" s="38" t="e">
        <f>(D84-(D84*N84))</f>
        <v>#N/A</v>
      </c>
      <c r="P84" s="63" t="e">
        <f>IF(O85&gt;1%,O85,O84)</f>
        <v>#N/A</v>
      </c>
      <c r="Q84" s="43" t="e">
        <f>IF(P86&gt;1%,P86,P84)</f>
        <v>#N/A</v>
      </c>
      <c r="R84" s="46" t="e">
        <f>IF(Q84&lt;=20%,Criterios!$A$20,IF(Q84&lt;=40%,Criterios!$A$21,IF(Q84&lt;=60%,Criterios!$A$22,IF(Q84&lt;=80,Criterios!$A$23,Criterios!$A$24))))</f>
        <v>#N/A</v>
      </c>
      <c r="S84" s="34"/>
    </row>
    <row r="85" spans="1:20" ht="15" x14ac:dyDescent="0.2">
      <c r="A85" s="25"/>
      <c r="B85" s="54"/>
      <c r="C85" s="57"/>
      <c r="D85" s="60"/>
      <c r="E85" s="49"/>
      <c r="F85" s="12" t="s">
        <v>39</v>
      </c>
      <c r="G85" s="13"/>
      <c r="H85" s="36" t="e">
        <f>VLOOKUP(G85,Criterios!$B$3:$C$6,2,FALSE)</f>
        <v>#N/A</v>
      </c>
      <c r="I85" s="13"/>
      <c r="J85" s="36" t="e">
        <f>VLOOKUP(I85,Criterios!$B$7:$C$9,2,FALSE)</f>
        <v>#N/A</v>
      </c>
      <c r="K85" s="13"/>
      <c r="L85" s="13"/>
      <c r="M85" s="13"/>
      <c r="N85" s="39" t="e">
        <f t="shared" si="1"/>
        <v>#N/A</v>
      </c>
      <c r="O85" s="39" t="e">
        <f>(O84-(O84*N85))</f>
        <v>#N/A</v>
      </c>
      <c r="P85" s="51"/>
      <c r="Q85" s="44"/>
      <c r="R85" s="47"/>
      <c r="S85" s="34"/>
    </row>
    <row r="86" spans="1:20" ht="15" x14ac:dyDescent="0.2">
      <c r="A86" s="25"/>
      <c r="B86" s="54"/>
      <c r="C86" s="57"/>
      <c r="D86" s="60"/>
      <c r="E86" s="49" t="s">
        <v>40</v>
      </c>
      <c r="F86" s="12" t="s">
        <v>38</v>
      </c>
      <c r="G86" s="13"/>
      <c r="H86" s="36" t="e">
        <f>VLOOKUP(G86,Criterios!$B$3:$C$6,2,FALSE)</f>
        <v>#N/A</v>
      </c>
      <c r="I86" s="13"/>
      <c r="J86" s="36" t="e">
        <f>VLOOKUP(I86,Criterios!$B$7:$C$9,2,FALSE)</f>
        <v>#N/A</v>
      </c>
      <c r="K86" s="13"/>
      <c r="L86" s="13"/>
      <c r="M86" s="13"/>
      <c r="N86" s="39" t="e">
        <f t="shared" si="1"/>
        <v>#N/A</v>
      </c>
      <c r="O86" s="39" t="e">
        <f>IF(N86&gt;1%,(O85-(O85*N86)),N86)</f>
        <v>#N/A</v>
      </c>
      <c r="P86" s="51" t="e">
        <f>IF(O87&gt;1%,O87,O86)</f>
        <v>#N/A</v>
      </c>
      <c r="Q86" s="44"/>
      <c r="R86" s="47"/>
      <c r="S86" s="34"/>
    </row>
    <row r="87" spans="1:20" ht="15" x14ac:dyDescent="0.2">
      <c r="A87" s="25"/>
      <c r="B87" s="55"/>
      <c r="C87" s="58"/>
      <c r="D87" s="61"/>
      <c r="E87" s="50"/>
      <c r="F87" s="14" t="s">
        <v>39</v>
      </c>
      <c r="G87" s="15"/>
      <c r="H87" s="37" t="e">
        <f>VLOOKUP(G87,Criterios!$B$3:$C$6,2,FALSE)</f>
        <v>#N/A</v>
      </c>
      <c r="I87" s="15"/>
      <c r="J87" s="37" t="e">
        <f>VLOOKUP(I87,Criterios!$B$7:$C$9,2,FALSE)</f>
        <v>#N/A</v>
      </c>
      <c r="K87" s="15"/>
      <c r="L87" s="15"/>
      <c r="M87" s="15"/>
      <c r="N87" s="40" t="e">
        <f t="shared" si="1"/>
        <v>#N/A</v>
      </c>
      <c r="O87" s="40" t="e">
        <f>IF(N87&gt;1%,(O86-(O86*N87)),N87)</f>
        <v>#N/A</v>
      </c>
      <c r="P87" s="52"/>
      <c r="Q87" s="45"/>
      <c r="R87" s="48"/>
      <c r="S87" s="34"/>
    </row>
    <row r="88" spans="1:20" x14ac:dyDescent="0.2">
      <c r="B88" s="2"/>
      <c r="C88" s="2"/>
      <c r="D88" s="2"/>
      <c r="E88" s="2"/>
      <c r="F88" s="2"/>
      <c r="I88" s="3"/>
      <c r="J88" s="3"/>
      <c r="K88" s="3"/>
      <c r="L88" s="3"/>
      <c r="M88" s="3"/>
      <c r="N88" s="3"/>
      <c r="O88" s="3"/>
      <c r="P88" s="3"/>
      <c r="Q88" s="5"/>
      <c r="R88" s="3"/>
    </row>
    <row r="89" spans="1:20" ht="5.25" customHeight="1" x14ac:dyDescent="0.2"/>
    <row r="91" spans="1:20" ht="6.75" customHeight="1" x14ac:dyDescent="0.2">
      <c r="A91" s="25"/>
      <c r="B91" s="2"/>
      <c r="C91" s="2"/>
      <c r="D91" s="2"/>
      <c r="E91" s="2"/>
      <c r="F91" s="2"/>
      <c r="I91" s="3"/>
      <c r="J91" s="3"/>
      <c r="K91" s="3"/>
      <c r="L91" s="3"/>
      <c r="M91" s="3"/>
      <c r="N91" s="3"/>
      <c r="O91" s="3"/>
      <c r="P91" s="3"/>
      <c r="Q91" s="3"/>
      <c r="R91" s="3"/>
    </row>
    <row r="92" spans="1:20" ht="16.5" customHeight="1" x14ac:dyDescent="0.2">
      <c r="A92" s="25"/>
      <c r="B92" s="103" t="s">
        <v>54</v>
      </c>
      <c r="C92" s="103"/>
      <c r="D92" s="103"/>
      <c r="E92" s="103"/>
      <c r="F92" s="103"/>
      <c r="G92" s="103"/>
      <c r="H92" s="103"/>
      <c r="I92" s="103"/>
      <c r="J92" s="103"/>
      <c r="K92" s="103"/>
      <c r="L92" s="103"/>
      <c r="M92" s="103"/>
      <c r="N92" s="103"/>
      <c r="O92" s="103"/>
      <c r="P92" s="103"/>
      <c r="Q92" s="103"/>
      <c r="R92" s="103"/>
      <c r="S92" s="103"/>
      <c r="T92" s="103"/>
    </row>
    <row r="93" spans="1:20" ht="15" x14ac:dyDescent="0.2">
      <c r="A93" s="25"/>
      <c r="B93" s="22"/>
      <c r="C93" s="23"/>
      <c r="D93" s="23"/>
      <c r="E93" s="23"/>
      <c r="G93" s="4"/>
      <c r="H93" s="4"/>
      <c r="I93" s="4"/>
      <c r="J93" s="4"/>
      <c r="K93" s="4"/>
    </row>
    <row r="94" spans="1:20" ht="15" customHeight="1" x14ac:dyDescent="0.2">
      <c r="A94" s="25"/>
      <c r="B94" s="4" t="s">
        <v>9</v>
      </c>
      <c r="C94" s="41"/>
      <c r="D94" s="3"/>
      <c r="E94" s="4" t="s">
        <v>10</v>
      </c>
      <c r="F94" s="79"/>
      <c r="G94" s="80"/>
      <c r="H94" s="77" t="s">
        <v>55</v>
      </c>
      <c r="I94" s="77"/>
      <c r="J94" s="77"/>
      <c r="K94" s="78"/>
      <c r="L94" s="86"/>
      <c r="M94" s="86"/>
      <c r="N94" s="86"/>
      <c r="Q94" s="3"/>
      <c r="R94" s="3"/>
    </row>
    <row r="95" spans="1:20" ht="15" x14ac:dyDescent="0.2">
      <c r="A95" s="25"/>
      <c r="B95" s="22"/>
      <c r="C95" s="23"/>
      <c r="D95" s="23"/>
      <c r="E95" s="23"/>
      <c r="G95" s="87"/>
      <c r="H95" s="87"/>
      <c r="I95" s="87"/>
      <c r="J95" s="87"/>
      <c r="K95" s="87"/>
    </row>
    <row r="96" spans="1:20" s="27" customFormat="1" ht="28.5" customHeight="1" x14ac:dyDescent="0.25">
      <c r="B96" s="67" t="s">
        <v>14</v>
      </c>
      <c r="C96" s="67" t="s">
        <v>15</v>
      </c>
      <c r="D96" s="67"/>
      <c r="E96" s="88" t="s">
        <v>16</v>
      </c>
      <c r="F96" s="67" t="s">
        <v>17</v>
      </c>
      <c r="G96" s="68" t="s">
        <v>18</v>
      </c>
      <c r="H96" s="69"/>
      <c r="I96" s="69"/>
      <c r="J96" s="69"/>
      <c r="K96" s="69"/>
      <c r="L96" s="69"/>
      <c r="M96" s="70"/>
      <c r="N96" s="71" t="s">
        <v>19</v>
      </c>
      <c r="O96" s="71"/>
      <c r="P96" s="71"/>
      <c r="Q96" s="71"/>
      <c r="R96" s="91" t="s">
        <v>20</v>
      </c>
      <c r="S96" s="85" t="s">
        <v>53</v>
      </c>
      <c r="T96" s="85" t="s">
        <v>56</v>
      </c>
    </row>
    <row r="97" spans="1:20" s="27" customFormat="1" ht="21.75" customHeight="1" x14ac:dyDescent="0.25">
      <c r="B97" s="67"/>
      <c r="C97" s="67"/>
      <c r="D97" s="67"/>
      <c r="E97" s="89"/>
      <c r="F97" s="67"/>
      <c r="G97" s="72" t="s">
        <v>21</v>
      </c>
      <c r="H97" s="73"/>
      <c r="I97" s="73"/>
      <c r="J97" s="74"/>
      <c r="K97" s="72" t="s">
        <v>22</v>
      </c>
      <c r="L97" s="73"/>
      <c r="M97" s="74"/>
      <c r="N97" s="75" t="s">
        <v>23</v>
      </c>
      <c r="O97" s="75" t="s">
        <v>24</v>
      </c>
      <c r="P97" s="75" t="s">
        <v>25</v>
      </c>
      <c r="Q97" s="92" t="s">
        <v>26</v>
      </c>
      <c r="R97" s="91" t="s">
        <v>27</v>
      </c>
      <c r="S97" s="85"/>
      <c r="T97" s="85"/>
    </row>
    <row r="98" spans="1:20" s="27" customFormat="1" ht="25.5" x14ac:dyDescent="0.25">
      <c r="B98" s="67"/>
      <c r="C98" s="1" t="s">
        <v>28</v>
      </c>
      <c r="D98" s="1" t="s">
        <v>29</v>
      </c>
      <c r="E98" s="90"/>
      <c r="F98" s="67"/>
      <c r="G98" s="1" t="s">
        <v>30</v>
      </c>
      <c r="H98" s="1" t="s">
        <v>31</v>
      </c>
      <c r="I98" s="1" t="s">
        <v>32</v>
      </c>
      <c r="J98" s="1" t="s">
        <v>31</v>
      </c>
      <c r="K98" s="1" t="s">
        <v>33</v>
      </c>
      <c r="L98" s="28" t="s">
        <v>34</v>
      </c>
      <c r="M98" s="1" t="s">
        <v>35</v>
      </c>
      <c r="N98" s="76"/>
      <c r="O98" s="76"/>
      <c r="P98" s="76"/>
      <c r="Q98" s="93"/>
      <c r="R98" s="91"/>
      <c r="S98" s="85"/>
      <c r="T98" s="85"/>
    </row>
    <row r="99" spans="1:20" s="29" customFormat="1" ht="14.25" x14ac:dyDescent="0.25">
      <c r="B99" s="64" t="s">
        <v>36</v>
      </c>
      <c r="C99" s="56"/>
      <c r="D99" s="59" t="e">
        <f>VLOOKUP(C99,Criterios!$A$20:$B$24,2,FALSE)</f>
        <v>#N/A</v>
      </c>
      <c r="E99" s="62" t="s">
        <v>37</v>
      </c>
      <c r="F99" s="10" t="s">
        <v>38</v>
      </c>
      <c r="G99" s="11"/>
      <c r="H99" s="35" t="e">
        <f>VLOOKUP(G99,Criterios!$B$3:$C$6,2,FALSE)</f>
        <v>#N/A</v>
      </c>
      <c r="I99" s="11"/>
      <c r="J99" s="35" t="e">
        <f>VLOOKUP(I99,Criterios!$B$7:$C$9,2,FALSE)</f>
        <v>#N/A</v>
      </c>
      <c r="K99" s="11"/>
      <c r="L99" s="11"/>
      <c r="M99" s="11"/>
      <c r="N99" s="38" t="e">
        <f t="shared" ref="N99:N130" si="2">+H99+J99</f>
        <v>#N/A</v>
      </c>
      <c r="O99" s="38" t="e">
        <f>(D99-(D99*N99))</f>
        <v>#N/A</v>
      </c>
      <c r="P99" s="63" t="e">
        <f>IF(O100&gt;1%,O100,O99)</f>
        <v>#N/A</v>
      </c>
      <c r="Q99" s="43" t="e">
        <f>IF(P101&gt;1%,P101,P99)</f>
        <v>#N/A</v>
      </c>
      <c r="R99" s="46" t="e">
        <f>IF(Q99&lt;=20%,Criterios!$A$20,IF(Q99&lt;=40%,Criterios!$A$21,IF(Q99&lt;=60%,Criterios!$A$22,IF(Q99&lt;=80,Criterios!$A$23,Criterios!$A$24))))</f>
        <v>#N/A</v>
      </c>
      <c r="S99" s="31"/>
      <c r="T99" s="31"/>
    </row>
    <row r="100" spans="1:20" s="29" customFormat="1" ht="14.25" x14ac:dyDescent="0.25">
      <c r="B100" s="65"/>
      <c r="C100" s="57"/>
      <c r="D100" s="60"/>
      <c r="E100" s="49"/>
      <c r="F100" s="12" t="s">
        <v>39</v>
      </c>
      <c r="G100" s="13"/>
      <c r="H100" s="36" t="e">
        <f>VLOOKUP(G100,Criterios!$B$3:$C$6,2,FALSE)</f>
        <v>#N/A</v>
      </c>
      <c r="I100" s="13"/>
      <c r="J100" s="36" t="e">
        <f>VLOOKUP(I100,Criterios!$B$7:$C$9,2,FALSE)</f>
        <v>#N/A</v>
      </c>
      <c r="K100" s="13"/>
      <c r="L100" s="13"/>
      <c r="M100" s="13"/>
      <c r="N100" s="39" t="e">
        <f t="shared" si="2"/>
        <v>#N/A</v>
      </c>
      <c r="O100" s="39" t="e">
        <f>(O99-(O99*N100))</f>
        <v>#N/A</v>
      </c>
      <c r="P100" s="51"/>
      <c r="Q100" s="44"/>
      <c r="R100" s="47"/>
      <c r="S100" s="31"/>
      <c r="T100" s="31"/>
    </row>
    <row r="101" spans="1:20" s="29" customFormat="1" ht="14.25" x14ac:dyDescent="0.25">
      <c r="B101" s="65"/>
      <c r="C101" s="57"/>
      <c r="D101" s="60"/>
      <c r="E101" s="49" t="s">
        <v>40</v>
      </c>
      <c r="F101" s="12" t="s">
        <v>38</v>
      </c>
      <c r="G101" s="13"/>
      <c r="H101" s="36" t="e">
        <f>VLOOKUP(G101,Criterios!$B$3:$C$6,2,FALSE)</f>
        <v>#N/A</v>
      </c>
      <c r="I101" s="13"/>
      <c r="J101" s="36" t="e">
        <f>VLOOKUP(I101,Criterios!$B$7:$C$9,2,FALSE)</f>
        <v>#N/A</v>
      </c>
      <c r="K101" s="13"/>
      <c r="L101" s="13"/>
      <c r="M101" s="13"/>
      <c r="N101" s="39" t="e">
        <f t="shared" si="2"/>
        <v>#N/A</v>
      </c>
      <c r="O101" s="39" t="e">
        <f>IF(N101&gt;1%,(O100-(O100*N101)),N101)</f>
        <v>#N/A</v>
      </c>
      <c r="P101" s="51" t="e">
        <f>IF(O102&gt;1%,O102,O101)</f>
        <v>#N/A</v>
      </c>
      <c r="Q101" s="44"/>
      <c r="R101" s="47"/>
      <c r="S101" s="31"/>
      <c r="T101" s="31"/>
    </row>
    <row r="102" spans="1:20" s="29" customFormat="1" ht="14.25" x14ac:dyDescent="0.25">
      <c r="B102" s="66"/>
      <c r="C102" s="58"/>
      <c r="D102" s="61"/>
      <c r="E102" s="50"/>
      <c r="F102" s="14" t="s">
        <v>39</v>
      </c>
      <c r="G102" s="15"/>
      <c r="H102" s="37" t="e">
        <f>VLOOKUP(G102,Criterios!$B$3:$C$6,2,FALSE)</f>
        <v>#N/A</v>
      </c>
      <c r="I102" s="15"/>
      <c r="J102" s="37" t="e">
        <f>VLOOKUP(I102,Criterios!$B$7:$C$9,2,FALSE)</f>
        <v>#N/A</v>
      </c>
      <c r="K102" s="15"/>
      <c r="L102" s="15"/>
      <c r="M102" s="15"/>
      <c r="N102" s="40" t="e">
        <f t="shared" si="2"/>
        <v>#N/A</v>
      </c>
      <c r="O102" s="40" t="e">
        <f>IF(N102&gt;1%,(O101-(O101*N102)),N102)</f>
        <v>#N/A</v>
      </c>
      <c r="P102" s="52"/>
      <c r="Q102" s="45"/>
      <c r="R102" s="48"/>
      <c r="S102" s="31"/>
      <c r="T102" s="31"/>
    </row>
    <row r="103" spans="1:20" s="29" customFormat="1" ht="14.25" x14ac:dyDescent="0.25">
      <c r="B103" s="53"/>
      <c r="C103" s="56"/>
      <c r="D103" s="59" t="e">
        <f>VLOOKUP(C103,Criterios!$A$20:$B$24,2,FALSE)</f>
        <v>#N/A</v>
      </c>
      <c r="E103" s="62" t="s">
        <v>37</v>
      </c>
      <c r="F103" s="10" t="s">
        <v>38</v>
      </c>
      <c r="G103" s="11"/>
      <c r="H103" s="35" t="e">
        <f>VLOOKUP(G103,Criterios!$B$3:$C$6,2,FALSE)</f>
        <v>#N/A</v>
      </c>
      <c r="I103" s="11"/>
      <c r="J103" s="35" t="e">
        <f>VLOOKUP(I103,Criterios!$B$7:$C$9,2,FALSE)</f>
        <v>#N/A</v>
      </c>
      <c r="K103" s="11"/>
      <c r="L103" s="11"/>
      <c r="M103" s="11"/>
      <c r="N103" s="38" t="e">
        <f t="shared" si="2"/>
        <v>#N/A</v>
      </c>
      <c r="O103" s="38" t="e">
        <f>(D103-(D103*N103))</f>
        <v>#N/A</v>
      </c>
      <c r="P103" s="63" t="e">
        <f>IF(O104&gt;1%,O104,O103)</f>
        <v>#N/A</v>
      </c>
      <c r="Q103" s="43" t="e">
        <f>IF(P105&gt;1%,P105,P103)</f>
        <v>#N/A</v>
      </c>
      <c r="R103" s="46" t="e">
        <f>IF(Q103&lt;=20%,Criterios!$A$20,IF(Q103&lt;=40%,Criterios!$A$21,IF(Q103&lt;=60%,Criterios!$A$22,IF(Q103&lt;=80,Criterios!$A$23,Criterios!$A$24))))</f>
        <v>#N/A</v>
      </c>
      <c r="S103" s="31"/>
      <c r="T103" s="31"/>
    </row>
    <row r="104" spans="1:20" s="25" customFormat="1" ht="15" x14ac:dyDescent="0.25">
      <c r="B104" s="54"/>
      <c r="C104" s="57"/>
      <c r="D104" s="60"/>
      <c r="E104" s="49"/>
      <c r="F104" s="12" t="s">
        <v>39</v>
      </c>
      <c r="G104" s="13"/>
      <c r="H104" s="36" t="e">
        <f>VLOOKUP(G104,Criterios!$B$3:$C$6,2,FALSE)</f>
        <v>#N/A</v>
      </c>
      <c r="I104" s="13"/>
      <c r="J104" s="36" t="e">
        <f>VLOOKUP(I104,Criterios!$B$7:$C$9,2,FALSE)</f>
        <v>#N/A</v>
      </c>
      <c r="K104" s="13"/>
      <c r="L104" s="13"/>
      <c r="M104" s="13"/>
      <c r="N104" s="39" t="e">
        <f t="shared" si="2"/>
        <v>#N/A</v>
      </c>
      <c r="O104" s="39" t="e">
        <f>(O103-(O103*N104))</f>
        <v>#N/A</v>
      </c>
      <c r="P104" s="51"/>
      <c r="Q104" s="44"/>
      <c r="R104" s="47"/>
      <c r="S104" s="32"/>
      <c r="T104" s="32"/>
    </row>
    <row r="105" spans="1:20" s="25" customFormat="1" ht="15" x14ac:dyDescent="0.25">
      <c r="B105" s="54"/>
      <c r="C105" s="57"/>
      <c r="D105" s="60"/>
      <c r="E105" s="49" t="s">
        <v>40</v>
      </c>
      <c r="F105" s="12" t="s">
        <v>38</v>
      </c>
      <c r="G105" s="13"/>
      <c r="H105" s="36" t="e">
        <f>VLOOKUP(G105,Criterios!$B$3:$C$6,2,FALSE)</f>
        <v>#N/A</v>
      </c>
      <c r="I105" s="13"/>
      <c r="J105" s="36" t="e">
        <f>VLOOKUP(I105,Criterios!$B$7:$C$9,2,FALSE)</f>
        <v>#N/A</v>
      </c>
      <c r="K105" s="13"/>
      <c r="L105" s="13"/>
      <c r="M105" s="13"/>
      <c r="N105" s="39" t="e">
        <f t="shared" si="2"/>
        <v>#N/A</v>
      </c>
      <c r="O105" s="39" t="e">
        <f>IF(N105&gt;1%,(O104-(O104*N105)),N105)</f>
        <v>#N/A</v>
      </c>
      <c r="P105" s="51" t="e">
        <f>IF(O106&gt;1%,O106,O105)</f>
        <v>#N/A</v>
      </c>
      <c r="Q105" s="44"/>
      <c r="R105" s="47"/>
      <c r="S105" s="32"/>
      <c r="T105" s="32"/>
    </row>
    <row r="106" spans="1:20" s="25" customFormat="1" ht="15" x14ac:dyDescent="0.25">
      <c r="B106" s="55"/>
      <c r="C106" s="58"/>
      <c r="D106" s="61"/>
      <c r="E106" s="50"/>
      <c r="F106" s="14" t="s">
        <v>39</v>
      </c>
      <c r="G106" s="15"/>
      <c r="H106" s="37" t="e">
        <f>VLOOKUP(G106,Criterios!$B$3:$C$6,2,FALSE)</f>
        <v>#N/A</v>
      </c>
      <c r="I106" s="15"/>
      <c r="J106" s="37" t="e">
        <f>VLOOKUP(I106,Criterios!$B$7:$C$9,2,FALSE)</f>
        <v>#N/A</v>
      </c>
      <c r="K106" s="15"/>
      <c r="L106" s="15"/>
      <c r="M106" s="15"/>
      <c r="N106" s="40" t="e">
        <f t="shared" si="2"/>
        <v>#N/A</v>
      </c>
      <c r="O106" s="40" t="e">
        <f>IF(N106&gt;1%,(O105-(O105*N106)),N106)</f>
        <v>#N/A</v>
      </c>
      <c r="P106" s="52"/>
      <c r="Q106" s="45"/>
      <c r="R106" s="48"/>
      <c r="S106" s="32"/>
      <c r="T106" s="32"/>
    </row>
    <row r="107" spans="1:20" s="27" customFormat="1" ht="15" x14ac:dyDescent="0.25">
      <c r="B107" s="53"/>
      <c r="C107" s="56"/>
      <c r="D107" s="59" t="e">
        <f>VLOOKUP(C107,Criterios!$A$20:$B$24,2,FALSE)</f>
        <v>#N/A</v>
      </c>
      <c r="E107" s="62" t="s">
        <v>37</v>
      </c>
      <c r="F107" s="10" t="s">
        <v>38</v>
      </c>
      <c r="G107" s="11"/>
      <c r="H107" s="35" t="e">
        <f>VLOOKUP(G107,Criterios!$B$3:$C$6,2,FALSE)</f>
        <v>#N/A</v>
      </c>
      <c r="I107" s="11"/>
      <c r="J107" s="35" t="e">
        <f>VLOOKUP(I107,Criterios!$B$7:$C$9,2,FALSE)</f>
        <v>#N/A</v>
      </c>
      <c r="K107" s="11"/>
      <c r="L107" s="11"/>
      <c r="M107" s="11"/>
      <c r="N107" s="38" t="e">
        <f t="shared" si="2"/>
        <v>#N/A</v>
      </c>
      <c r="O107" s="38" t="e">
        <f>(D107-(D107*N107))</f>
        <v>#N/A</v>
      </c>
      <c r="P107" s="63" t="e">
        <f>IF(O108&gt;1%,O108,O107)</f>
        <v>#N/A</v>
      </c>
      <c r="Q107" s="43" t="e">
        <f>IF(P109&gt;1%,P109,P107)</f>
        <v>#N/A</v>
      </c>
      <c r="R107" s="46" t="e">
        <f>IF(Q107&lt;=20%,Criterios!$A$20,IF(Q107&lt;=40%,Criterios!$A$21,IF(Q107&lt;=60%,Criterios!$A$22,IF(Q107&lt;=80,Criterios!$A$23,Criterios!$A$24))))</f>
        <v>#N/A</v>
      </c>
      <c r="S107" s="33"/>
      <c r="T107" s="33"/>
    </row>
    <row r="108" spans="1:20" s="27" customFormat="1" ht="15" x14ac:dyDescent="0.25">
      <c r="B108" s="54"/>
      <c r="C108" s="57"/>
      <c r="D108" s="60"/>
      <c r="E108" s="49"/>
      <c r="F108" s="12" t="s">
        <v>39</v>
      </c>
      <c r="G108" s="13"/>
      <c r="H108" s="36" t="e">
        <f>VLOOKUP(G108,Criterios!$B$3:$C$6,2,FALSE)</f>
        <v>#N/A</v>
      </c>
      <c r="I108" s="13"/>
      <c r="J108" s="36" t="e">
        <f>VLOOKUP(I108,Criterios!$B$7:$C$9,2,FALSE)</f>
        <v>#N/A</v>
      </c>
      <c r="K108" s="13"/>
      <c r="L108" s="13"/>
      <c r="M108" s="13"/>
      <c r="N108" s="39" t="e">
        <f t="shared" si="2"/>
        <v>#N/A</v>
      </c>
      <c r="O108" s="39" t="e">
        <f>(O107-(O107*N108))</f>
        <v>#N/A</v>
      </c>
      <c r="P108" s="51"/>
      <c r="Q108" s="44"/>
      <c r="R108" s="47"/>
      <c r="S108" s="33"/>
      <c r="T108" s="33"/>
    </row>
    <row r="109" spans="1:20" s="27" customFormat="1" ht="15" x14ac:dyDescent="0.25">
      <c r="B109" s="54"/>
      <c r="C109" s="57"/>
      <c r="D109" s="60"/>
      <c r="E109" s="49" t="s">
        <v>40</v>
      </c>
      <c r="F109" s="12" t="s">
        <v>38</v>
      </c>
      <c r="G109" s="13"/>
      <c r="H109" s="36" t="e">
        <f>VLOOKUP(G109,Criterios!$B$3:$C$6,2,FALSE)</f>
        <v>#N/A</v>
      </c>
      <c r="I109" s="13"/>
      <c r="J109" s="36" t="e">
        <f>VLOOKUP(I109,Criterios!$B$7:$C$9,2,FALSE)</f>
        <v>#N/A</v>
      </c>
      <c r="K109" s="13"/>
      <c r="L109" s="13"/>
      <c r="M109" s="13"/>
      <c r="N109" s="39" t="e">
        <f t="shared" si="2"/>
        <v>#N/A</v>
      </c>
      <c r="O109" s="39" t="e">
        <f>IF(N109&gt;1%,(O108-(O108*N109)),N109)</f>
        <v>#N/A</v>
      </c>
      <c r="P109" s="51" t="e">
        <f>IF(O110&gt;1%,O110,O109)</f>
        <v>#N/A</v>
      </c>
      <c r="Q109" s="44"/>
      <c r="R109" s="47"/>
      <c r="S109" s="33"/>
      <c r="T109" s="33"/>
    </row>
    <row r="110" spans="1:20" x14ac:dyDescent="0.2">
      <c r="B110" s="55"/>
      <c r="C110" s="58"/>
      <c r="D110" s="61"/>
      <c r="E110" s="50"/>
      <c r="F110" s="14" t="s">
        <v>39</v>
      </c>
      <c r="G110" s="15"/>
      <c r="H110" s="37" t="e">
        <f>VLOOKUP(G110,Criterios!$B$3:$C$6,2,FALSE)</f>
        <v>#N/A</v>
      </c>
      <c r="I110" s="15"/>
      <c r="J110" s="37" t="e">
        <f>VLOOKUP(I110,Criterios!$B$7:$C$9,2,FALSE)</f>
        <v>#N/A</v>
      </c>
      <c r="K110" s="15"/>
      <c r="L110" s="15"/>
      <c r="M110" s="15"/>
      <c r="N110" s="40" t="e">
        <f t="shared" si="2"/>
        <v>#N/A</v>
      </c>
      <c r="O110" s="40" t="e">
        <f>IF(N110&gt;1%,(O109-(O109*N110)),N110)</f>
        <v>#N/A</v>
      </c>
      <c r="P110" s="52"/>
      <c r="Q110" s="45"/>
      <c r="R110" s="48"/>
      <c r="S110" s="34"/>
      <c r="T110" s="34"/>
    </row>
    <row r="111" spans="1:20" ht="14.25" x14ac:dyDescent="0.2">
      <c r="A111" s="29"/>
      <c r="B111" s="53"/>
      <c r="C111" s="56"/>
      <c r="D111" s="59" t="e">
        <f>VLOOKUP(C111,Criterios!$A$20:$B$24,2,FALSE)</f>
        <v>#N/A</v>
      </c>
      <c r="E111" s="62" t="s">
        <v>37</v>
      </c>
      <c r="F111" s="10" t="s">
        <v>38</v>
      </c>
      <c r="G111" s="11"/>
      <c r="H111" s="35" t="e">
        <f>VLOOKUP(G111,Criterios!$B$3:$C$6,2,FALSE)</f>
        <v>#N/A</v>
      </c>
      <c r="I111" s="11"/>
      <c r="J111" s="35" t="e">
        <f>VLOOKUP(I111,Criterios!$B$7:$C$9,2,FALSE)</f>
        <v>#N/A</v>
      </c>
      <c r="K111" s="11"/>
      <c r="L111" s="11"/>
      <c r="M111" s="11"/>
      <c r="N111" s="38" t="e">
        <f t="shared" si="2"/>
        <v>#N/A</v>
      </c>
      <c r="O111" s="38" t="e">
        <f>(D111-(D111*N111))</f>
        <v>#N/A</v>
      </c>
      <c r="P111" s="63" t="e">
        <f>IF(O112&gt;1%,O112,O111)</f>
        <v>#N/A</v>
      </c>
      <c r="Q111" s="43" t="e">
        <f>IF(P113&gt;1%,P113,P111)</f>
        <v>#N/A</v>
      </c>
      <c r="R111" s="46" t="e">
        <f>IF(Q111&lt;=20%,Criterios!$A$20,IF(Q111&lt;=40%,Criterios!$A$21,IF(Q111&lt;=60%,Criterios!$A$22,IF(Q111&lt;=80,Criterios!$A$23,Criterios!$A$24))))</f>
        <v>#N/A</v>
      </c>
      <c r="S111" s="34"/>
      <c r="T111" s="34"/>
    </row>
    <row r="112" spans="1:20" ht="14.25" x14ac:dyDescent="0.2">
      <c r="A112" s="29"/>
      <c r="B112" s="54"/>
      <c r="C112" s="57"/>
      <c r="D112" s="60"/>
      <c r="E112" s="49"/>
      <c r="F112" s="12" t="s">
        <v>39</v>
      </c>
      <c r="G112" s="13"/>
      <c r="H112" s="36" t="e">
        <f>VLOOKUP(G112,Criterios!$B$3:$C$6,2,FALSE)</f>
        <v>#N/A</v>
      </c>
      <c r="I112" s="13"/>
      <c r="J112" s="36" t="e">
        <f>VLOOKUP(I112,Criterios!$B$7:$C$9,2,FALSE)</f>
        <v>#N/A</v>
      </c>
      <c r="K112" s="13"/>
      <c r="L112" s="13"/>
      <c r="M112" s="13"/>
      <c r="N112" s="39" t="e">
        <f t="shared" si="2"/>
        <v>#N/A</v>
      </c>
      <c r="O112" s="39" t="e">
        <f>(O111-(O111*N112))</f>
        <v>#N/A</v>
      </c>
      <c r="P112" s="51"/>
      <c r="Q112" s="44"/>
      <c r="R112" s="47"/>
      <c r="S112" s="34"/>
      <c r="T112" s="34"/>
    </row>
    <row r="113" spans="1:20" ht="14.25" x14ac:dyDescent="0.2">
      <c r="A113" s="29"/>
      <c r="B113" s="54"/>
      <c r="C113" s="57"/>
      <c r="D113" s="60"/>
      <c r="E113" s="49" t="s">
        <v>40</v>
      </c>
      <c r="F113" s="12" t="s">
        <v>38</v>
      </c>
      <c r="G113" s="13"/>
      <c r="H113" s="36" t="e">
        <f>VLOOKUP(G113,Criterios!$B$3:$C$6,2,FALSE)</f>
        <v>#N/A</v>
      </c>
      <c r="I113" s="13"/>
      <c r="J113" s="36" t="e">
        <f>VLOOKUP(I113,Criterios!$B$7:$C$9,2,FALSE)</f>
        <v>#N/A</v>
      </c>
      <c r="K113" s="13"/>
      <c r="L113" s="13"/>
      <c r="M113" s="13"/>
      <c r="N113" s="39" t="e">
        <f t="shared" si="2"/>
        <v>#N/A</v>
      </c>
      <c r="O113" s="39" t="e">
        <f>IF(N113&gt;1%,(O112-(O112*N113)),N113)</f>
        <v>#N/A</v>
      </c>
      <c r="P113" s="51" t="e">
        <f>IF(O114&gt;1%,O114,O113)</f>
        <v>#N/A</v>
      </c>
      <c r="Q113" s="44"/>
      <c r="R113" s="47"/>
      <c r="S113" s="34"/>
      <c r="T113" s="34"/>
    </row>
    <row r="114" spans="1:20" ht="14.25" x14ac:dyDescent="0.2">
      <c r="A114" s="29"/>
      <c r="B114" s="55"/>
      <c r="C114" s="58"/>
      <c r="D114" s="61"/>
      <c r="E114" s="50"/>
      <c r="F114" s="14" t="s">
        <v>39</v>
      </c>
      <c r="G114" s="15"/>
      <c r="H114" s="37" t="e">
        <f>VLOOKUP(G114,Criterios!$B$3:$C$6,2,FALSE)</f>
        <v>#N/A</v>
      </c>
      <c r="I114" s="15"/>
      <c r="J114" s="37" t="e">
        <f>VLOOKUP(I114,Criterios!$B$7:$C$9,2,FALSE)</f>
        <v>#N/A</v>
      </c>
      <c r="K114" s="15"/>
      <c r="L114" s="15"/>
      <c r="M114" s="15"/>
      <c r="N114" s="40" t="e">
        <f t="shared" si="2"/>
        <v>#N/A</v>
      </c>
      <c r="O114" s="40" t="e">
        <f>IF(N114&gt;1%,(O113-(O113*N114)),N114)</f>
        <v>#N/A</v>
      </c>
      <c r="P114" s="52"/>
      <c r="Q114" s="45"/>
      <c r="R114" s="48"/>
      <c r="S114" s="34"/>
      <c r="T114" s="34"/>
    </row>
    <row r="115" spans="1:20" s="29" customFormat="1" ht="14.25" x14ac:dyDescent="0.25">
      <c r="B115" s="53"/>
      <c r="C115" s="56"/>
      <c r="D115" s="59" t="e">
        <f>VLOOKUP(C115,Criterios!$A$20:$B$24,2,FALSE)</f>
        <v>#N/A</v>
      </c>
      <c r="E115" s="62" t="s">
        <v>37</v>
      </c>
      <c r="F115" s="10" t="s">
        <v>38</v>
      </c>
      <c r="G115" s="11"/>
      <c r="H115" s="35" t="e">
        <f>VLOOKUP(G115,Criterios!$B$3:$C$6,2,FALSE)</f>
        <v>#N/A</v>
      </c>
      <c r="I115" s="11"/>
      <c r="J115" s="35" t="e">
        <f>VLOOKUP(I115,Criterios!$B$7:$C$9,2,FALSE)</f>
        <v>#N/A</v>
      </c>
      <c r="K115" s="11"/>
      <c r="L115" s="11"/>
      <c r="M115" s="11"/>
      <c r="N115" s="38" t="e">
        <f t="shared" si="2"/>
        <v>#N/A</v>
      </c>
      <c r="O115" s="38" t="e">
        <f>(D115-(D115*N115))</f>
        <v>#N/A</v>
      </c>
      <c r="P115" s="63" t="e">
        <f>IF(O116&gt;1%,O116,O115)</f>
        <v>#N/A</v>
      </c>
      <c r="Q115" s="43" t="e">
        <f>IF(P117&gt;1%,P117,P115)</f>
        <v>#N/A</v>
      </c>
      <c r="R115" s="46" t="e">
        <f>IF(Q115&lt;=20%,Criterios!$A$20,IF(Q115&lt;=40%,Criterios!$A$21,IF(Q115&lt;=60%,Criterios!$A$22,IF(Q115&lt;=80,Criterios!$A$23,Criterios!$A$24))))</f>
        <v>#N/A</v>
      </c>
      <c r="S115" s="31"/>
      <c r="T115" s="31"/>
    </row>
    <row r="116" spans="1:20" s="25" customFormat="1" ht="15" x14ac:dyDescent="0.25">
      <c r="B116" s="54"/>
      <c r="C116" s="57"/>
      <c r="D116" s="60"/>
      <c r="E116" s="49"/>
      <c r="F116" s="12" t="s">
        <v>39</v>
      </c>
      <c r="G116" s="13"/>
      <c r="H116" s="36" t="e">
        <f>VLOOKUP(G116,Criterios!$B$3:$C$6,2,FALSE)</f>
        <v>#N/A</v>
      </c>
      <c r="I116" s="13"/>
      <c r="J116" s="36" t="e">
        <f>VLOOKUP(I116,Criterios!$B$7:$C$9,2,FALSE)</f>
        <v>#N/A</v>
      </c>
      <c r="K116" s="13"/>
      <c r="L116" s="13"/>
      <c r="M116" s="13"/>
      <c r="N116" s="39" t="e">
        <f t="shared" si="2"/>
        <v>#N/A</v>
      </c>
      <c r="O116" s="39" t="e">
        <f>(O115-(O115*N116))</f>
        <v>#N/A</v>
      </c>
      <c r="P116" s="51"/>
      <c r="Q116" s="44"/>
      <c r="R116" s="47"/>
      <c r="S116" s="32"/>
      <c r="T116" s="32"/>
    </row>
    <row r="117" spans="1:20" s="25" customFormat="1" ht="15" x14ac:dyDescent="0.25">
      <c r="B117" s="54"/>
      <c r="C117" s="57"/>
      <c r="D117" s="60"/>
      <c r="E117" s="49" t="s">
        <v>40</v>
      </c>
      <c r="F117" s="12" t="s">
        <v>38</v>
      </c>
      <c r="G117" s="13"/>
      <c r="H117" s="36" t="e">
        <f>VLOOKUP(G117,Criterios!$B$3:$C$6,2,FALSE)</f>
        <v>#N/A</v>
      </c>
      <c r="I117" s="13"/>
      <c r="J117" s="36" t="e">
        <f>VLOOKUP(I117,Criterios!$B$7:$C$9,2,FALSE)</f>
        <v>#N/A</v>
      </c>
      <c r="K117" s="13"/>
      <c r="L117" s="13"/>
      <c r="M117" s="13"/>
      <c r="N117" s="39" t="e">
        <f t="shared" si="2"/>
        <v>#N/A</v>
      </c>
      <c r="O117" s="39" t="e">
        <f>IF(N117&gt;1%,(O116-(O116*N117)),N117)</f>
        <v>#N/A</v>
      </c>
      <c r="P117" s="51" t="e">
        <f>IF(O118&gt;1%,O118,O117)</f>
        <v>#N/A</v>
      </c>
      <c r="Q117" s="44"/>
      <c r="R117" s="47"/>
      <c r="S117" s="32"/>
      <c r="T117" s="32"/>
    </row>
    <row r="118" spans="1:20" s="25" customFormat="1" ht="15" x14ac:dyDescent="0.25">
      <c r="B118" s="55"/>
      <c r="C118" s="58"/>
      <c r="D118" s="61"/>
      <c r="E118" s="50"/>
      <c r="F118" s="14" t="s">
        <v>39</v>
      </c>
      <c r="G118" s="15"/>
      <c r="H118" s="37" t="e">
        <f>VLOOKUP(G118,Criterios!$B$3:$C$6,2,FALSE)</f>
        <v>#N/A</v>
      </c>
      <c r="I118" s="15"/>
      <c r="J118" s="37" t="e">
        <f>VLOOKUP(I118,Criterios!$B$7:$C$9,2,FALSE)</f>
        <v>#N/A</v>
      </c>
      <c r="K118" s="15"/>
      <c r="L118" s="15"/>
      <c r="M118" s="15"/>
      <c r="N118" s="40" t="e">
        <f t="shared" si="2"/>
        <v>#N/A</v>
      </c>
      <c r="O118" s="40" t="e">
        <f>IF(N118&gt;1%,(O117-(O117*N118)),N118)</f>
        <v>#N/A</v>
      </c>
      <c r="P118" s="52"/>
      <c r="Q118" s="45"/>
      <c r="R118" s="48"/>
      <c r="S118" s="32"/>
      <c r="T118" s="32"/>
    </row>
    <row r="119" spans="1:20" s="27" customFormat="1" ht="15" x14ac:dyDescent="0.25">
      <c r="B119" s="53"/>
      <c r="C119" s="56"/>
      <c r="D119" s="59" t="e">
        <f>VLOOKUP(C119,Criterios!$A$20:$B$24,2,FALSE)</f>
        <v>#N/A</v>
      </c>
      <c r="E119" s="62" t="s">
        <v>37</v>
      </c>
      <c r="F119" s="10" t="s">
        <v>38</v>
      </c>
      <c r="G119" s="11"/>
      <c r="H119" s="35" t="e">
        <f>VLOOKUP(G119,Criterios!$B$3:$C$6,2,FALSE)</f>
        <v>#N/A</v>
      </c>
      <c r="I119" s="11"/>
      <c r="J119" s="35" t="e">
        <f>VLOOKUP(I119,Criterios!$B$7:$C$9,2,FALSE)</f>
        <v>#N/A</v>
      </c>
      <c r="K119" s="11"/>
      <c r="L119" s="11"/>
      <c r="M119" s="11"/>
      <c r="N119" s="38" t="e">
        <f t="shared" si="2"/>
        <v>#N/A</v>
      </c>
      <c r="O119" s="38" t="e">
        <f>(D119-(D119*N119))</f>
        <v>#N/A</v>
      </c>
      <c r="P119" s="63" t="e">
        <f>IF(O120&gt;1%,O120,O119)</f>
        <v>#N/A</v>
      </c>
      <c r="Q119" s="43" t="e">
        <f>IF(P121&gt;1%,P121,P119)</f>
        <v>#N/A</v>
      </c>
      <c r="R119" s="46" t="e">
        <f>IF(Q119&lt;=20%,Criterios!$A$20,IF(Q119&lt;=40%,Criterios!$A$21,IF(Q119&lt;=60%,Criterios!$A$22,IF(Q119&lt;=80,Criterios!$A$23,Criterios!$A$24))))</f>
        <v>#N/A</v>
      </c>
      <c r="S119" s="33"/>
      <c r="T119" s="33"/>
    </row>
    <row r="120" spans="1:20" s="27" customFormat="1" ht="15" x14ac:dyDescent="0.25">
      <c r="B120" s="54"/>
      <c r="C120" s="57"/>
      <c r="D120" s="60"/>
      <c r="E120" s="49"/>
      <c r="F120" s="12" t="s">
        <v>39</v>
      </c>
      <c r="G120" s="13"/>
      <c r="H120" s="36" t="e">
        <f>VLOOKUP(G120,Criterios!$B$3:$C$6,2,FALSE)</f>
        <v>#N/A</v>
      </c>
      <c r="I120" s="13"/>
      <c r="J120" s="36" t="e">
        <f>VLOOKUP(I120,Criterios!$B$7:$C$9,2,FALSE)</f>
        <v>#N/A</v>
      </c>
      <c r="K120" s="13"/>
      <c r="L120" s="13"/>
      <c r="M120" s="13"/>
      <c r="N120" s="39" t="e">
        <f t="shared" si="2"/>
        <v>#N/A</v>
      </c>
      <c r="O120" s="39" t="e">
        <f>(O119-(O119*N120))</f>
        <v>#N/A</v>
      </c>
      <c r="P120" s="51"/>
      <c r="Q120" s="44"/>
      <c r="R120" s="47"/>
      <c r="S120" s="33"/>
      <c r="T120" s="33"/>
    </row>
    <row r="121" spans="1:20" s="27" customFormat="1" ht="15" x14ac:dyDescent="0.25">
      <c r="B121" s="54"/>
      <c r="C121" s="57"/>
      <c r="D121" s="60"/>
      <c r="E121" s="49" t="s">
        <v>40</v>
      </c>
      <c r="F121" s="12" t="s">
        <v>38</v>
      </c>
      <c r="G121" s="13"/>
      <c r="H121" s="36" t="e">
        <f>VLOOKUP(G121,Criterios!$B$3:$C$6,2,FALSE)</f>
        <v>#N/A</v>
      </c>
      <c r="I121" s="13"/>
      <c r="J121" s="36" t="e">
        <f>VLOOKUP(I121,Criterios!$B$7:$C$9,2,FALSE)</f>
        <v>#N/A</v>
      </c>
      <c r="K121" s="13"/>
      <c r="L121" s="13"/>
      <c r="M121" s="13"/>
      <c r="N121" s="39" t="e">
        <f t="shared" si="2"/>
        <v>#N/A</v>
      </c>
      <c r="O121" s="39" t="e">
        <f>IF(N121&gt;1%,(O120-(O120*N121)),N121)</f>
        <v>#N/A</v>
      </c>
      <c r="P121" s="51" t="e">
        <f>IF(O122&gt;1%,O122,O121)</f>
        <v>#N/A</v>
      </c>
      <c r="Q121" s="44"/>
      <c r="R121" s="47"/>
      <c r="S121" s="33"/>
      <c r="T121" s="33"/>
    </row>
    <row r="122" spans="1:20" x14ac:dyDescent="0.2">
      <c r="B122" s="55"/>
      <c r="C122" s="58"/>
      <c r="D122" s="61"/>
      <c r="E122" s="50"/>
      <c r="F122" s="14" t="s">
        <v>39</v>
      </c>
      <c r="G122" s="15"/>
      <c r="H122" s="37" t="e">
        <f>VLOOKUP(G122,Criterios!$B$3:$C$6,2,FALSE)</f>
        <v>#N/A</v>
      </c>
      <c r="I122" s="15"/>
      <c r="J122" s="37" t="e">
        <f>VLOOKUP(I122,Criterios!$B$7:$C$9,2,FALSE)</f>
        <v>#N/A</v>
      </c>
      <c r="K122" s="15"/>
      <c r="L122" s="15"/>
      <c r="M122" s="15"/>
      <c r="N122" s="40" t="e">
        <f t="shared" si="2"/>
        <v>#N/A</v>
      </c>
      <c r="O122" s="40" t="e">
        <f>IF(N122&gt;1%,(O121-(O121*N122)),N122)</f>
        <v>#N/A</v>
      </c>
      <c r="P122" s="52"/>
      <c r="Q122" s="45"/>
      <c r="R122" s="48"/>
      <c r="S122" s="34"/>
      <c r="T122" s="34"/>
    </row>
    <row r="123" spans="1:20" ht="14.25" x14ac:dyDescent="0.2">
      <c r="A123" s="29"/>
      <c r="B123" s="53"/>
      <c r="C123" s="56"/>
      <c r="D123" s="59" t="e">
        <f>VLOOKUP(C123,Criterios!$A$20:$B$24,2,FALSE)</f>
        <v>#N/A</v>
      </c>
      <c r="E123" s="62" t="s">
        <v>37</v>
      </c>
      <c r="F123" s="10" t="s">
        <v>38</v>
      </c>
      <c r="G123" s="11"/>
      <c r="H123" s="35" t="e">
        <f>VLOOKUP(G123,Criterios!$B$3:$C$6,2,FALSE)</f>
        <v>#N/A</v>
      </c>
      <c r="I123" s="11"/>
      <c r="J123" s="35" t="e">
        <f>VLOOKUP(I123,Criterios!$B$7:$C$9,2,FALSE)</f>
        <v>#N/A</v>
      </c>
      <c r="K123" s="11"/>
      <c r="L123" s="11"/>
      <c r="M123" s="11"/>
      <c r="N123" s="38" t="e">
        <f t="shared" si="2"/>
        <v>#N/A</v>
      </c>
      <c r="O123" s="38" t="e">
        <f>(D123-(D123*N123))</f>
        <v>#N/A</v>
      </c>
      <c r="P123" s="63" t="e">
        <f>IF(O124&gt;1%,O124,O123)</f>
        <v>#N/A</v>
      </c>
      <c r="Q123" s="43" t="e">
        <f>IF(P125&gt;1%,P125,P123)</f>
        <v>#N/A</v>
      </c>
      <c r="R123" s="46" t="e">
        <f>IF(Q123&lt;=20%,Criterios!$A$20,IF(Q123&lt;=40%,Criterios!$A$21,IF(Q123&lt;=60%,Criterios!$A$22,IF(Q123&lt;=80,Criterios!$A$23,Criterios!$A$24))))</f>
        <v>#N/A</v>
      </c>
      <c r="S123" s="34"/>
      <c r="T123" s="34"/>
    </row>
    <row r="124" spans="1:20" ht="14.25" x14ac:dyDescent="0.2">
      <c r="A124" s="29"/>
      <c r="B124" s="54"/>
      <c r="C124" s="57"/>
      <c r="D124" s="60"/>
      <c r="E124" s="49"/>
      <c r="F124" s="12" t="s">
        <v>39</v>
      </c>
      <c r="G124" s="13"/>
      <c r="H124" s="36" t="e">
        <f>VLOOKUP(G124,Criterios!$B$3:$C$6,2,FALSE)</f>
        <v>#N/A</v>
      </c>
      <c r="I124" s="13"/>
      <c r="J124" s="36" t="e">
        <f>VLOOKUP(I124,Criterios!$B$7:$C$9,2,FALSE)</f>
        <v>#N/A</v>
      </c>
      <c r="K124" s="13"/>
      <c r="L124" s="13"/>
      <c r="M124" s="13"/>
      <c r="N124" s="39" t="e">
        <f t="shared" si="2"/>
        <v>#N/A</v>
      </c>
      <c r="O124" s="39" t="e">
        <f>(O123-(O123*N124))</f>
        <v>#N/A</v>
      </c>
      <c r="P124" s="51"/>
      <c r="Q124" s="44"/>
      <c r="R124" s="47"/>
      <c r="S124" s="34"/>
      <c r="T124" s="34"/>
    </row>
    <row r="125" spans="1:20" ht="14.25" x14ac:dyDescent="0.2">
      <c r="A125" s="29"/>
      <c r="B125" s="54"/>
      <c r="C125" s="57"/>
      <c r="D125" s="60"/>
      <c r="E125" s="49" t="s">
        <v>40</v>
      </c>
      <c r="F125" s="12" t="s">
        <v>38</v>
      </c>
      <c r="G125" s="13"/>
      <c r="H125" s="36" t="e">
        <f>VLOOKUP(G125,Criterios!$B$3:$C$6,2,FALSE)</f>
        <v>#N/A</v>
      </c>
      <c r="I125" s="13"/>
      <c r="J125" s="36" t="e">
        <f>VLOOKUP(I125,Criterios!$B$7:$C$9,2,FALSE)</f>
        <v>#N/A</v>
      </c>
      <c r="K125" s="13"/>
      <c r="L125" s="13"/>
      <c r="M125" s="13"/>
      <c r="N125" s="39" t="e">
        <f t="shared" si="2"/>
        <v>#N/A</v>
      </c>
      <c r="O125" s="39" t="e">
        <f>IF(N125&gt;1%,(O124-(O124*N125)),N125)</f>
        <v>#N/A</v>
      </c>
      <c r="P125" s="51" t="e">
        <f>IF(O126&gt;1%,O126,O125)</f>
        <v>#N/A</v>
      </c>
      <c r="Q125" s="44"/>
      <c r="R125" s="47"/>
      <c r="S125" s="34"/>
      <c r="T125" s="34"/>
    </row>
    <row r="126" spans="1:20" ht="14.25" x14ac:dyDescent="0.2">
      <c r="A126" s="29"/>
      <c r="B126" s="55"/>
      <c r="C126" s="58"/>
      <c r="D126" s="61"/>
      <c r="E126" s="50"/>
      <c r="F126" s="14" t="s">
        <v>39</v>
      </c>
      <c r="G126" s="15"/>
      <c r="H126" s="37" t="e">
        <f>VLOOKUP(G126,Criterios!$B$3:$C$6,2,FALSE)</f>
        <v>#N/A</v>
      </c>
      <c r="I126" s="15"/>
      <c r="J126" s="37" t="e">
        <f>VLOOKUP(I126,Criterios!$B$7:$C$9,2,FALSE)</f>
        <v>#N/A</v>
      </c>
      <c r="K126" s="15"/>
      <c r="L126" s="15"/>
      <c r="M126" s="15"/>
      <c r="N126" s="40" t="e">
        <f t="shared" si="2"/>
        <v>#N/A</v>
      </c>
      <c r="O126" s="40" t="e">
        <f>IF(N126&gt;1%,(O125-(O125*N126)),N126)</f>
        <v>#N/A</v>
      </c>
      <c r="P126" s="52"/>
      <c r="Q126" s="45"/>
      <c r="R126" s="48"/>
      <c r="S126" s="34"/>
      <c r="T126" s="34"/>
    </row>
    <row r="127" spans="1:20" ht="14.25" x14ac:dyDescent="0.2">
      <c r="A127" s="29"/>
      <c r="B127" s="53"/>
      <c r="C127" s="56"/>
      <c r="D127" s="59" t="e">
        <f>VLOOKUP(C127,Criterios!$A$20:$B$24,2,FALSE)</f>
        <v>#N/A</v>
      </c>
      <c r="E127" s="62" t="s">
        <v>37</v>
      </c>
      <c r="F127" s="10" t="s">
        <v>38</v>
      </c>
      <c r="G127" s="11"/>
      <c r="H127" s="35" t="e">
        <f>VLOOKUP(G127,Criterios!$B$3:$C$6,2,FALSE)</f>
        <v>#N/A</v>
      </c>
      <c r="I127" s="11"/>
      <c r="J127" s="35" t="e">
        <f>VLOOKUP(I127,Criterios!$B$7:$C$9,2,FALSE)</f>
        <v>#N/A</v>
      </c>
      <c r="K127" s="11"/>
      <c r="L127" s="11"/>
      <c r="M127" s="11"/>
      <c r="N127" s="38" t="e">
        <f t="shared" si="2"/>
        <v>#N/A</v>
      </c>
      <c r="O127" s="38" t="e">
        <f>(D127-(D127*N127))</f>
        <v>#N/A</v>
      </c>
      <c r="P127" s="63" t="e">
        <f>IF(O128&gt;1%,O128,O127)</f>
        <v>#N/A</v>
      </c>
      <c r="Q127" s="43" t="e">
        <f>IF(P129&gt;1%,P129,P127)</f>
        <v>#N/A</v>
      </c>
      <c r="R127" s="46" t="e">
        <f>IF(Q127&lt;=20%,Criterios!$A$20,IF(Q127&lt;=40%,Criterios!$A$21,IF(Q127&lt;=60%,Criterios!$A$22,IF(Q127&lt;=80,Criterios!$A$23,Criterios!$A$24))))</f>
        <v>#N/A</v>
      </c>
      <c r="S127" s="34"/>
      <c r="T127" s="34"/>
    </row>
    <row r="128" spans="1:20" ht="15" x14ac:dyDescent="0.2">
      <c r="A128" s="25"/>
      <c r="B128" s="54"/>
      <c r="C128" s="57"/>
      <c r="D128" s="60"/>
      <c r="E128" s="49"/>
      <c r="F128" s="12" t="s">
        <v>39</v>
      </c>
      <c r="G128" s="13"/>
      <c r="H128" s="36" t="e">
        <f>VLOOKUP(G128,Criterios!$B$3:$C$6,2,FALSE)</f>
        <v>#N/A</v>
      </c>
      <c r="I128" s="13"/>
      <c r="J128" s="36" t="e">
        <f>VLOOKUP(I128,Criterios!$B$7:$C$9,2,FALSE)</f>
        <v>#N/A</v>
      </c>
      <c r="K128" s="13"/>
      <c r="L128" s="13"/>
      <c r="M128" s="13"/>
      <c r="N128" s="39" t="e">
        <f t="shared" si="2"/>
        <v>#N/A</v>
      </c>
      <c r="O128" s="39" t="e">
        <f>(O127-(O127*N128))</f>
        <v>#N/A</v>
      </c>
      <c r="P128" s="51"/>
      <c r="Q128" s="44"/>
      <c r="R128" s="47"/>
      <c r="S128" s="34"/>
      <c r="T128" s="34"/>
    </row>
    <row r="129" spans="1:20" ht="15" x14ac:dyDescent="0.2">
      <c r="A129" s="25"/>
      <c r="B129" s="54"/>
      <c r="C129" s="57"/>
      <c r="D129" s="60"/>
      <c r="E129" s="49" t="s">
        <v>40</v>
      </c>
      <c r="F129" s="12" t="s">
        <v>38</v>
      </c>
      <c r="G129" s="13"/>
      <c r="H129" s="36" t="e">
        <f>VLOOKUP(G129,Criterios!$B$3:$C$6,2,FALSE)</f>
        <v>#N/A</v>
      </c>
      <c r="I129" s="13"/>
      <c r="J129" s="36" t="e">
        <f>VLOOKUP(I129,Criterios!$B$7:$C$9,2,FALSE)</f>
        <v>#N/A</v>
      </c>
      <c r="K129" s="13"/>
      <c r="L129" s="13"/>
      <c r="M129" s="13"/>
      <c r="N129" s="39" t="e">
        <f t="shared" si="2"/>
        <v>#N/A</v>
      </c>
      <c r="O129" s="39" t="e">
        <f>IF(N129&gt;1%,(O128-(O128*N129)),N129)</f>
        <v>#N/A</v>
      </c>
      <c r="P129" s="51" t="e">
        <f>IF(O130&gt;1%,O130,O129)</f>
        <v>#N/A</v>
      </c>
      <c r="Q129" s="44"/>
      <c r="R129" s="47"/>
      <c r="S129" s="34"/>
      <c r="T129" s="34"/>
    </row>
    <row r="130" spans="1:20" ht="15" x14ac:dyDescent="0.2">
      <c r="A130" s="25"/>
      <c r="B130" s="55"/>
      <c r="C130" s="58"/>
      <c r="D130" s="61"/>
      <c r="E130" s="50"/>
      <c r="F130" s="14" t="s">
        <v>39</v>
      </c>
      <c r="G130" s="15"/>
      <c r="H130" s="37" t="e">
        <f>VLOOKUP(G130,Criterios!$B$3:$C$6,2,FALSE)</f>
        <v>#N/A</v>
      </c>
      <c r="I130" s="15"/>
      <c r="J130" s="37" t="e">
        <f>VLOOKUP(I130,Criterios!$B$7:$C$9,2,FALSE)</f>
        <v>#N/A</v>
      </c>
      <c r="K130" s="15"/>
      <c r="L130" s="15"/>
      <c r="M130" s="15"/>
      <c r="N130" s="40" t="e">
        <f t="shared" si="2"/>
        <v>#N/A</v>
      </c>
      <c r="O130" s="40" t="e">
        <f>IF(N130&gt;1%,(O129-(O129*N130)),N130)</f>
        <v>#N/A</v>
      </c>
      <c r="P130" s="52"/>
      <c r="Q130" s="45"/>
      <c r="R130" s="48"/>
      <c r="S130" s="34"/>
      <c r="T130" s="34"/>
    </row>
    <row r="131" spans="1:20" x14ac:dyDescent="0.2">
      <c r="B131" s="2"/>
      <c r="C131" s="2"/>
      <c r="D131" s="2"/>
      <c r="E131" s="2"/>
      <c r="F131" s="2"/>
      <c r="I131" s="3"/>
      <c r="J131" s="3"/>
      <c r="K131" s="3"/>
      <c r="L131" s="3"/>
      <c r="M131" s="3"/>
      <c r="N131" s="3"/>
      <c r="O131" s="3"/>
      <c r="P131" s="3"/>
      <c r="Q131" s="5"/>
      <c r="R131" s="3"/>
    </row>
  </sheetData>
  <sheetProtection algorithmName="SHA-512" hashValue="ZWHW+WDXYCZ0GjHOfjg8EdubTaQ6d4SqqRVsyVcjj5ZRRYRHIK5q/gu4bG81vDfSNAGSWQZbyKeMvl8NeYoD/g==" saltValue="HGFXQawe1+gJ9V07YeDctQ==" spinCount="100000" sheet="1" objects="1" scenarios="1"/>
  <mergeCells count="274">
    <mergeCell ref="B111:B114"/>
    <mergeCell ref="C111:C114"/>
    <mergeCell ref="D111:D114"/>
    <mergeCell ref="E111:E112"/>
    <mergeCell ref="P111:P112"/>
    <mergeCell ref="Q111:Q114"/>
    <mergeCell ref="R111:R114"/>
    <mergeCell ref="E113:E114"/>
    <mergeCell ref="P113:P114"/>
    <mergeCell ref="R103:R106"/>
    <mergeCell ref="E105:E106"/>
    <mergeCell ref="P105:P106"/>
    <mergeCell ref="B107:B110"/>
    <mergeCell ref="C107:C110"/>
    <mergeCell ref="D107:D110"/>
    <mergeCell ref="E107:E108"/>
    <mergeCell ref="P107:P108"/>
    <mergeCell ref="Q107:Q110"/>
    <mergeCell ref="R107:R110"/>
    <mergeCell ref="E109:E110"/>
    <mergeCell ref="P109:P110"/>
    <mergeCell ref="B68:B71"/>
    <mergeCell ref="C68:C71"/>
    <mergeCell ref="D68:D71"/>
    <mergeCell ref="E68:E69"/>
    <mergeCell ref="P68:P69"/>
    <mergeCell ref="Q68:Q71"/>
    <mergeCell ref="R68:R71"/>
    <mergeCell ref="E70:E71"/>
    <mergeCell ref="P70:P71"/>
    <mergeCell ref="R60:R63"/>
    <mergeCell ref="E62:E63"/>
    <mergeCell ref="P62:P63"/>
    <mergeCell ref="B64:B67"/>
    <mergeCell ref="C64:C67"/>
    <mergeCell ref="D64:D67"/>
    <mergeCell ref="E64:E65"/>
    <mergeCell ref="P64:P65"/>
    <mergeCell ref="Q64:Q67"/>
    <mergeCell ref="R64:R67"/>
    <mergeCell ref="E66:E67"/>
    <mergeCell ref="P66:P67"/>
    <mergeCell ref="E22:E23"/>
    <mergeCell ref="P22:P23"/>
    <mergeCell ref="Q22:Q25"/>
    <mergeCell ref="R22:R25"/>
    <mergeCell ref="E24:E25"/>
    <mergeCell ref="P24:P25"/>
    <mergeCell ref="B26:B29"/>
    <mergeCell ref="C26:C29"/>
    <mergeCell ref="D26:D29"/>
    <mergeCell ref="E26:E27"/>
    <mergeCell ref="P26:P27"/>
    <mergeCell ref="Q26:Q29"/>
    <mergeCell ref="R26:R29"/>
    <mergeCell ref="E28:E29"/>
    <mergeCell ref="P28:P29"/>
    <mergeCell ref="S96:S98"/>
    <mergeCell ref="E42:E43"/>
    <mergeCell ref="E44:E45"/>
    <mergeCell ref="B30:B33"/>
    <mergeCell ref="C30:C33"/>
    <mergeCell ref="D30:D33"/>
    <mergeCell ref="P30:P31"/>
    <mergeCell ref="Q30:Q33"/>
    <mergeCell ref="R14:R17"/>
    <mergeCell ref="P14:P15"/>
    <mergeCell ref="P16:P17"/>
    <mergeCell ref="Q14:Q17"/>
    <mergeCell ref="B18:B21"/>
    <mergeCell ref="C18:C21"/>
    <mergeCell ref="D18:D21"/>
    <mergeCell ref="E18:E19"/>
    <mergeCell ref="P18:P19"/>
    <mergeCell ref="Q18:Q21"/>
    <mergeCell ref="R18:R21"/>
    <mergeCell ref="E20:E21"/>
    <mergeCell ref="P20:P21"/>
    <mergeCell ref="B22:B25"/>
    <mergeCell ref="C22:C25"/>
    <mergeCell ref="D22:D25"/>
    <mergeCell ref="C2:R5"/>
    <mergeCell ref="B7:T7"/>
    <mergeCell ref="B49:T49"/>
    <mergeCell ref="B92:T92"/>
    <mergeCell ref="B53:B55"/>
    <mergeCell ref="E53:E55"/>
    <mergeCell ref="F53:F55"/>
    <mergeCell ref="G52:K52"/>
    <mergeCell ref="R11:R13"/>
    <mergeCell ref="F11:F13"/>
    <mergeCell ref="E11:E13"/>
    <mergeCell ref="Q12:Q13"/>
    <mergeCell ref="L9:N9"/>
    <mergeCell ref="C14:C17"/>
    <mergeCell ref="D14:D17"/>
    <mergeCell ref="B14:B17"/>
    <mergeCell ref="S53:S55"/>
    <mergeCell ref="G11:M11"/>
    <mergeCell ref="N12:N13"/>
    <mergeCell ref="O12:O13"/>
    <mergeCell ref="P12:P13"/>
    <mergeCell ref="N11:Q11"/>
    <mergeCell ref="K12:M12"/>
    <mergeCell ref="G12:J12"/>
    <mergeCell ref="B11:B13"/>
    <mergeCell ref="B2:B5"/>
    <mergeCell ref="T96:T98"/>
    <mergeCell ref="L94:N94"/>
    <mergeCell ref="G95:K95"/>
    <mergeCell ref="B96:B98"/>
    <mergeCell ref="E96:E98"/>
    <mergeCell ref="F96:F98"/>
    <mergeCell ref="R96:R98"/>
    <mergeCell ref="E14:E15"/>
    <mergeCell ref="E16:E17"/>
    <mergeCell ref="I9:K9"/>
    <mergeCell ref="F9:G9"/>
    <mergeCell ref="C11:D12"/>
    <mergeCell ref="Q97:Q98"/>
    <mergeCell ref="R53:R55"/>
    <mergeCell ref="Q54:Q55"/>
    <mergeCell ref="L51:N51"/>
    <mergeCell ref="E30:E31"/>
    <mergeCell ref="E32:E33"/>
    <mergeCell ref="E34:E35"/>
    <mergeCell ref="E36:E37"/>
    <mergeCell ref="E38:E39"/>
    <mergeCell ref="E40:E41"/>
    <mergeCell ref="R30:R33"/>
    <mergeCell ref="P32:P33"/>
    <mergeCell ref="B34:B37"/>
    <mergeCell ref="C34:C37"/>
    <mergeCell ref="D34:D37"/>
    <mergeCell ref="P34:P35"/>
    <mergeCell ref="Q34:Q37"/>
    <mergeCell ref="R34:R37"/>
    <mergeCell ref="P36:P37"/>
    <mergeCell ref="R38:R41"/>
    <mergeCell ref="P40:P41"/>
    <mergeCell ref="B42:B45"/>
    <mergeCell ref="C42:C45"/>
    <mergeCell ref="D42:D45"/>
    <mergeCell ref="P42:P43"/>
    <mergeCell ref="Q42:Q45"/>
    <mergeCell ref="R42:R45"/>
    <mergeCell ref="P44:P45"/>
    <mergeCell ref="B38:B41"/>
    <mergeCell ref="C38:C41"/>
    <mergeCell ref="D38:D41"/>
    <mergeCell ref="P38:P39"/>
    <mergeCell ref="Q38:Q41"/>
    <mergeCell ref="N53:Q53"/>
    <mergeCell ref="G54:J54"/>
    <mergeCell ref="K54:M54"/>
    <mergeCell ref="N54:N55"/>
    <mergeCell ref="O54:O55"/>
    <mergeCell ref="P54:P55"/>
    <mergeCell ref="F51:G51"/>
    <mergeCell ref="H51:K51"/>
    <mergeCell ref="C53:D54"/>
    <mergeCell ref="G53:M53"/>
    <mergeCell ref="Q56:Q59"/>
    <mergeCell ref="R56:R59"/>
    <mergeCell ref="E58:E59"/>
    <mergeCell ref="P58:P59"/>
    <mergeCell ref="B72:B75"/>
    <mergeCell ref="C72:C75"/>
    <mergeCell ref="D72:D75"/>
    <mergeCell ref="E72:E73"/>
    <mergeCell ref="P72:P73"/>
    <mergeCell ref="Q72:Q75"/>
    <mergeCell ref="R72:R75"/>
    <mergeCell ref="E74:E75"/>
    <mergeCell ref="P74:P75"/>
    <mergeCell ref="B56:B59"/>
    <mergeCell ref="C56:C59"/>
    <mergeCell ref="D56:D59"/>
    <mergeCell ref="E56:E57"/>
    <mergeCell ref="P56:P57"/>
    <mergeCell ref="B60:B63"/>
    <mergeCell ref="C60:C63"/>
    <mergeCell ref="D60:D63"/>
    <mergeCell ref="E60:E61"/>
    <mergeCell ref="P60:P61"/>
    <mergeCell ref="Q60:Q63"/>
    <mergeCell ref="B84:B87"/>
    <mergeCell ref="C84:C87"/>
    <mergeCell ref="D84:D87"/>
    <mergeCell ref="E84:E85"/>
    <mergeCell ref="P84:P85"/>
    <mergeCell ref="Q76:Q79"/>
    <mergeCell ref="R76:R79"/>
    <mergeCell ref="E78:E79"/>
    <mergeCell ref="P78:P79"/>
    <mergeCell ref="B80:B83"/>
    <mergeCell ref="C80:C83"/>
    <mergeCell ref="D80:D83"/>
    <mergeCell ref="E80:E81"/>
    <mergeCell ref="P80:P81"/>
    <mergeCell ref="Q80:Q83"/>
    <mergeCell ref="R80:R83"/>
    <mergeCell ref="E82:E83"/>
    <mergeCell ref="P82:P83"/>
    <mergeCell ref="B76:B79"/>
    <mergeCell ref="C76:C79"/>
    <mergeCell ref="D76:D79"/>
    <mergeCell ref="E76:E77"/>
    <mergeCell ref="P76:P77"/>
    <mergeCell ref="Q84:Q87"/>
    <mergeCell ref="R84:R87"/>
    <mergeCell ref="E86:E87"/>
    <mergeCell ref="P86:P87"/>
    <mergeCell ref="C96:D97"/>
    <mergeCell ref="G96:M96"/>
    <mergeCell ref="N96:Q96"/>
    <mergeCell ref="G97:J97"/>
    <mergeCell ref="K97:M97"/>
    <mergeCell ref="N97:N98"/>
    <mergeCell ref="O97:O98"/>
    <mergeCell ref="P97:P98"/>
    <mergeCell ref="H94:K94"/>
    <mergeCell ref="F94:G94"/>
    <mergeCell ref="Q99:Q102"/>
    <mergeCell ref="R99:R102"/>
    <mergeCell ref="E101:E102"/>
    <mergeCell ref="P101:P102"/>
    <mergeCell ref="B115:B118"/>
    <mergeCell ref="C115:C118"/>
    <mergeCell ref="D115:D118"/>
    <mergeCell ref="E115:E116"/>
    <mergeCell ref="P115:P116"/>
    <mergeCell ref="Q115:Q118"/>
    <mergeCell ref="R115:R118"/>
    <mergeCell ref="E117:E118"/>
    <mergeCell ref="P117:P118"/>
    <mergeCell ref="B99:B102"/>
    <mergeCell ref="C99:C102"/>
    <mergeCell ref="D99:D102"/>
    <mergeCell ref="E99:E100"/>
    <mergeCell ref="P99:P100"/>
    <mergeCell ref="B103:B106"/>
    <mergeCell ref="C103:C106"/>
    <mergeCell ref="D103:D106"/>
    <mergeCell ref="E103:E104"/>
    <mergeCell ref="P103:P104"/>
    <mergeCell ref="Q103:Q106"/>
    <mergeCell ref="Q119:Q122"/>
    <mergeCell ref="R119:R122"/>
    <mergeCell ref="E121:E122"/>
    <mergeCell ref="P121:P122"/>
    <mergeCell ref="B123:B126"/>
    <mergeCell ref="C123:C126"/>
    <mergeCell ref="D123:D126"/>
    <mergeCell ref="E123:E124"/>
    <mergeCell ref="P123:P124"/>
    <mergeCell ref="Q123:Q126"/>
    <mergeCell ref="R123:R126"/>
    <mergeCell ref="E125:E126"/>
    <mergeCell ref="P125:P126"/>
    <mergeCell ref="B119:B122"/>
    <mergeCell ref="C119:C122"/>
    <mergeCell ref="D119:D122"/>
    <mergeCell ref="E119:E120"/>
    <mergeCell ref="P119:P120"/>
    <mergeCell ref="Q127:Q130"/>
    <mergeCell ref="R127:R130"/>
    <mergeCell ref="E129:E130"/>
    <mergeCell ref="P129:P130"/>
    <mergeCell ref="B127:B130"/>
    <mergeCell ref="C127:C130"/>
    <mergeCell ref="D127:D130"/>
    <mergeCell ref="E127:E128"/>
    <mergeCell ref="P127:P128"/>
  </mergeCells>
  <dataValidations count="20">
    <dataValidation allowBlank="1" showInputMessage="1" showErrorMessage="1" prompt="Seleccione la respuesta de la lista desplegable." sqref="K55:M55 K13:M13 K98:M98" xr:uid="{00000000-0002-0000-0000-000000000000}"/>
    <dataValidation allowBlank="1" showInputMessage="1" showErrorMessage="1" prompt="Son las variables asignadas para evaluar el diseño del control del riesgo." sqref="G53 G11 G96" xr:uid="{00000000-0002-0000-0000-000001000000}"/>
    <dataValidation allowBlank="1" showInputMessage="1" showErrorMessage="1" prompt="Registre las conclusiones u observaciones respecto a la evaluación de la ejecución de la actividad de control, a partir de los resultados reportados por el proceso en el Formato Mapa y plan de tratamiento de riesgos (FOR-SG-013) sección C." sqref="T96:T98" xr:uid="{00000000-0002-0000-0000-000002000000}"/>
    <dataValidation allowBlank="1" showInputMessage="1" showErrorMessage="1" prompt="Relacione el riesgo identificado en el formato Mapa y plan de tratamiento de riesgos (FOR-SG-013)." sqref="B11:B13 B53:B55 B96:B98" xr:uid="{00000000-0002-0000-0000-000003000000}"/>
    <dataValidation allowBlank="1" showInputMessage="1" showErrorMessage="1" prompt="Relacione la causa del riesgo identificado en el formato Mapa y plan de tratamiento de riesgos (FOR-SG-013). Si cuenta con mas de dos causas, copie e inserte cuantas filas adicionales requiera." sqref="E11:E13 E53:E55 E96:E98" xr:uid="{00000000-0002-0000-0000-000004000000}"/>
    <dataValidation allowBlank="1" showInputMessage="1" showErrorMessage="1" prompt="Relacione la actividad de control registrada en el formato Mapa y plan de tratamiento de riesgos (FOR-SG-013). Si cuenta con mas de dos controles por causa, copie e inserte cuantas filas adicionales requiera." sqref="F11:F13 F53:F55 F96:F98" xr:uid="{00000000-0002-0000-0000-000005000000}"/>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K12:M12 K54:M54 K97:M97" xr:uid="{00000000-0002-0000-0000-000006000000}"/>
    <dataValidation allowBlank="1" showInputMessage="1" showErrorMessage="1" prompt="Permiten dar un peso a la eficiencia del control y de esta manera dar movimiento en la matriz de calor, a partir de los cambios en la probabilidad y el impacto." sqref="G12 G54 G97" xr:uid="{00000000-0002-0000-0000-000007000000}"/>
    <dataValidation allowBlank="1" showInputMessage="1" showErrorMessage="1" prompt="Respuesta automática. No diligenciar." sqref="J13 D98 H13 D13 J55 N12:P13 H55 D55 J98 N54:P55 H98 N97:P98" xr:uid="{00000000-0002-0000-0000-000008000000}"/>
    <dataValidation allowBlank="1" showInputMessage="1" showErrorMessage="1" prompt="Seleccione de la lista desplegable, la probabilidad inherente registrada en el Formato Mapa y plan de tratamiento de riesgos (FOR-SG-013), columna J." sqref="C13 C55 C98" xr:uid="{00000000-0002-0000-0000-000009000000}"/>
    <dataValidation allowBlank="1" showInputMessage="1" showErrorMessage="1" prompt="Registre las conclusiones u observaciones respecto al diseño de la actividad de control de acuerdo con cada uno de los atributos evaluados, cuando aplique." sqref="S53:S55 S96:S98" xr:uid="{00000000-0002-0000-0000-00000A000000}"/>
    <dataValidation allowBlank="1" showInputMessage="1" showErrorMessage="1" prompt="Seleccione la respuesta de la lista desplegable. Si no se requiere el uso de todas las filas, seleccione &quot;No aplica&quot; para aquellas que se encuentren vacias." sqref="G13 I13 G55 G98 I55 I98" xr:uid="{00000000-0002-0000-0000-00000B000000}"/>
    <dataValidation allowBlank="1" showInputMessage="1" showErrorMessage="1" prompt="Respuesta automática. No diligenciar. RECUERDE que para las filas vacias en las columnas &quot;G&quot; e &quot;I&quot; se debe seleccionar &quot;No aplica&quot;." sqref="Q12:Q13 Q54:Q55 Q97:Q98" xr:uid="{00000000-0002-0000-0000-00000C000000}"/>
    <dataValidation allowBlank="1" showInputMessage="1" showErrorMessage="1" prompt="Respuesta automática._x000a_El resultado que se genera, corresponde a la probabilidad residual que se debe registrar en la columna &quot;P&quot; del formato Mapa y plan de tratamiento de riesgos (FOR-SG-013)." sqref="R11:R13 R53:R55 R96:R98" xr:uid="{00000000-0002-0000-0000-00000D000000}"/>
    <dataValidation type="list" allowBlank="1" showInputMessage="1" showErrorMessage="1" sqref="G131:Q131 G46:P46 G88:Q88" xr:uid="{00000000-0002-0000-0000-00000E000000}">
      <formula1>#REF!</formula1>
    </dataValidation>
    <dataValidation allowBlank="1" showInputMessage="1" showErrorMessage="1" prompt="En el formato DD/MM/AAAA, registre la fecha de diligenciamiento por parte del gestor del proceso." sqref="C9" xr:uid="{00000000-0002-0000-0000-00000F000000}"/>
    <dataValidation allowBlank="1" showInputMessage="1" showErrorMessage="1" prompt="Registre el nombre del proceso." sqref="F9:G9 F51:G51 F94:G94" xr:uid="{00000000-0002-0000-0000-000010000000}"/>
    <dataValidation allowBlank="1" showInputMessage="1" showErrorMessage="1" prompt="Registre nombre completo del gestor del proceso." sqref="L9:N9" xr:uid="{00000000-0002-0000-0000-000011000000}"/>
    <dataValidation allowBlank="1" showInputMessage="1" showErrorMessage="1" prompt="En el formato DD/MM/AAAA, registre la fecha de diligenciamiento por parte del responsable de la revisión en calidad de segunda línea de defensa." sqref="C51" xr:uid="{00000000-0002-0000-0000-000012000000}"/>
    <dataValidation allowBlank="1" showInputMessage="1" showErrorMessage="1" prompt="En el formato DD/MM/AAAA, registre la fecha de diligenciamiento por parte del responsable de la evaluación en calidad de tercera línea de defensa." sqref="C94" xr:uid="{00000000-0002-0000-0000-000013000000}"/>
  </dataValidations>
  <pageMargins left="0.15748031496062992" right="0.19685039370078741" top="0.39370078740157483" bottom="0.31496062992125984" header="0.31496062992125984" footer="0.23622047244094491"/>
  <pageSetup scale="37" orientation="landscape" horizontalDpi="4294967294" verticalDpi="300" r:id="rId1"/>
  <rowBreaks count="1" manualBreakCount="1">
    <brk id="46" max="16383" man="1"/>
  </rowBreaks>
  <colBreaks count="1" manualBreakCount="1">
    <brk id="19" max="1048575" man="1"/>
  </col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14000000}">
          <x14:formula1>
            <xm:f>Criterios!$B$12:$B$13</xm:f>
          </x14:formula1>
          <xm:sqref>K56:K87 K14:K45 K99:K130</xm:sqref>
        </x14:dataValidation>
        <x14:dataValidation type="list" allowBlank="1" showInputMessage="1" showErrorMessage="1" xr:uid="{00000000-0002-0000-0000-000015000000}">
          <x14:formula1>
            <xm:f>Criterios!$B$14:$B$15</xm:f>
          </x14:formula1>
          <xm:sqref>L56:L87 L14:L45 L99:L130</xm:sqref>
        </x14:dataValidation>
        <x14:dataValidation type="list" allowBlank="1" showInputMessage="1" showErrorMessage="1" xr:uid="{00000000-0002-0000-0000-000016000000}">
          <x14:formula1>
            <xm:f>Criterios!$B$16:$B$17</xm:f>
          </x14:formula1>
          <xm:sqref>M56:M87 M14:M45 M99:M130</xm:sqref>
        </x14:dataValidation>
        <x14:dataValidation type="list" allowBlank="1" showInputMessage="1" showErrorMessage="1" xr:uid="{00000000-0002-0000-0000-000017000000}">
          <x14:formula1>
            <xm:f>Criterios!$A$20:$A$24</xm:f>
          </x14:formula1>
          <xm:sqref>C56:C87 C14:C45 C99:C130</xm:sqref>
        </x14:dataValidation>
        <x14:dataValidation type="list" allowBlank="1" showInputMessage="1" showErrorMessage="1" xr:uid="{00000000-0002-0000-0000-000018000000}">
          <x14:formula1>
            <xm:f>Criterios!$B$3:$B$6</xm:f>
          </x14:formula1>
          <xm:sqref>G56:G87 G14:G45 G99:G130</xm:sqref>
        </x14:dataValidation>
        <x14:dataValidation type="list" allowBlank="1" showInputMessage="1" showErrorMessage="1" xr:uid="{00000000-0002-0000-0000-000019000000}">
          <x14:formula1>
            <xm:f>Criterios!$B$7:$B$9</xm:f>
          </x14:formula1>
          <xm:sqref>I56:I87 I14:I45 I99:I130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4"/>
  <sheetViews>
    <sheetView topLeftCell="A7" workbookViewId="0">
      <selection activeCell="C21" sqref="C21"/>
    </sheetView>
  </sheetViews>
  <sheetFormatPr baseColWidth="10" defaultColWidth="11.42578125" defaultRowHeight="15" x14ac:dyDescent="0.25"/>
  <cols>
    <col min="1" max="1" width="21.28515625" bestFit="1" customWidth="1"/>
  </cols>
  <sheetData>
    <row r="2" spans="1:3" x14ac:dyDescent="0.25">
      <c r="A2" s="106" t="s">
        <v>57</v>
      </c>
      <c r="B2" s="106"/>
      <c r="C2" s="106"/>
    </row>
    <row r="3" spans="1:3" x14ac:dyDescent="0.25">
      <c r="A3" s="105" t="s">
        <v>58</v>
      </c>
      <c r="B3" t="s">
        <v>44</v>
      </c>
      <c r="C3" s="6">
        <v>0.25</v>
      </c>
    </row>
    <row r="4" spans="1:3" x14ac:dyDescent="0.25">
      <c r="A4" s="105"/>
      <c r="B4" t="s">
        <v>59</v>
      </c>
      <c r="C4" s="6">
        <v>0.15</v>
      </c>
    </row>
    <row r="5" spans="1:3" x14ac:dyDescent="0.25">
      <c r="A5" s="105"/>
      <c r="B5" t="s">
        <v>60</v>
      </c>
      <c r="C5" s="6">
        <v>0.1</v>
      </c>
    </row>
    <row r="6" spans="1:3" x14ac:dyDescent="0.25">
      <c r="A6" s="7"/>
      <c r="B6" t="s">
        <v>49</v>
      </c>
    </row>
    <row r="7" spans="1:3" x14ac:dyDescent="0.25">
      <c r="A7" s="105" t="s">
        <v>61</v>
      </c>
      <c r="B7" t="s">
        <v>62</v>
      </c>
      <c r="C7" s="6">
        <v>0.25</v>
      </c>
    </row>
    <row r="8" spans="1:3" x14ac:dyDescent="0.25">
      <c r="A8" s="105"/>
      <c r="B8" t="s">
        <v>45</v>
      </c>
      <c r="C8" s="6">
        <v>0.15</v>
      </c>
    </row>
    <row r="9" spans="1:3" x14ac:dyDescent="0.25">
      <c r="A9" s="7"/>
      <c r="B9" t="s">
        <v>49</v>
      </c>
      <c r="C9" s="6"/>
    </row>
    <row r="11" spans="1:3" x14ac:dyDescent="0.25">
      <c r="A11" s="106" t="s">
        <v>63</v>
      </c>
      <c r="B11" s="106"/>
      <c r="C11" s="106"/>
    </row>
    <row r="12" spans="1:3" x14ac:dyDescent="0.25">
      <c r="A12" s="105" t="s">
        <v>33</v>
      </c>
      <c r="B12" t="s">
        <v>46</v>
      </c>
      <c r="C12" s="6"/>
    </row>
    <row r="13" spans="1:3" x14ac:dyDescent="0.25">
      <c r="A13" s="105"/>
      <c r="B13" t="s">
        <v>64</v>
      </c>
      <c r="C13" s="6"/>
    </row>
    <row r="14" spans="1:3" x14ac:dyDescent="0.25">
      <c r="A14" s="105" t="s">
        <v>34</v>
      </c>
      <c r="B14" t="s">
        <v>47</v>
      </c>
      <c r="C14" s="6"/>
    </row>
    <row r="15" spans="1:3" x14ac:dyDescent="0.25">
      <c r="A15" s="105"/>
      <c r="B15" t="s">
        <v>65</v>
      </c>
      <c r="C15" s="6"/>
    </row>
    <row r="16" spans="1:3" x14ac:dyDescent="0.25">
      <c r="A16" s="105" t="s">
        <v>35</v>
      </c>
      <c r="B16" t="s">
        <v>48</v>
      </c>
    </row>
    <row r="17" spans="1:2" x14ac:dyDescent="0.25">
      <c r="A17" s="105"/>
      <c r="B17" t="s">
        <v>66</v>
      </c>
    </row>
    <row r="19" spans="1:2" x14ac:dyDescent="0.25">
      <c r="A19" s="104" t="s">
        <v>67</v>
      </c>
      <c r="B19" s="104"/>
    </row>
    <row r="20" spans="1:2" x14ac:dyDescent="0.25">
      <c r="A20" t="s">
        <v>68</v>
      </c>
      <c r="B20" s="9">
        <v>0.2</v>
      </c>
    </row>
    <row r="21" spans="1:2" x14ac:dyDescent="0.25">
      <c r="A21" t="s">
        <v>42</v>
      </c>
      <c r="B21" s="9">
        <v>0.4</v>
      </c>
    </row>
    <row r="22" spans="1:2" x14ac:dyDescent="0.25">
      <c r="A22" t="s">
        <v>69</v>
      </c>
      <c r="B22" s="9">
        <v>0.6</v>
      </c>
    </row>
    <row r="23" spans="1:2" x14ac:dyDescent="0.25">
      <c r="A23" t="s">
        <v>70</v>
      </c>
      <c r="B23" s="9">
        <v>0.8</v>
      </c>
    </row>
    <row r="24" spans="1:2" x14ac:dyDescent="0.25">
      <c r="A24" t="s">
        <v>71</v>
      </c>
      <c r="B24" s="9">
        <v>1</v>
      </c>
    </row>
  </sheetData>
  <mergeCells count="8">
    <mergeCell ref="A19:B19"/>
    <mergeCell ref="A16:A17"/>
    <mergeCell ref="A3:A5"/>
    <mergeCell ref="A7:A8"/>
    <mergeCell ref="A2:C2"/>
    <mergeCell ref="A11:C11"/>
    <mergeCell ref="A12:A13"/>
    <mergeCell ref="A14:A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Eval_controles</vt:lpstr>
      <vt:lpstr>Criterios</vt:lpstr>
      <vt:lpstr>Eval_controles!Área_de_impresión</vt:lpstr>
      <vt:lpstr>Eval_controles!Títulos_a_imprimir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Katherine Vargas Barajas</dc:creator>
  <cp:keywords/>
  <dc:description/>
  <cp:lastModifiedBy>Helena Patricia</cp:lastModifiedBy>
  <cp:revision/>
  <dcterms:created xsi:type="dcterms:W3CDTF">2015-05-11T19:50:46Z</dcterms:created>
  <dcterms:modified xsi:type="dcterms:W3CDTF">2023-04-13T18:14:30Z</dcterms:modified>
  <cp:category/>
  <cp:contentStatus/>
</cp:coreProperties>
</file>