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d.docs.live.net/d8e4e8bf4dc82b8b/INTEGRACION SOCIAL/RIESGOS/GESTIÓN 2026/GESTIÓN DOCUMENTAL/I TRIMESTRE/"/>
    </mc:Choice>
  </mc:AlternateContent>
  <xr:revisionPtr revIDLastSave="26" documentId="13_ncr:1_{129C0266-1732-4DA3-BB93-F9251263860D}" xr6:coauthVersionLast="47" xr6:coauthVersionMax="47" xr10:uidLastSave="{A9EC5D8E-7B0D-48E8-A3E8-D3650085000C}"/>
  <bookViews>
    <workbookView xWindow="-120" yWindow="-120" windowWidth="29040" windowHeight="15720" tabRatio="766" xr2:uid="{00000000-000D-0000-FFFF-FFFF00000000}"/>
  </bookViews>
  <sheets>
    <sheet name="1. Mapa y plan de tratamiento" sheetId="5" r:id="rId1"/>
    <sheet name="2. Evaluación de controles" sheetId="11" r:id="rId2"/>
    <sheet name="Anexos" sheetId="7" r:id="rId3"/>
    <sheet name="Criterios" sheetId="9" state="hidden" r:id="rId4"/>
  </sheets>
  <externalReferences>
    <externalReference r:id="rId5"/>
    <externalReference r:id="rId6"/>
  </externalReferences>
  <definedNames>
    <definedName name="_xlnm._FilterDatabase" localSheetId="0" hidden="1">'1. Mapa y plan de tratamiento'!$A$8:$AV$13</definedName>
    <definedName name="_xlnm._FilterDatabase" localSheetId="1" hidden="1">'2. Evaluación de controles'!#REF!</definedName>
    <definedName name="_xlnm.Print_Area" localSheetId="0">'1. Mapa y plan de tratamiento'!$A$1:$AW$35</definedName>
    <definedName name="_xlnm.Print_Area" localSheetId="1">'2. Evaluación de controles'!$A$22:$W$37</definedName>
    <definedName name="_xlnm.Print_Area" localSheetId="2">Anexos!$A$1:$G$45</definedName>
    <definedName name="_xlnm.Print_Titles" localSheetId="1">'2. Evaluación de controles'!$2:$5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3" i="5" l="1"/>
  <c r="R12" i="5"/>
  <c r="L13" i="5"/>
  <c r="L12" i="5"/>
  <c r="K35" i="11"/>
  <c r="I35" i="11"/>
  <c r="K34" i="11"/>
  <c r="I34" i="11"/>
  <c r="K33" i="11"/>
  <c r="I33" i="11"/>
  <c r="K32" i="11"/>
  <c r="I32" i="11"/>
  <c r="K31" i="11"/>
  <c r="I31" i="11"/>
  <c r="K30" i="11"/>
  <c r="I30" i="11"/>
  <c r="E30" i="11"/>
  <c r="K19" i="11" l="1"/>
  <c r="I19" i="11"/>
  <c r="K17" i="11"/>
  <c r="I17" i="11"/>
  <c r="Q17" i="11" s="1"/>
  <c r="K18" i="11"/>
  <c r="I18" i="11"/>
  <c r="K16" i="11"/>
  <c r="I16" i="11"/>
  <c r="Q16" i="11" s="1"/>
  <c r="K15" i="11"/>
  <c r="I15" i="11"/>
  <c r="K14" i="11"/>
  <c r="I14" i="11"/>
  <c r="Q14" i="11" s="1"/>
  <c r="K76" i="11"/>
  <c r="I76" i="11"/>
  <c r="Q76" i="11" s="1"/>
  <c r="R76" i="11" s="1"/>
  <c r="S75" i="11" s="1"/>
  <c r="T71" i="11" s="1"/>
  <c r="U71" i="11" s="1"/>
  <c r="K75" i="11"/>
  <c r="I75" i="11"/>
  <c r="K74" i="11"/>
  <c r="I74" i="11"/>
  <c r="K73" i="11"/>
  <c r="I73" i="11"/>
  <c r="K72" i="11"/>
  <c r="I72" i="11"/>
  <c r="K71" i="11"/>
  <c r="I71" i="11"/>
  <c r="E71" i="11"/>
  <c r="K70" i="11"/>
  <c r="I70" i="11"/>
  <c r="Q70" i="11" s="1"/>
  <c r="R70" i="11" s="1"/>
  <c r="S69" i="11" s="1"/>
  <c r="T65" i="11" s="1"/>
  <c r="U65" i="11" s="1"/>
  <c r="K69" i="11"/>
  <c r="I69" i="11"/>
  <c r="K68" i="11"/>
  <c r="I68" i="11"/>
  <c r="K67" i="11"/>
  <c r="I67" i="11"/>
  <c r="K66" i="11"/>
  <c r="I66" i="11"/>
  <c r="K65" i="11"/>
  <c r="I65" i="11"/>
  <c r="E65" i="11"/>
  <c r="K64" i="11"/>
  <c r="I64" i="11"/>
  <c r="K63" i="11"/>
  <c r="I63" i="11"/>
  <c r="K62" i="11"/>
  <c r="I62" i="11"/>
  <c r="K61" i="11"/>
  <c r="I61" i="11"/>
  <c r="K60" i="11"/>
  <c r="I60" i="11"/>
  <c r="K59" i="11"/>
  <c r="I59" i="11"/>
  <c r="E59" i="11"/>
  <c r="K58" i="11"/>
  <c r="I58" i="11"/>
  <c r="K57" i="11"/>
  <c r="I57" i="11"/>
  <c r="K56" i="11"/>
  <c r="I56" i="11"/>
  <c r="K55" i="11"/>
  <c r="I55" i="11"/>
  <c r="K54" i="11"/>
  <c r="I54" i="11"/>
  <c r="K53" i="11"/>
  <c r="I53" i="11"/>
  <c r="E53" i="11"/>
  <c r="K52" i="11"/>
  <c r="I52" i="11"/>
  <c r="K51" i="11"/>
  <c r="I51" i="11"/>
  <c r="K50" i="11"/>
  <c r="I50" i="11"/>
  <c r="K49" i="11"/>
  <c r="I49" i="11"/>
  <c r="K48" i="11"/>
  <c r="I48" i="11"/>
  <c r="Q48" i="11" s="1"/>
  <c r="K47" i="11"/>
  <c r="I47" i="11"/>
  <c r="E47" i="11"/>
  <c r="Q19" i="11"/>
  <c r="R19" i="11" s="1"/>
  <c r="Q15" i="11"/>
  <c r="E14" i="11"/>
  <c r="Q49" i="11" l="1"/>
  <c r="R49" i="11" s="1"/>
  <c r="Q75" i="11"/>
  <c r="R75" i="11" s="1"/>
  <c r="Q61" i="11"/>
  <c r="R61" i="11" s="1"/>
  <c r="R62" i="11" s="1"/>
  <c r="S61" i="11" s="1"/>
  <c r="Q54" i="11"/>
  <c r="Q56" i="11"/>
  <c r="Q58" i="11"/>
  <c r="R58" i="11" s="1"/>
  <c r="S57" i="11" s="1"/>
  <c r="T53" i="11" s="1"/>
  <c r="U53" i="11" s="1"/>
  <c r="Q65" i="11"/>
  <c r="R65" i="11" s="1"/>
  <c r="Q67" i="11"/>
  <c r="R67" i="11" s="1"/>
  <c r="R68" i="11" s="1"/>
  <c r="S67" i="11" s="1"/>
  <c r="Q69" i="11"/>
  <c r="R69" i="11" s="1"/>
  <c r="Q47" i="11"/>
  <c r="Q72" i="11"/>
  <c r="Q35" i="11"/>
  <c r="R35" i="11" s="1"/>
  <c r="Q63" i="11"/>
  <c r="R63" i="11" s="1"/>
  <c r="Q30" i="11"/>
  <c r="R30" i="11" s="1"/>
  <c r="Q34" i="11"/>
  <c r="Q60" i="11"/>
  <c r="Q64" i="11"/>
  <c r="R64" i="11" s="1"/>
  <c r="S63" i="11" s="1"/>
  <c r="T59" i="11" s="1"/>
  <c r="U59" i="11" s="1"/>
  <c r="Q73" i="11"/>
  <c r="R73" i="11" s="1"/>
  <c r="Q52" i="11"/>
  <c r="R52" i="11" s="1"/>
  <c r="S51" i="11" s="1"/>
  <c r="T47" i="11" s="1"/>
  <c r="U47" i="11" s="1"/>
  <c r="Q51" i="11"/>
  <c r="R51" i="11" s="1"/>
  <c r="Q53" i="11"/>
  <c r="Q55" i="11"/>
  <c r="R55" i="11" s="1"/>
  <c r="Q57" i="11"/>
  <c r="R57" i="11" s="1"/>
  <c r="Q66" i="11"/>
  <c r="Q68" i="11"/>
  <c r="Q50" i="11"/>
  <c r="R50" i="11" s="1"/>
  <c r="S49" i="11" s="1"/>
  <c r="Q71" i="11"/>
  <c r="R71" i="11" s="1"/>
  <c r="Q18" i="11"/>
  <c r="Q31" i="11"/>
  <c r="Q33" i="11"/>
  <c r="R47" i="11"/>
  <c r="R48" i="11" s="1"/>
  <c r="S47" i="11" s="1"/>
  <c r="R53" i="11"/>
  <c r="Q59" i="11"/>
  <c r="R59" i="11" s="1"/>
  <c r="Q62" i="11"/>
  <c r="Q74" i="11"/>
  <c r="R14" i="11"/>
  <c r="R15" i="11" s="1"/>
  <c r="S14" i="11" s="1"/>
  <c r="Q32" i="11"/>
  <c r="R60" i="11" l="1"/>
  <c r="S59" i="11" s="1"/>
  <c r="R74" i="11"/>
  <c r="S73" i="11" s="1"/>
  <c r="R72" i="11"/>
  <c r="S71" i="11" s="1"/>
  <c r="R66" i="11"/>
  <c r="S65" i="11" s="1"/>
  <c r="R56" i="11"/>
  <c r="S55" i="11" s="1"/>
  <c r="R54" i="11"/>
  <c r="S53" i="11" s="1"/>
  <c r="R31" i="11"/>
  <c r="S30" i="11" s="1"/>
  <c r="R16" i="11"/>
  <c r="R17" i="11" s="1"/>
  <c r="R11" i="5"/>
  <c r="L11" i="5"/>
  <c r="R32" i="11" l="1"/>
  <c r="R33" i="11" s="1"/>
  <c r="S32" i="11" s="1"/>
  <c r="S16" i="11"/>
  <c r="R18" i="11"/>
  <c r="S18" i="11" s="1"/>
  <c r="T14" i="11" s="1"/>
  <c r="U14" i="11" s="1"/>
  <c r="R34" i="11" l="1"/>
  <c r="S34" i="11" s="1"/>
  <c r="T30" i="11" s="1"/>
  <c r="U30" i="11" s="1"/>
</calcChain>
</file>

<file path=xl/sharedStrings.xml><?xml version="1.0" encoding="utf-8"?>
<sst xmlns="http://schemas.openxmlformats.org/spreadsheetml/2006/main" count="553" uniqueCount="243">
  <si>
    <t>PROCESO SISTEMA DE GESTIÓN
FORMATO MAPA DE RIESGOS</t>
  </si>
  <si>
    <t>Código:</t>
  </si>
  <si>
    <t>FOR-SG-013</t>
  </si>
  <si>
    <t>Versión:</t>
  </si>
  <si>
    <t>Fecha:</t>
  </si>
  <si>
    <t>Memo I2025005913 – 21/02/2025</t>
  </si>
  <si>
    <t>Página:</t>
  </si>
  <si>
    <t>1 de 3</t>
  </si>
  <si>
    <t>Clasificación: Información Pública</t>
  </si>
  <si>
    <t>Mapa de riesgos de:</t>
  </si>
  <si>
    <t>Gestión</t>
  </si>
  <si>
    <t>SECCIÓN A. Identificación y análisis</t>
  </si>
  <si>
    <t>SECCIÓN B. Valoración y tratamiento</t>
  </si>
  <si>
    <t>SECCIÓN C. Monitoreo y revisión</t>
  </si>
  <si>
    <t>Proceso</t>
  </si>
  <si>
    <t>Objetivo del proceso</t>
  </si>
  <si>
    <t>Actividad del proceso</t>
  </si>
  <si>
    <t>Circular y fecha de oficialización</t>
  </si>
  <si>
    <t>Código</t>
  </si>
  <si>
    <t>Causa raíz</t>
  </si>
  <si>
    <t>Riesgo</t>
  </si>
  <si>
    <t>Área de impacto</t>
  </si>
  <si>
    <t>Clasificación</t>
  </si>
  <si>
    <t>Riesgo Inherente</t>
  </si>
  <si>
    <t>Actividad de control</t>
  </si>
  <si>
    <t>Tipo de actividad de control</t>
  </si>
  <si>
    <t>Forma de ejecución de la actividad de control</t>
  </si>
  <si>
    <t>Riesgo Residual</t>
  </si>
  <si>
    <t>Decisión del líder de proceso</t>
  </si>
  <si>
    <t>Plan de tratamiento</t>
  </si>
  <si>
    <t>Monitoreo primer trimestre</t>
  </si>
  <si>
    <t>Monitoreo segundo trimestre</t>
  </si>
  <si>
    <t>Monitoreo tercer trimestre</t>
  </si>
  <si>
    <t>Monitoreo cuarto trimestre</t>
  </si>
  <si>
    <t>Probabilidad</t>
  </si>
  <si>
    <t>Impacto</t>
  </si>
  <si>
    <t>Nivel</t>
  </si>
  <si>
    <t>Actividades a desarrollar</t>
  </si>
  <si>
    <t>Responsable</t>
  </si>
  <si>
    <t>Indicador o criterio de medición</t>
  </si>
  <si>
    <t>Meta</t>
  </si>
  <si>
    <t>Fecha de inicio</t>
  </si>
  <si>
    <t>Fecha de terminación</t>
  </si>
  <si>
    <t>Fecha</t>
  </si>
  <si>
    <t>Nivel de avance del periodo</t>
  </si>
  <si>
    <t>Descripción de avances y evidencias</t>
  </si>
  <si>
    <t>Riesgo materializado</t>
  </si>
  <si>
    <t>Observaciones por parte de la segunda línea de defensa</t>
  </si>
  <si>
    <t>Nivel de avance acumulado</t>
  </si>
  <si>
    <t>Gestión documental</t>
  </si>
  <si>
    <t>Liderar, gestionar y administrar la producción documental de la entidad, mediante la definición de herramientas para la planificación, implementación, seguimiento y control, con el fin de conservar la memoria institucional facilitando la consulta, recuperación y trámite conforme a lo ordenado por la normativa nacional y distrital vigente en materia de gestión documental y archivos.</t>
  </si>
  <si>
    <t>Generar y actualizar los instrumentos archivísticos y demás directrices de gestión documental, en cumplimiento de la función archivística de la Entidad.</t>
  </si>
  <si>
    <t>Circular No. 014 del 27/03/2026</t>
  </si>
  <si>
    <t>R-GD-001</t>
  </si>
  <si>
    <t>Posibilidad de afectar negativamente la imagen de la entidad dada la pérdida y fuga de la información institucional registrada en los archivos de la misma por falta de aplicación de los lineamientos de gestión documental, debido a su desconocimiento.</t>
  </si>
  <si>
    <t>Económica y reputacional</t>
  </si>
  <si>
    <t>Ejecución y administración de procesos</t>
  </si>
  <si>
    <t>60% - Media</t>
  </si>
  <si>
    <t>60% - Moderado</t>
  </si>
  <si>
    <t>Preventiva</t>
  </si>
  <si>
    <t>Manual</t>
  </si>
  <si>
    <t>20% - Muy baja</t>
  </si>
  <si>
    <t>Reducir</t>
  </si>
  <si>
    <t xml:space="preserve">
Profesional a cargo de las actividades del archivo central.
Subdirector(a) Administrativa y Financiera.</t>
  </si>
  <si>
    <t>(Actas de socialización realizadas en las mesas técnicas / 4 mesas operativas programadas) * 100
Meta: 4 socializaciones realizadas en el año</t>
  </si>
  <si>
    <t xml:space="preserve">Los cambios en la normativas generan confusión en aplicación de los procedimientos, lineamientos e instructivos actualizados. </t>
  </si>
  <si>
    <t xml:space="preserve">El instrumento de control de acceso de personal de la SDIS a las instalaciones del  Archivo Central es desconocido por los funcionarios. </t>
  </si>
  <si>
    <t>El profesional a cargo de las actividades en el archivo central socializa anualmente el instrumento para el registro de la trazabilidad del control de acceso al mismo a todo el equipo de servidores públicos del archivo central con el objetivo de afianzar su conocimiento sobre el mismo y su implementación, lo anterior de acuerdo a lo establecido en el procedimiento Consultas, prestamos devoluciones documentales en archivos de gestión y archivo Central (PCD-GD-006). 
Como evidencia de la actividad se cuenta con el registro de asistencia a la socialización.</t>
  </si>
  <si>
    <t>Profesional a cargo de las actividades del archivo central.
Subdirector(a) Administrativa y Financiera.</t>
  </si>
  <si>
    <t>Una (1) socialización al año</t>
  </si>
  <si>
    <t>Esta actividad se realizará a partir del segundo trimestre de la vigencia 2026</t>
  </si>
  <si>
    <t>El profesional a cargo de las actividades en el archivo central realiza trimestralmente un cruce de los registros de acceso, contra las solicitudes de ingreso al archivo central, el cual, tiene como propósito la verificación del control de ingreso al archivo, en cumplimiento de las directrices establecidas por el Subsistema Interno de Gestión Documental y Archivo y de acuerdo a lo establecido en el procedimiento Consultas, prestamos devoluciones documentales en archivos de gestión y archivo Central (PCD-GD-006). 
En caso de encontrar anomalías en el cruce de la información, el(la) gestor(a) del proceso de gestión documental sensibiliza al profesional a cargo de las actividades en el archivo central sobre la importancia de mantener los controles de acceso de personal al archivo central.
Como evidencia de la actividad de control, se envía el instrumento de control de ingreso al archivo central debidamente diligenciado y en caso de identificarse desviaciones, se remiten los soportes de sensibilización al responsable de la administración del archivo central.</t>
  </si>
  <si>
    <t>2 de 3</t>
  </si>
  <si>
    <r>
      <t>A continuación se presenta la evaluación realizada por la</t>
    </r>
    <r>
      <rPr>
        <b/>
        <sz val="11"/>
        <color theme="1"/>
        <rFont val="Arial"/>
        <family val="2"/>
      </rPr>
      <t xml:space="preserve"> primera línea </t>
    </r>
    <r>
      <rPr>
        <sz val="11"/>
        <color theme="1"/>
        <rFont val="Arial"/>
        <family val="2"/>
      </rPr>
      <t>como responsable del diseño de los controles establecidos para la mitigación de los riesgos.</t>
    </r>
  </si>
  <si>
    <t>Fecha de elaboración:</t>
  </si>
  <si>
    <t>Proceso:</t>
  </si>
  <si>
    <t>Nombres y apellidos del gestor de proceso:</t>
  </si>
  <si>
    <t>CÓDIGO</t>
  </si>
  <si>
    <t>RIESGO</t>
  </si>
  <si>
    <t>PROBABILIDAD INHERENTE</t>
  </si>
  <si>
    <t>CAUSA</t>
  </si>
  <si>
    <t>CONTROL</t>
  </si>
  <si>
    <t>CRITERIOS DE EVALUACIÓN DEL DISEÑO DEL CONTROL</t>
  </si>
  <si>
    <t>APLICACIÓN DE CONTROLES PARA ESTABLECER RIESGO RESIDUAL</t>
  </si>
  <si>
    <t>PROBABILIDAD RESIDUAL</t>
  </si>
  <si>
    <t>1. Atributos de eficiencia</t>
  </si>
  <si>
    <t>2. Atributos informativos</t>
  </si>
  <si>
    <t>Total valoración del control</t>
  </si>
  <si>
    <t>Efectividad del control</t>
  </si>
  <si>
    <t>Efectividad del conjunto de controles</t>
  </si>
  <si>
    <t>Nivel de probabilidad residual</t>
  </si>
  <si>
    <t>Rango de califiación de la ejecución</t>
  </si>
  <si>
    <t>Descriptor</t>
  </si>
  <si>
    <t>Tipo de control</t>
  </si>
  <si>
    <t>Peso</t>
  </si>
  <si>
    <t>Implementación del control</t>
  </si>
  <si>
    <t>Documentación</t>
  </si>
  <si>
    <t>¿Se identifica claramente el propósito de la actividad de control?</t>
  </si>
  <si>
    <t>Frecuencia</t>
  </si>
  <si>
    <t>Evidencia</t>
  </si>
  <si>
    <t>RC-GD-001</t>
  </si>
  <si>
    <t>Posibilidad de afectar negativamente la imagen de la entidad dada la pérdida y fuga de la información institucional registrada en los archivos de la entidad por falta de aplicación de los lineamientos de gestión documental, debido a su desconocimiento.</t>
  </si>
  <si>
    <t>Media</t>
  </si>
  <si>
    <t>1. La apropiación de los lineamientos para que sean aplicados de manera correcta por los diferentes referentes documentales en pro de la politica de gestión documental no es la esperada..</t>
  </si>
  <si>
    <t>1. El profesional designado por el líder del Proceso Gestión Documental socializa trimestralmente los lineamientos archivísticos y temas estratégicos del Proceso Gestión documental y la actualización de los documentos asociados al proceso cuando se presenten cambios en la normativas emitidas por el Archivo General de la Nacion y el Archivo de Bogotá, mediante una mesa operativa virtual y/o presencial, con el propósito de fortalecer la apropiación de las normas vigentes relacionadas con la organización documental y la documentación en general, lo anterior en cumplimiento a la resolución "Por la cual se reglamenta el Sistema de Gestión en la Secretaría Distrital de Integración Social y se dictan otras disposiciones”. 
En caso de no realizarse la mesa operativa, se enviará mediante un correo electrónico la socialización anexando los documentos y lineamientos necesarios o el enlace para acceder a estos.
Como evidencia se cuenta con el acta y la planilla de asistencia  o el correo electrónico con el documento anexo.</t>
  </si>
  <si>
    <t>Preventivo</t>
  </si>
  <si>
    <t>Documentado</t>
  </si>
  <si>
    <t>Identificado</t>
  </si>
  <si>
    <t>Si</t>
  </si>
  <si>
    <t>Continua</t>
  </si>
  <si>
    <t>Con registro</t>
  </si>
  <si>
    <t xml:space="preserve">2. </t>
  </si>
  <si>
    <t>No aplica</t>
  </si>
  <si>
    <t xml:space="preserve">2. Los cambios en la normativas generan confusión en aplicación de los procedimientos, lineamientos e instructivos actualizados. </t>
  </si>
  <si>
    <t xml:space="preserve">3. El instrumento de control de acceso de personal de la SDIS a las instalaciones del  Archivo Central es desconocido por los funcionarios. </t>
  </si>
  <si>
    <t>1. El profesional a cargo de las actividades en el archivo central realiza trimestralmente un cruce de los registros de acceso, contra las solicitudes de ingreso al archivo central, el cual, tiene como propósito la verificación del control de ingreso al archivo, en cumplimiento de las directrices establecidas por el Subsistema Interno de Gestión Documental y Archivo y de acuerdo a lo establecido en el procedimiento Consultas, prestamos devoluciones documentales en archivos de gestión y archivo Central (PCD-GD-006). 
En caso de encontrar anomalías en el cruce de la información, el(la) gestor(a) del proceso de gestión documental sensibiliza al profesional a cargo de las actividades en el archivo central sobre la importancia de mantener los controles de acceso de personal al archivo central.
Como evidencia de la actividad de control, se envía el instrumento de control de ingreso al archivo central debidamente diligenciado y en caso de identificarse desviaciones, se remiten los soportes de sensibilización al responsable de la administración del archivo central.</t>
  </si>
  <si>
    <t>1.</t>
  </si>
  <si>
    <t xml:space="preserve">1. </t>
  </si>
  <si>
    <t>2.</t>
  </si>
  <si>
    <t>3.</t>
  </si>
  <si>
    <r>
      <t xml:space="preserve">A continuación se presenta el análisis realizado por la </t>
    </r>
    <r>
      <rPr>
        <b/>
        <sz val="11"/>
        <color theme="1"/>
        <rFont val="Arial"/>
        <family val="2"/>
      </rPr>
      <t xml:space="preserve">segunda línea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</si>
  <si>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Nombres y apellidos del responsable de la revisión:</t>
  </si>
  <si>
    <t>OBSERVACIONES AL DISEÑO DEL CONTROL</t>
  </si>
  <si>
    <r>
      <t xml:space="preserve">A continuación se presenta la evaluación realizada por la </t>
    </r>
    <r>
      <rPr>
        <b/>
        <sz val="11"/>
        <color theme="1"/>
        <rFont val="Arial"/>
        <family val="2"/>
      </rPr>
      <t xml:space="preserve">tercera línea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</si>
  <si>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Nombres y apellidos responsable de la evaluación:</t>
  </si>
  <si>
    <t>OBSERVACIONES A LA EJECUCIÓN DEL CONTROL</t>
  </si>
  <si>
    <t>3 de 3</t>
  </si>
  <si>
    <t>Tabla 1. Clasificación de riesgos</t>
  </si>
  <si>
    <t>Categoría</t>
  </si>
  <si>
    <t>Pérdidas derivadas de errores en la ejecución y administración de procesos.</t>
  </si>
  <si>
    <t>Fraude externo</t>
  </si>
  <si>
    <t>Pérdida derivada de actos de fraude por personas ajenas a la organización (no participa personal de la entidad).</t>
  </si>
  <si>
    <t>Corrupción</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</si>
  <si>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</si>
  <si>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</si>
  <si>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Seguridad de la información</t>
  </si>
  <si>
    <t>Financiero</t>
  </si>
  <si>
    <t>Eventos que afecten los estados financieros y todas aquellas áreas involucradas con el proceso financiero como presupuesto, tesorería, contabilidad, cartera, central de cuentas, costos, etc.</t>
  </si>
  <si>
    <t>Fallas tecnológicas</t>
  </si>
  <si>
    <t>Errores en hardware, software, telecomunicaciones, interrupción de servicios básicos.</t>
  </si>
  <si>
    <t>Económica</t>
  </si>
  <si>
    <t>Relaciones laborales</t>
  </si>
  <si>
    <t>Pérdidas que surgen de acciones contrarias a las leyes o acuerdos de empleo, salud o seguridad, del pago de demandas por daños personales o de discriminación.</t>
  </si>
  <si>
    <t>Reputacional</t>
  </si>
  <si>
    <t>Usuarios, productos y prácticas</t>
  </si>
  <si>
    <t>Fallas negligentes o involuntarias de las obligaciones frente a los usuarios y que impiden satisfacer una obligación profesional frente a éstos.</t>
  </si>
  <si>
    <t>Interrupción / Eventos externos / Daños a activos fijos.</t>
  </si>
  <si>
    <t>Pérdida por daños o extravíos de los activos fijos por desastres naturales u otros riesgos/eventos externos como atentados, vandalismo, orden público.</t>
  </si>
  <si>
    <t>De cumplimiento</t>
  </si>
  <si>
    <t>Eventos que afecten la situación jurídica o contractual de la organización debido a su incumplimiento o desacato a la normatividad legal y las obligaciones contractuales.</t>
  </si>
  <si>
    <t>Ambiental</t>
  </si>
  <si>
    <t>Posibilidad de que por forma natural o por acción humana se produzca daño en el medio ambiente.</t>
  </si>
  <si>
    <t>Fiscal</t>
  </si>
  <si>
    <t>Es el efecto dañoso sobre los recursos públicos y/o los bienes y/o intereses patrimoniales de naturaleza pública, a causa de un evento potencial.</t>
  </si>
  <si>
    <t>LA/FT- FPADM</t>
  </si>
  <si>
    <t>Posibilidad de pérdida o daño económico o reputacional que puede sufrir una persona natural o jurídica, al ser utilizada para el lavado de activos, financiación del terrorismo o de la proliferación de armas de destrucción masiva.</t>
  </si>
  <si>
    <t>Tabla 2. Niveles de probabilidad</t>
  </si>
  <si>
    <t>NIVEL</t>
  </si>
  <si>
    <t>DESCRIPTOR</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</si>
  <si>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</si>
  <si>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r>
      <t xml:space="preserve">DESCRIPCIÓN RIESGOS DE </t>
    </r>
    <r>
      <rPr>
        <b/>
        <sz val="10"/>
        <rFont val="Arial"/>
        <family val="2"/>
      </rPr>
      <t>CORRUPCIÓN</t>
    </r>
  </si>
  <si>
    <t>Muy baja</t>
  </si>
  <si>
    <t>La actividad que conlleva el riesgo se ejecuta como máximos 2 veces por año</t>
  </si>
  <si>
    <t>El evento puede ocurrir solo en circunstancias excepcionales o no se ha presentado en los últimos 5 años.</t>
  </si>
  <si>
    <t>Baja</t>
  </si>
  <si>
    <t>La actividad que conlleva el riesgo se ejecuta de 3 a 24 veces por año</t>
  </si>
  <si>
    <t>El evento puede ocurrir en algún momento o se ha presentado al menos 1 vez en los últimos 5 años.</t>
  </si>
  <si>
    <t>La actividad que conlleva el riesgo se ejecuta de 25 a 500 veces por año</t>
  </si>
  <si>
    <t>El evento podrá ocurrir en algún momento o se ha presentado al menos 1 vez en los últimos 2 años.</t>
  </si>
  <si>
    <t>Alta</t>
  </si>
  <si>
    <t>La actividad que conlleva el riesgo se ejecuta mínimo 500 veces al año y máximo 5000 veces por año</t>
  </si>
  <si>
    <t>Es viable que el evento ocurra en la mayoría de las circunstancias o se ha presentado al menos 1 vez en el último año.</t>
  </si>
  <si>
    <t>Muy alta</t>
  </si>
  <si>
    <t>La actividad que conlleva el riesgo se ejecuta más de 5000 veces por año</t>
  </si>
  <si>
    <t>Se espera que el evento ocurra en la mayoría de las circunstancias o se ha presentado más de 1 vez al año.</t>
  </si>
  <si>
    <t>Tabla 3. Niveles de impacto</t>
  </si>
  <si>
    <t>AFECTACIÓN ECONÓMICA</t>
  </si>
  <si>
    <t>AFECTACIÓN REPUTACIONAL</t>
  </si>
  <si>
    <t>Leve</t>
  </si>
  <si>
    <t>Afectación menor a 100 SMLMV.</t>
  </si>
  <si>
    <t>El riesgo afecta la imagen de algún área de la entidad.</t>
  </si>
  <si>
    <t>Menor</t>
  </si>
  <si>
    <t>Entre 100 y 500 SMLMV.</t>
  </si>
  <si>
    <t>El riesgo afecta la imagen de la entidad
internamente, de conocimiento general a nivel
interno, de alta o media dirección y/o de
proveedores.</t>
  </si>
  <si>
    <t>Moderado</t>
  </si>
  <si>
    <t>Entre 500 y 1000 SMLMV.</t>
  </si>
  <si>
    <t>El riesgo afecta la imagen de la entidad con
algunos usuarios de relevancia frente al logro
de los objetivos.</t>
  </si>
  <si>
    <t>Mayor</t>
  </si>
  <si>
    <t>Entre 1000 y 5000 SMLMV.</t>
  </si>
  <si>
    <t>El riesgo afecta la imagen de la entidad con
efecto publicitario sostenido a nivel de sector
administrativo, nivel departamental o municipal.</t>
  </si>
  <si>
    <t>Catastrófico</t>
  </si>
  <si>
    <t>Mayor a 5000 SMLMV.</t>
  </si>
  <si>
    <t>El riesgo afecta la imagen de la entidad a nivel
nacional, con efecto publicitario sostenido a
nivel país.</t>
  </si>
  <si>
    <t>Tabla 4. Mapa de calor</t>
  </si>
  <si>
    <t xml:space="preserve">                   \Impacto
                     \
Probabilidad\               </t>
  </si>
  <si>
    <t>20% - Leve</t>
  </si>
  <si>
    <t>40% - Menor</t>
  </si>
  <si>
    <t>80% - Mayor</t>
  </si>
  <si>
    <t>100% - Catastrófico</t>
  </si>
  <si>
    <t>100% - Muy alta</t>
  </si>
  <si>
    <t>Alto</t>
  </si>
  <si>
    <t>Extremo</t>
  </si>
  <si>
    <t>80% - Alta</t>
  </si>
  <si>
    <t>40% - Baja</t>
  </si>
  <si>
    <t>Bajo</t>
  </si>
  <si>
    <t>Probabilidad / 
                     Impacto</t>
  </si>
  <si>
    <t xml:space="preserve">Riesgo materializado </t>
  </si>
  <si>
    <t>Forma de ejecución</t>
  </si>
  <si>
    <t>SI</t>
  </si>
  <si>
    <t>Detectiva</t>
  </si>
  <si>
    <t>NO</t>
  </si>
  <si>
    <t>Automática</t>
  </si>
  <si>
    <t>Establecer acciones</t>
  </si>
  <si>
    <t>Decisión del lider</t>
  </si>
  <si>
    <t>Aceptar</t>
  </si>
  <si>
    <t>Evitar</t>
  </si>
  <si>
    <t>Atributos de eficiencia</t>
  </si>
  <si>
    <t>Tipo</t>
  </si>
  <si>
    <t>Detectivo</t>
  </si>
  <si>
    <t>Correctivo</t>
  </si>
  <si>
    <t>Implementación</t>
  </si>
  <si>
    <t>Automático</t>
  </si>
  <si>
    <t>Atributos informativos</t>
  </si>
  <si>
    <t>Sin documentar</t>
  </si>
  <si>
    <t>No identificado</t>
  </si>
  <si>
    <t>Propósito</t>
  </si>
  <si>
    <t>Aleatoria</t>
  </si>
  <si>
    <t>No</t>
  </si>
  <si>
    <t>Sin registro</t>
  </si>
  <si>
    <t>Probabilidad Inherente</t>
  </si>
  <si>
    <t>(Número de cruces realizados al instrumento de control de ingreso al archivo central / 4 cruces programados) * 100</t>
  </si>
  <si>
    <t>GESTIÓN DOCUMENTAL</t>
  </si>
  <si>
    <t>FABIAN ANDRES HERNANDEZ ALMARIO</t>
  </si>
  <si>
    <t>El diseño del control cumple con la estructura y variables definidas en el Lineamiento Administración de riesgos vigente. Los atributos de eficiencia e informativos se califican de acuerdo con lo observado en el diseño y en coherencia con los soportes presentados en el primer monitoreo del riesgo.</t>
  </si>
  <si>
    <t xml:space="preserve">Durante el mes de marzo de 2026, se realizó trámite de autorización de ingreso al Archivo Central, a funcionarios de la Subdirección de Contratación. Se adjunta correo de solicitud de ingreso con su autorización y el formato (FOR-GD-038) debidamente diligenciado. </t>
  </si>
  <si>
    <t>El profesional designado por el líder del Proceso Gestión Documental socializa trimestralmente los lineamientos archivísticos y temas estratégicos del Proceso Gestión documental y la actualización de los documentos asociados al proceso cuando se presenten cambios en la normativas emitidas por el Archivo General de la Nación y el Archivo de Bogotá, mediante una mesa operativa virtual y/o presencial, con el propósito de fortalecer la apropiación de las normas vigentes relacionadas con la organización documental y la documentación en general, lo anterior en cumplimiento a la resolución "Por la cual se reglamenta el Sistema de Gestión en la Secretaría Distrital de Integración Social y se dictan otras disposiciones”. 
En caso de no realizarse la mesa operativa, se enviará mediante un correo electrónico la socialización anexando los documentos y lineamientos necesarios o el enlace para acceder a estos.
Como evidencia se cuenta con el acta y/o ayuda de memoria, junto con la planilla de asistencia o el correo electrónico con el documento anexo.</t>
  </si>
  <si>
    <t>Gestión Documental</t>
  </si>
  <si>
    <t>Bibiana Cubillos Rivera</t>
  </si>
  <si>
    <t>En el primer trimestre durante el mes de marzo se realizó mesa operativa N° 3 del 2026, en la cual se socializó contexto general de la normatividad archivística vigente, paralelo de como la Entidad está dando cumplimiento a dichas normas. Se adjunta acta del 25 de marzo.</t>
  </si>
  <si>
    <t>La apropiación de los lineamientos para que sean aplicados de manera correcta por los diferentes referentes documentales en pro de la política de gestión documental no es la esperada.</t>
  </si>
  <si>
    <t>10/04/2026: 
Ajustar la información reportada de acuerdo con lo solicitado, así como la evidencia.
13/04/2026:
No se generan observaciones respecto al monitoreo al riesgo de gestión.</t>
  </si>
  <si>
    <t>10/04/2026:
No se generan observaciones respecto al monitoreo al riesgo de gestión.
Se recomienda adelantar las acciones pertinentes para asegurar el cumplimiento de la actividad de control y la meta propuesta.</t>
  </si>
  <si>
    <t>Para el 1 trimestre la actividad de control no tiene programado avance por ende no se verifica la ejecución del control respecto al diseño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</si>
</sst>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i/>
      <sz val="10"/>
      <color theme="4"/>
      <name val="Arial"/>
      <family val="2"/>
    </font>
    <font>
      <sz val="10"/>
      <color theme="0"/>
      <name val="Arial"/>
      <family val="2"/>
    </font>
    <font>
      <b/>
      <sz val="10"/>
      <color theme="0"/>
      <name val="Arial"/>
      <family val="2"/>
    </font>
    <font>
      <sz val="9"/>
      <name val="Arial"/>
      <family val="2"/>
    </font>
    <font>
      <b/>
      <sz val="11"/>
      <color theme="1"/>
      <name val="Calibri"/>
      <family val="2"/>
      <scheme val="minor"/>
    </font>
    <font>
      <sz val="10"/>
      <color theme="1"/>
      <name val="Arial"/>
      <family val="2"/>
    </font>
    <font>
      <b/>
      <sz val="11"/>
      <color theme="4" tint="-0.249977111117893"/>
      <name val="Arial"/>
      <family val="2"/>
    </font>
    <font>
      <i/>
      <sz val="11"/>
      <color theme="4" tint="-0.249977111117893"/>
      <name val="Arial"/>
      <family val="2"/>
    </font>
    <font>
      <b/>
      <sz val="11"/>
      <color theme="1"/>
      <name val="Arial"/>
      <family val="2"/>
    </font>
    <font>
      <b/>
      <sz val="10"/>
      <color theme="1"/>
      <name val="Arial"/>
      <family val="2"/>
    </font>
    <font>
      <i/>
      <sz val="10"/>
      <color theme="4" tint="-0.249977111117893"/>
      <name val="Arial"/>
      <family val="2"/>
    </font>
    <font>
      <sz val="11"/>
      <color theme="1"/>
      <name val="Arial"/>
      <family val="2"/>
    </font>
    <font>
      <sz val="10"/>
      <color theme="4" tint="-0.249977111117893"/>
      <name val="Arial"/>
      <family val="2"/>
    </font>
    <font>
      <sz val="12"/>
      <name val="Arial"/>
      <family val="2"/>
    </font>
    <font>
      <sz val="10"/>
      <color theme="0" tint="-0.499984740745262"/>
      <name val="Arial"/>
      <family val="2"/>
    </font>
    <font>
      <sz val="8"/>
      <color theme="0" tint="-0.499984740745262"/>
      <name val="Arial"/>
      <family val="2"/>
    </font>
    <font>
      <sz val="11"/>
      <name val="Arial"/>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diagonal/>
    </border>
    <border>
      <left style="dashed">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s>
  <cellStyleXfs count="11">
    <xf numFmtId="0" fontId="0"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271">
    <xf numFmtId="0" fontId="0" fillId="0" borderId="0" xfId="0"/>
    <xf numFmtId="0" fontId="5" fillId="2" borderId="2" xfId="0" applyFont="1" applyFill="1" applyBorder="1" applyAlignment="1" applyProtection="1">
      <alignment horizontal="center" vertical="center" wrapText="1"/>
      <protection locked="0"/>
    </xf>
    <xf numFmtId="0" fontId="5" fillId="0" borderId="0" xfId="0" applyFont="1"/>
    <xf numFmtId="0" fontId="5" fillId="0" borderId="0" xfId="0" applyFont="1" applyAlignment="1">
      <alignment vertical="center"/>
    </xf>
    <xf numFmtId="0" fontId="5" fillId="2" borderId="0" xfId="0" applyFont="1" applyFill="1" applyAlignment="1">
      <alignment vertical="center"/>
    </xf>
    <xf numFmtId="0" fontId="5" fillId="3" borderId="2" xfId="0" applyFont="1" applyFill="1" applyBorder="1" applyAlignment="1">
      <alignment vertical="center" wrapText="1"/>
    </xf>
    <xf numFmtId="0" fontId="0" fillId="3" borderId="2" xfId="0" applyFill="1" applyBorder="1" applyAlignment="1">
      <alignment horizontal="center" vertical="center"/>
    </xf>
    <xf numFmtId="0" fontId="0" fillId="0" borderId="2" xfId="0" applyBorder="1" applyAlignment="1">
      <alignment vertical="center"/>
    </xf>
    <xf numFmtId="0" fontId="0" fillId="0" borderId="0" xfId="0" applyProtection="1">
      <protection locked="0"/>
    </xf>
    <xf numFmtId="0" fontId="5" fillId="2" borderId="0" xfId="0" applyFont="1" applyFill="1" applyProtection="1">
      <protection locked="0"/>
    </xf>
    <xf numFmtId="0" fontId="5" fillId="11" borderId="2" xfId="0" applyFont="1" applyFill="1" applyBorder="1" applyAlignment="1" applyProtection="1">
      <alignment horizontal="center" vertical="center" wrapText="1"/>
      <protection locked="0"/>
    </xf>
    <xf numFmtId="0" fontId="4" fillId="0" borderId="0" xfId="0" applyFont="1"/>
    <xf numFmtId="0" fontId="5" fillId="3" borderId="0" xfId="0" applyFont="1" applyFill="1" applyAlignment="1">
      <alignment horizontal="center" vertical="center" wrapText="1"/>
    </xf>
    <xf numFmtId="0" fontId="0" fillId="8" borderId="0" xfId="0" applyFill="1"/>
    <xf numFmtId="0" fontId="5" fillId="8" borderId="3" xfId="0" applyFont="1" applyFill="1" applyBorder="1"/>
    <xf numFmtId="0" fontId="4" fillId="3" borderId="2" xfId="0" applyFont="1" applyFill="1" applyBorder="1" applyAlignment="1">
      <alignment vertical="center" wrapText="1"/>
    </xf>
    <xf numFmtId="0" fontId="4" fillId="2" borderId="1" xfId="0" applyFont="1" applyFill="1" applyBorder="1" applyAlignment="1" applyProtection="1">
      <alignment vertical="center" wrapText="1"/>
      <protection locked="0"/>
    </xf>
    <xf numFmtId="0" fontId="0" fillId="8" borderId="0" xfId="0" applyFill="1" applyProtection="1">
      <protection locked="0"/>
    </xf>
    <xf numFmtId="0" fontId="4" fillId="3" borderId="2" xfId="0" applyFont="1" applyFill="1" applyBorder="1" applyAlignment="1">
      <alignment vertical="center"/>
    </xf>
    <xf numFmtId="9" fontId="0" fillId="3" borderId="2" xfId="0" applyNumberFormat="1" applyFill="1" applyBorder="1" applyAlignment="1">
      <alignment horizontal="center" vertical="center"/>
    </xf>
    <xf numFmtId="0" fontId="4" fillId="0" borderId="2" xfId="0" applyFont="1" applyBorder="1" applyAlignment="1">
      <alignment vertical="center"/>
    </xf>
    <xf numFmtId="0" fontId="4" fillId="7" borderId="2" xfId="0" applyFont="1" applyFill="1" applyBorder="1" applyAlignment="1">
      <alignment horizontal="center" vertical="center"/>
    </xf>
    <xf numFmtId="0" fontId="4" fillId="3" borderId="1" xfId="0" applyFont="1" applyFill="1" applyBorder="1" applyAlignment="1" applyProtection="1">
      <alignment vertical="center" wrapText="1"/>
      <protection locked="0"/>
    </xf>
    <xf numFmtId="0" fontId="8" fillId="8" borderId="0" xfId="0" applyFont="1" applyFill="1" applyAlignment="1">
      <alignment horizontal="center" vertical="center"/>
    </xf>
    <xf numFmtId="0" fontId="9" fillId="8" borderId="0" xfId="0" applyFont="1" applyFill="1" applyAlignment="1">
      <alignment horizontal="center" vertical="center"/>
    </xf>
    <xf numFmtId="0" fontId="8" fillId="8" borderId="0" xfId="0" applyFont="1" applyFill="1" applyAlignment="1">
      <alignment horizontal="center"/>
    </xf>
    <xf numFmtId="0" fontId="8" fillId="8" borderId="0" xfId="0" applyFont="1" applyFill="1"/>
    <xf numFmtId="0" fontId="5" fillId="8" borderId="0" xfId="0" applyFont="1" applyFill="1"/>
    <xf numFmtId="0" fontId="9" fillId="8" borderId="0" xfId="0" applyFont="1" applyFill="1" applyAlignment="1">
      <alignment vertical="center" wrapText="1"/>
    </xf>
    <xf numFmtId="0" fontId="8" fillId="8" borderId="0" xfId="0" applyFont="1" applyFill="1" applyAlignment="1" applyProtection="1">
      <alignment vertical="center" wrapText="1"/>
      <protection locked="0"/>
    </xf>
    <xf numFmtId="0" fontId="8" fillId="8" borderId="0" xfId="0" applyFont="1" applyFill="1" applyAlignment="1">
      <alignment vertical="center"/>
    </xf>
    <xf numFmtId="0" fontId="10" fillId="2" borderId="2" xfId="0" applyFont="1" applyFill="1" applyBorder="1" applyAlignment="1">
      <alignment vertical="center"/>
    </xf>
    <xf numFmtId="0" fontId="10" fillId="2" borderId="2"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wrapText="1"/>
      <protection locked="0"/>
    </xf>
    <xf numFmtId="0" fontId="10" fillId="2" borderId="2" xfId="0" applyFont="1" applyFill="1" applyBorder="1" applyAlignment="1" applyProtection="1">
      <alignment vertical="center"/>
      <protection locked="0"/>
    </xf>
    <xf numFmtId="0" fontId="4" fillId="8" borderId="20" xfId="2" applyFont="1" applyFill="1" applyBorder="1" applyAlignment="1" applyProtection="1">
      <alignment horizontal="center" vertical="center" wrapText="1"/>
      <protection locked="0"/>
    </xf>
    <xf numFmtId="9" fontId="4" fillId="8" borderId="20" xfId="3" applyFont="1" applyFill="1" applyBorder="1" applyAlignment="1" applyProtection="1">
      <alignment horizontal="center" vertical="center" wrapText="1"/>
      <protection hidden="1"/>
    </xf>
    <xf numFmtId="0" fontId="4" fillId="8" borderId="23" xfId="2" applyFont="1" applyFill="1" applyBorder="1" applyAlignment="1" applyProtection="1">
      <alignment horizontal="center" vertical="center" wrapText="1"/>
      <protection locked="0"/>
    </xf>
    <xf numFmtId="9" fontId="4" fillId="8" borderId="23" xfId="3" applyFont="1" applyFill="1" applyBorder="1" applyAlignment="1" applyProtection="1">
      <alignment horizontal="center" vertical="center" wrapText="1"/>
      <protection hidden="1"/>
    </xf>
    <xf numFmtId="0" fontId="4" fillId="8" borderId="26" xfId="2" applyFont="1" applyFill="1" applyBorder="1" applyAlignment="1" applyProtection="1">
      <alignment horizontal="center" vertical="center" wrapText="1"/>
      <protection locked="0"/>
    </xf>
    <xf numFmtId="9" fontId="4" fillId="8" borderId="26" xfId="3" applyFont="1" applyFill="1" applyBorder="1" applyAlignment="1" applyProtection="1">
      <alignment horizontal="center" vertical="center" wrapText="1"/>
      <protection hidden="1"/>
    </xf>
    <xf numFmtId="0" fontId="4" fillId="11" borderId="2" xfId="4" applyFill="1" applyBorder="1" applyAlignment="1" applyProtection="1">
      <alignment horizontal="center" vertical="center" wrapText="1"/>
      <protection locked="0"/>
    </xf>
    <xf numFmtId="0" fontId="3" fillId="0" borderId="0" xfId="2"/>
    <xf numFmtId="9" fontId="0" fillId="0" borderId="0" xfId="3" applyFont="1"/>
    <xf numFmtId="0" fontId="3" fillId="0" borderId="0" xfId="2" applyAlignment="1">
      <alignment horizontal="center" vertical="center"/>
    </xf>
    <xf numFmtId="9" fontId="3" fillId="0" borderId="0" xfId="2" applyNumberFormat="1"/>
    <xf numFmtId="0" fontId="21" fillId="2" borderId="0" xfId="0" applyFont="1" applyFill="1" applyAlignment="1" applyProtection="1">
      <alignment horizontal="center" vertical="top"/>
      <protection locked="0"/>
    </xf>
    <xf numFmtId="0" fontId="5" fillId="0" borderId="2" xfId="0" applyFont="1" applyBorder="1" applyAlignment="1" applyProtection="1">
      <alignment horizontal="center" vertical="center" wrapText="1"/>
      <protection locked="0"/>
    </xf>
    <xf numFmtId="0" fontId="5" fillId="8" borderId="2"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top"/>
      <protection locked="0"/>
    </xf>
    <xf numFmtId="0" fontId="7" fillId="2" borderId="0" xfId="0" applyFont="1" applyFill="1" applyAlignment="1" applyProtection="1">
      <alignment horizontal="left" vertical="top"/>
      <protection locked="0"/>
    </xf>
    <xf numFmtId="0" fontId="22" fillId="2" borderId="0" xfId="0" applyFont="1" applyFill="1" applyAlignment="1" applyProtection="1">
      <alignment horizontal="right" vertical="top"/>
      <protection locked="0"/>
    </xf>
    <xf numFmtId="0" fontId="4" fillId="2" borderId="0" xfId="0" applyFont="1" applyFill="1" applyProtection="1">
      <protection locked="0"/>
    </xf>
    <xf numFmtId="0" fontId="4" fillId="8" borderId="0" xfId="0" applyFont="1" applyFill="1" applyProtection="1">
      <protection locked="0"/>
    </xf>
    <xf numFmtId="0" fontId="4" fillId="8" borderId="0" xfId="0" applyFont="1" applyFill="1" applyAlignment="1" applyProtection="1">
      <alignment vertical="center"/>
      <protection locked="0"/>
    </xf>
    <xf numFmtId="0" fontId="4" fillId="2" borderId="0" xfId="0" applyFont="1" applyFill="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vertical="center" wrapText="1"/>
      <protection locked="0"/>
    </xf>
    <xf numFmtId="14" fontId="4" fillId="2" borderId="1" xfId="1" applyNumberFormat="1" applyFont="1" applyFill="1" applyBorder="1" applyAlignment="1" applyProtection="1">
      <alignment vertical="center" wrapText="1"/>
      <protection locked="0"/>
    </xf>
    <xf numFmtId="9" fontId="4" fillId="2" borderId="1" xfId="1" applyFont="1" applyFill="1" applyBorder="1" applyAlignment="1" applyProtection="1">
      <alignment vertical="center" wrapText="1"/>
      <protection locked="0"/>
    </xf>
    <xf numFmtId="14" fontId="4" fillId="2" borderId="2" xfId="1" applyNumberFormat="1" applyFont="1" applyFill="1" applyBorder="1" applyAlignment="1" applyProtection="1">
      <alignment vertical="center" wrapText="1"/>
      <protection locked="0"/>
    </xf>
    <xf numFmtId="9" fontId="4" fillId="2" borderId="2" xfId="1" applyFont="1" applyFill="1" applyBorder="1" applyAlignment="1" applyProtection="1">
      <alignment vertical="center" wrapText="1"/>
      <protection locked="0"/>
    </xf>
    <xf numFmtId="0" fontId="4" fillId="2" borderId="2" xfId="0" applyFont="1" applyFill="1" applyBorder="1" applyAlignment="1" applyProtection="1">
      <alignment horizontal="left" vertical="center" wrapText="1"/>
      <protection locked="0"/>
    </xf>
    <xf numFmtId="14" fontId="12" fillId="0" borderId="1" xfId="0" applyNumberFormat="1" applyFont="1" applyBorder="1" applyAlignment="1" applyProtection="1">
      <alignment horizontal="center" vertical="center" wrapText="1"/>
      <protection locked="0"/>
    </xf>
    <xf numFmtId="0" fontId="12" fillId="8" borderId="2" xfId="0" applyFont="1" applyFill="1" applyBorder="1" applyAlignment="1" applyProtection="1">
      <alignment horizontal="center" vertical="center" wrapText="1"/>
      <protection locked="0"/>
    </xf>
    <xf numFmtId="9" fontId="12" fillId="2" borderId="2" xfId="0" applyNumberFormat="1" applyFont="1" applyFill="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12" fillId="8" borderId="0" xfId="5" applyFont="1" applyFill="1" applyAlignment="1" applyProtection="1">
      <alignment wrapText="1"/>
      <protection locked="0"/>
    </xf>
    <xf numFmtId="0" fontId="4" fillId="8" borderId="0" xfId="5" applyFont="1" applyFill="1" applyAlignment="1" applyProtection="1">
      <alignment horizontal="left" wrapText="1"/>
      <protection locked="0"/>
    </xf>
    <xf numFmtId="0" fontId="4" fillId="8" borderId="0" xfId="5" applyFont="1" applyFill="1" applyAlignment="1" applyProtection="1">
      <alignment horizontal="center" wrapText="1"/>
      <protection locked="0"/>
    </xf>
    <xf numFmtId="0" fontId="4" fillId="8" borderId="0" xfId="5" applyFont="1" applyFill="1" applyAlignment="1" applyProtection="1">
      <alignment horizontal="center" vertical="center" wrapText="1"/>
      <protection locked="0"/>
    </xf>
    <xf numFmtId="0" fontId="12" fillId="8" borderId="0" xfId="5" applyFont="1" applyFill="1" applyAlignment="1" applyProtection="1">
      <alignment horizontal="center" wrapText="1"/>
      <protection locked="0"/>
    </xf>
    <xf numFmtId="0" fontId="4" fillId="0" borderId="0" xfId="5" applyFont="1" applyAlignment="1" applyProtection="1">
      <alignment horizontal="center" vertical="center" wrapText="1"/>
      <protection locked="0"/>
    </xf>
    <xf numFmtId="0" fontId="5" fillId="8" borderId="0" xfId="5" applyFont="1" applyFill="1" applyAlignment="1" applyProtection="1">
      <alignment horizontal="center" vertical="center" wrapText="1"/>
      <protection locked="0"/>
    </xf>
    <xf numFmtId="0" fontId="13" fillId="8" borderId="0" xfId="5" applyFont="1" applyFill="1" applyAlignment="1" applyProtection="1">
      <alignment horizontal="center" vertical="center" wrapText="1"/>
      <protection locked="0"/>
    </xf>
    <xf numFmtId="0" fontId="13" fillId="8" borderId="2" xfId="5" applyFont="1" applyFill="1" applyBorder="1" applyAlignment="1" applyProtection="1">
      <alignment horizontal="center" vertical="center" wrapText="1"/>
      <protection locked="0"/>
    </xf>
    <xf numFmtId="9" fontId="4" fillId="8" borderId="16" xfId="5" applyNumberFormat="1" applyFont="1" applyFill="1" applyBorder="1" applyAlignment="1" applyProtection="1">
      <alignment horizontal="center" vertical="center" wrapText="1"/>
      <protection hidden="1"/>
    </xf>
    <xf numFmtId="0" fontId="4" fillId="8" borderId="16" xfId="5" applyFont="1" applyFill="1" applyBorder="1" applyAlignment="1" applyProtection="1">
      <alignment horizontal="center" vertical="center" wrapText="1"/>
      <protection locked="0"/>
    </xf>
    <xf numFmtId="9" fontId="4" fillId="8" borderId="16" xfId="6" applyFont="1" applyFill="1" applyBorder="1" applyAlignment="1" applyProtection="1">
      <alignment horizontal="center" vertical="center" wrapText="1"/>
      <protection hidden="1"/>
    </xf>
    <xf numFmtId="0" fontId="4" fillId="8" borderId="16" xfId="5" applyFont="1" applyFill="1" applyBorder="1" applyAlignment="1" applyProtection="1">
      <alignment vertical="center" wrapText="1"/>
      <protection locked="0"/>
    </xf>
    <xf numFmtId="9" fontId="4" fillId="8" borderId="20" xfId="5" applyNumberFormat="1" applyFont="1" applyFill="1" applyBorder="1" applyAlignment="1" applyProtection="1">
      <alignment horizontal="center" vertical="center" wrapText="1"/>
      <protection hidden="1"/>
    </xf>
    <xf numFmtId="0" fontId="4" fillId="8" borderId="20" xfId="5" applyFont="1" applyFill="1" applyBorder="1" applyAlignment="1" applyProtection="1">
      <alignment horizontal="center" vertical="center" wrapText="1"/>
      <protection locked="0"/>
    </xf>
    <xf numFmtId="9" fontId="4" fillId="8" borderId="20" xfId="6" applyFont="1" applyFill="1" applyBorder="1" applyAlignment="1" applyProtection="1">
      <alignment horizontal="center" vertical="center" wrapText="1"/>
      <protection hidden="1"/>
    </xf>
    <xf numFmtId="0" fontId="4" fillId="8" borderId="20" xfId="5" applyFont="1" applyFill="1" applyBorder="1" applyAlignment="1" applyProtection="1">
      <alignment vertical="center" wrapText="1"/>
      <protection locked="0"/>
    </xf>
    <xf numFmtId="9" fontId="4" fillId="8" borderId="23" xfId="5" applyNumberFormat="1" applyFont="1" applyFill="1" applyBorder="1" applyAlignment="1" applyProtection="1">
      <alignment horizontal="center" vertical="center" wrapText="1"/>
      <protection hidden="1"/>
    </xf>
    <xf numFmtId="0" fontId="4" fillId="8" borderId="23" xfId="5" applyFont="1" applyFill="1" applyBorder="1" applyAlignment="1" applyProtection="1">
      <alignment horizontal="center" vertical="center" wrapText="1"/>
      <protection locked="0"/>
    </xf>
    <xf numFmtId="9" fontId="4" fillId="8" borderId="23" xfId="6" applyFont="1" applyFill="1" applyBorder="1" applyAlignment="1" applyProtection="1">
      <alignment horizontal="center" vertical="center" wrapText="1"/>
      <protection hidden="1"/>
    </xf>
    <xf numFmtId="0" fontId="4" fillId="8" borderId="23" xfId="5" applyFont="1" applyFill="1" applyBorder="1" applyAlignment="1" applyProtection="1">
      <alignment vertical="center" wrapText="1"/>
      <protection locked="0"/>
    </xf>
    <xf numFmtId="0" fontId="14" fillId="8" borderId="0" xfId="5" applyFont="1" applyFill="1" applyAlignment="1" applyProtection="1">
      <alignment horizontal="center" vertical="center" wrapText="1"/>
      <protection locked="0"/>
    </xf>
    <xf numFmtId="0" fontId="14" fillId="8" borderId="2" xfId="5" applyFont="1" applyFill="1" applyBorder="1" applyAlignment="1" applyProtection="1">
      <alignment horizontal="center" vertical="center" wrapText="1"/>
      <protection locked="0"/>
    </xf>
    <xf numFmtId="9" fontId="4" fillId="8" borderId="26" xfId="5" applyNumberFormat="1" applyFont="1" applyFill="1" applyBorder="1" applyAlignment="1" applyProtection="1">
      <alignment horizontal="center" vertical="center" wrapText="1"/>
      <protection hidden="1"/>
    </xf>
    <xf numFmtId="0" fontId="4" fillId="8" borderId="26" xfId="5" applyFont="1" applyFill="1" applyBorder="1" applyAlignment="1" applyProtection="1">
      <alignment horizontal="center" vertical="center" wrapText="1"/>
      <protection locked="0"/>
    </xf>
    <xf numFmtId="9" fontId="4" fillId="8" borderId="26" xfId="6" applyFont="1" applyFill="1" applyBorder="1" applyAlignment="1" applyProtection="1">
      <alignment horizontal="center" vertical="center" wrapText="1"/>
      <protection hidden="1"/>
    </xf>
    <xf numFmtId="0" fontId="4" fillId="8" borderId="26" xfId="5" applyFont="1" applyFill="1" applyBorder="1" applyAlignment="1" applyProtection="1">
      <alignment vertical="center" wrapText="1"/>
      <protection locked="0"/>
    </xf>
    <xf numFmtId="0" fontId="12" fillId="8" borderId="2" xfId="5" applyFont="1" applyFill="1" applyBorder="1" applyAlignment="1" applyProtection="1">
      <alignment wrapText="1"/>
      <protection locked="0"/>
    </xf>
    <xf numFmtId="0" fontId="15" fillId="8" borderId="0" xfId="5" applyFont="1" applyFill="1" applyAlignment="1" applyProtection="1">
      <alignment horizontal="center" vertical="center" wrapText="1"/>
      <protection locked="0"/>
    </xf>
    <xf numFmtId="0" fontId="15" fillId="8" borderId="2" xfId="5" applyFont="1" applyFill="1" applyBorder="1" applyAlignment="1" applyProtection="1">
      <alignment horizontal="center" vertical="center" wrapText="1"/>
      <protection locked="0"/>
    </xf>
    <xf numFmtId="0" fontId="4" fillId="11" borderId="2" xfId="5" applyFont="1" applyFill="1" applyBorder="1" applyAlignment="1" applyProtection="1">
      <alignment horizontal="center" vertical="center" wrapText="1"/>
      <protection locked="0"/>
    </xf>
    <xf numFmtId="0" fontId="17" fillId="8" borderId="0" xfId="5" applyFont="1" applyFill="1" applyAlignment="1" applyProtection="1">
      <alignment horizontal="left" vertical="center"/>
      <protection locked="0"/>
    </xf>
    <xf numFmtId="0" fontId="16" fillId="8" borderId="0" xfId="5" applyFont="1" applyFill="1" applyAlignment="1" applyProtection="1">
      <alignment horizontal="left" wrapText="1"/>
      <protection locked="0"/>
    </xf>
    <xf numFmtId="0" fontId="4" fillId="8" borderId="0" xfId="5" applyFont="1" applyFill="1" applyAlignment="1" applyProtection="1">
      <alignment horizontal="right" vertical="center" wrapText="1"/>
      <protection locked="0"/>
    </xf>
    <xf numFmtId="0" fontId="2" fillId="8" borderId="0" xfId="5" applyFill="1" applyProtection="1">
      <protection locked="0"/>
    </xf>
    <xf numFmtId="0" fontId="19" fillId="8" borderId="0" xfId="5" applyFont="1" applyFill="1" applyAlignment="1" applyProtection="1">
      <alignment horizontal="center" wrapText="1"/>
      <protection locked="0"/>
    </xf>
    <xf numFmtId="0" fontId="4" fillId="8" borderId="0" xfId="5" applyFont="1" applyFill="1" applyAlignment="1" applyProtection="1">
      <alignment vertical="center" wrapText="1"/>
      <protection locked="0"/>
    </xf>
    <xf numFmtId="0" fontId="19" fillId="8" borderId="0" xfId="5" applyFont="1" applyFill="1" applyAlignment="1" applyProtection="1">
      <alignment horizontal="left" vertical="center"/>
      <protection locked="0"/>
    </xf>
    <xf numFmtId="0" fontId="21" fillId="2" borderId="0" xfId="4" applyFont="1" applyFill="1" applyAlignment="1" applyProtection="1">
      <alignment horizontal="center" vertical="top"/>
      <protection locked="0"/>
    </xf>
    <xf numFmtId="0" fontId="5" fillId="8" borderId="0" xfId="5" applyFont="1" applyFill="1" applyAlignment="1" applyProtection="1">
      <alignment vertical="center" wrapText="1"/>
      <protection locked="0"/>
    </xf>
    <xf numFmtId="0" fontId="10" fillId="8" borderId="2" xfId="5" applyFont="1" applyFill="1" applyBorder="1" applyAlignment="1" applyProtection="1">
      <alignment horizontal="left" vertical="center" wrapText="1"/>
      <protection locked="0"/>
    </xf>
    <xf numFmtId="0" fontId="12" fillId="0" borderId="2" xfId="0" applyFont="1" applyBorder="1" applyAlignment="1" applyProtection="1">
      <alignment horizontal="justify" vertical="center" wrapText="1"/>
      <protection locked="0"/>
    </xf>
    <xf numFmtId="0" fontId="12" fillId="0" borderId="2" xfId="0" applyFont="1" applyBorder="1" applyAlignment="1">
      <alignment horizontal="justify" vertical="center" wrapText="1"/>
    </xf>
    <xf numFmtId="0" fontId="4" fillId="8" borderId="26" xfId="5" applyFont="1" applyFill="1" applyBorder="1" applyAlignment="1" applyProtection="1">
      <alignment horizontal="justify" vertical="center" wrapText="1"/>
      <protection locked="0"/>
    </xf>
    <xf numFmtId="0" fontId="4" fillId="8" borderId="23" xfId="5" applyFont="1" applyFill="1" applyBorder="1" applyAlignment="1" applyProtection="1">
      <alignment horizontal="justify" vertical="center" wrapText="1"/>
      <protection locked="0"/>
    </xf>
    <xf numFmtId="0" fontId="4" fillId="8" borderId="20" xfId="5" applyFont="1" applyFill="1" applyBorder="1" applyAlignment="1" applyProtection="1">
      <alignment horizontal="justify" vertical="center" wrapText="1"/>
      <protection locked="0"/>
    </xf>
    <xf numFmtId="0" fontId="4" fillId="2" borderId="1" xfId="0" applyFont="1" applyFill="1" applyBorder="1" applyAlignment="1" applyProtection="1">
      <alignment horizontal="justify" vertical="center" wrapText="1"/>
      <protection locked="0"/>
    </xf>
    <xf numFmtId="0" fontId="4" fillId="3" borderId="2" xfId="0" applyFont="1" applyFill="1" applyBorder="1" applyAlignment="1">
      <alignment horizontal="center" vertical="center"/>
    </xf>
    <xf numFmtId="9" fontId="4" fillId="3" borderId="2" xfId="0" applyNumberFormat="1" applyFont="1" applyFill="1" applyBorder="1" applyAlignment="1">
      <alignment horizontal="center" vertical="center"/>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12" fillId="0" borderId="4" xfId="0" applyFont="1" applyBorder="1" applyAlignment="1" applyProtection="1">
      <alignment horizontal="justify" vertical="center" wrapText="1"/>
      <protection locked="0"/>
    </xf>
    <xf numFmtId="0" fontId="12" fillId="0" borderId="2" xfId="0" applyFont="1" applyBorder="1" applyAlignment="1" applyProtection="1">
      <alignment horizontal="center" vertical="center" wrapText="1"/>
      <protection locked="0"/>
    </xf>
    <xf numFmtId="14" fontId="12" fillId="0" borderId="2" xfId="0" applyNumberFormat="1" applyFont="1" applyBorder="1" applyAlignment="1" applyProtection="1">
      <alignment horizontal="center" vertical="center" wrapText="1"/>
      <protection locked="0"/>
    </xf>
    <xf numFmtId="14" fontId="12" fillId="2" borderId="2" xfId="1" applyNumberFormat="1" applyFont="1" applyFill="1" applyBorder="1" applyAlignment="1" applyProtection="1">
      <alignment horizontal="center" vertical="center" wrapText="1"/>
      <protection locked="0"/>
    </xf>
    <xf numFmtId="9" fontId="12" fillId="2" borderId="1" xfId="1" applyFont="1" applyFill="1" applyBorder="1" applyAlignment="1" applyProtection="1">
      <alignment horizontal="center" vertical="center" wrapText="1"/>
      <protection locked="0"/>
    </xf>
    <xf numFmtId="9" fontId="12" fillId="8" borderId="1" xfId="1" applyFont="1" applyFill="1" applyBorder="1" applyAlignment="1" applyProtection="1">
      <alignment horizontal="center" vertical="center" wrapText="1"/>
      <protection locked="0"/>
    </xf>
    <xf numFmtId="0" fontId="4" fillId="8" borderId="1" xfId="0" applyFont="1" applyFill="1" applyBorder="1" applyAlignment="1" applyProtection="1">
      <alignment horizontal="justify" vertical="center" wrapText="1"/>
      <protection locked="0"/>
    </xf>
    <xf numFmtId="0" fontId="4" fillId="2" borderId="1" xfId="4" applyFill="1" applyBorder="1" applyAlignment="1" applyProtection="1">
      <alignment horizontal="justify" vertical="center" wrapText="1"/>
      <protection locked="0"/>
    </xf>
    <xf numFmtId="0" fontId="12" fillId="2" borderId="4"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12" borderId="4" xfId="0" applyFont="1" applyFill="1" applyBorder="1" applyAlignment="1">
      <alignment horizontal="center" vertical="center"/>
    </xf>
    <xf numFmtId="0" fontId="4" fillId="8" borderId="4"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4" fillId="12" borderId="2" xfId="0" applyFont="1" applyFill="1" applyBorder="1" applyAlignment="1">
      <alignment horizontal="center" vertical="center"/>
    </xf>
    <xf numFmtId="0" fontId="4" fillId="8" borderId="2" xfId="0" applyFont="1" applyFill="1" applyBorder="1" applyAlignment="1" applyProtection="1">
      <alignment horizontal="center" vertical="center" wrapText="1"/>
      <protection locked="0"/>
    </xf>
    <xf numFmtId="0" fontId="23" fillId="8" borderId="4" xfId="9" applyFont="1" applyFill="1" applyBorder="1" applyAlignment="1" applyProtection="1">
      <alignment horizontal="justify" vertical="center" wrapText="1"/>
      <protection locked="0"/>
    </xf>
    <xf numFmtId="0" fontId="23" fillId="8" borderId="1" xfId="9" applyFont="1" applyFill="1" applyBorder="1" applyAlignment="1" applyProtection="1">
      <alignment horizontal="justify" vertical="center" wrapText="1"/>
      <protection locked="0"/>
    </xf>
    <xf numFmtId="0" fontId="20" fillId="8" borderId="12" xfId="5" applyFont="1" applyFill="1" applyBorder="1" applyAlignment="1" applyProtection="1">
      <alignment horizontal="center"/>
      <protection locked="0"/>
    </xf>
    <xf numFmtId="0" fontId="20" fillId="8" borderId="13" xfId="5" applyFont="1" applyFill="1" applyBorder="1" applyAlignment="1" applyProtection="1">
      <alignment horizontal="center"/>
      <protection locked="0"/>
    </xf>
    <xf numFmtId="0" fontId="20" fillId="8" borderId="8" xfId="5" applyFont="1" applyFill="1" applyBorder="1" applyAlignment="1" applyProtection="1">
      <alignment horizontal="center"/>
      <protection locked="0"/>
    </xf>
    <xf numFmtId="0" fontId="20" fillId="8" borderId="9" xfId="5" applyFont="1" applyFill="1" applyBorder="1" applyAlignment="1" applyProtection="1">
      <alignment horizontal="center"/>
      <protection locked="0"/>
    </xf>
    <xf numFmtId="0" fontId="20" fillId="8" borderId="10" xfId="5" applyFont="1" applyFill="1" applyBorder="1" applyAlignment="1" applyProtection="1">
      <alignment horizontal="center"/>
      <protection locked="0"/>
    </xf>
    <xf numFmtId="0" fontId="20" fillId="8" borderId="11" xfId="5" applyFont="1" applyFill="1" applyBorder="1" applyAlignment="1" applyProtection="1">
      <alignment horizontal="center"/>
      <protection locked="0"/>
    </xf>
    <xf numFmtId="0" fontId="10" fillId="8" borderId="12" xfId="5" applyFont="1" applyFill="1" applyBorder="1" applyAlignment="1" applyProtection="1">
      <alignment horizontal="center" vertical="center" wrapText="1"/>
      <protection locked="0"/>
    </xf>
    <xf numFmtId="0" fontId="10" fillId="8" borderId="14" xfId="5" applyFont="1" applyFill="1" applyBorder="1" applyAlignment="1" applyProtection="1">
      <alignment horizontal="center" vertical="center" wrapText="1"/>
      <protection locked="0"/>
    </xf>
    <xf numFmtId="0" fontId="10" fillId="8" borderId="13" xfId="5" applyFont="1" applyFill="1" applyBorder="1" applyAlignment="1" applyProtection="1">
      <alignment horizontal="center" vertical="center" wrapText="1"/>
      <protection locked="0"/>
    </xf>
    <xf numFmtId="0" fontId="10" fillId="8" borderId="8" xfId="5" applyFont="1" applyFill="1" applyBorder="1" applyAlignment="1" applyProtection="1">
      <alignment horizontal="center" vertical="center" wrapText="1"/>
      <protection locked="0"/>
    </xf>
    <xf numFmtId="0" fontId="10" fillId="8" borderId="0" xfId="5" applyFont="1" applyFill="1" applyAlignment="1" applyProtection="1">
      <alignment horizontal="center" vertical="center" wrapText="1"/>
      <protection locked="0"/>
    </xf>
    <xf numFmtId="0" fontId="10" fillId="8" borderId="9" xfId="5" applyFont="1" applyFill="1" applyBorder="1" applyAlignment="1" applyProtection="1">
      <alignment horizontal="center" vertical="center" wrapText="1"/>
      <protection locked="0"/>
    </xf>
    <xf numFmtId="0" fontId="10" fillId="8" borderId="10" xfId="5" applyFont="1" applyFill="1" applyBorder="1" applyAlignment="1" applyProtection="1">
      <alignment horizontal="center" vertical="center" wrapText="1"/>
      <protection locked="0"/>
    </xf>
    <xf numFmtId="0" fontId="10" fillId="8" borderId="3" xfId="5" applyFont="1" applyFill="1" applyBorder="1" applyAlignment="1" applyProtection="1">
      <alignment horizontal="center" vertical="center" wrapText="1"/>
      <protection locked="0"/>
    </xf>
    <xf numFmtId="0" fontId="10" fillId="8" borderId="11" xfId="5" applyFont="1" applyFill="1" applyBorder="1" applyAlignment="1" applyProtection="1">
      <alignment horizontal="center" vertical="center" wrapText="1"/>
      <protection locked="0"/>
    </xf>
    <xf numFmtId="0" fontId="18" fillId="0" borderId="2" xfId="5" applyFont="1" applyBorder="1" applyAlignment="1" applyProtection="1">
      <alignment horizontal="left" vertical="center" wrapText="1"/>
      <protection locked="0"/>
    </xf>
    <xf numFmtId="0" fontId="4" fillId="8" borderId="0" xfId="5" applyFont="1" applyFill="1" applyAlignment="1" applyProtection="1">
      <alignment horizontal="right" vertical="center" wrapText="1"/>
      <protection locked="0"/>
    </xf>
    <xf numFmtId="0" fontId="4" fillId="8" borderId="9" xfId="5" applyFont="1" applyFill="1" applyBorder="1" applyAlignment="1" applyProtection="1">
      <alignment horizontal="right" vertical="center" wrapText="1"/>
      <protection locked="0"/>
    </xf>
    <xf numFmtId="0" fontId="4" fillId="3" borderId="2" xfId="5" applyFont="1" applyFill="1" applyBorder="1" applyAlignment="1" applyProtection="1">
      <alignment horizontal="center" vertical="center" wrapText="1"/>
      <protection locked="0"/>
    </xf>
    <xf numFmtId="0" fontId="12" fillId="9" borderId="2" xfId="5" applyFont="1" applyFill="1" applyBorder="1" applyAlignment="1" applyProtection="1">
      <alignment horizontal="center" vertical="center" wrapText="1"/>
      <protection locked="0"/>
    </xf>
    <xf numFmtId="0" fontId="4" fillId="11" borderId="5" xfId="5" applyFont="1" applyFill="1" applyBorder="1" applyAlignment="1" applyProtection="1">
      <alignment horizontal="center" vertical="center" wrapText="1"/>
      <protection locked="0"/>
    </xf>
    <xf numFmtId="0" fontId="4" fillId="11" borderId="6" xfId="5" applyFont="1" applyFill="1" applyBorder="1" applyAlignment="1" applyProtection="1">
      <alignment horizontal="center" vertical="center" wrapText="1"/>
      <protection locked="0"/>
    </xf>
    <xf numFmtId="0" fontId="4" fillId="11" borderId="7" xfId="5" applyFont="1" applyFill="1" applyBorder="1" applyAlignment="1" applyProtection="1">
      <alignment horizontal="center" vertical="center" wrapText="1"/>
      <protection locked="0"/>
    </xf>
    <xf numFmtId="0" fontId="4" fillId="3" borderId="4" xfId="5" applyFont="1" applyFill="1" applyBorder="1" applyAlignment="1" applyProtection="1">
      <alignment horizontal="center" vertical="center" wrapText="1"/>
      <protection locked="0"/>
    </xf>
    <xf numFmtId="0" fontId="4" fillId="3" borderId="1" xfId="5" applyFont="1" applyFill="1" applyBorder="1" applyAlignment="1" applyProtection="1">
      <alignment horizontal="center" vertical="center" wrapText="1"/>
      <protection locked="0"/>
    </xf>
    <xf numFmtId="0" fontId="12" fillId="3" borderId="4" xfId="5" applyFont="1" applyFill="1" applyBorder="1" applyAlignment="1" applyProtection="1">
      <alignment horizontal="center" vertical="center" wrapText="1"/>
      <protection locked="0"/>
    </xf>
    <xf numFmtId="0" fontId="12" fillId="3" borderId="1" xfId="5" applyFont="1" applyFill="1" applyBorder="1" applyAlignment="1" applyProtection="1">
      <alignment horizontal="center" vertical="center" wrapText="1"/>
      <protection locked="0"/>
    </xf>
    <xf numFmtId="0" fontId="4" fillId="11" borderId="2" xfId="5" applyFont="1" applyFill="1" applyBorder="1" applyAlignment="1" applyProtection="1">
      <alignment horizontal="center" vertical="center" wrapText="1"/>
      <protection locked="0"/>
    </xf>
    <xf numFmtId="0" fontId="4" fillId="11" borderId="4" xfId="5" applyFont="1" applyFill="1" applyBorder="1" applyAlignment="1" applyProtection="1">
      <alignment horizontal="center" vertical="center" wrapText="1"/>
      <protection locked="0"/>
    </xf>
    <xf numFmtId="0" fontId="4" fillId="11" borderId="18" xfId="5" applyFont="1" applyFill="1" applyBorder="1" applyAlignment="1" applyProtection="1">
      <alignment horizontal="center" vertical="center" wrapText="1"/>
      <protection locked="0"/>
    </xf>
    <xf numFmtId="0" fontId="4" fillId="11" borderId="1" xfId="5" applyFont="1" applyFill="1" applyBorder="1" applyAlignment="1" applyProtection="1">
      <alignment horizontal="center" vertical="center" wrapText="1"/>
      <protection locked="0"/>
    </xf>
    <xf numFmtId="14" fontId="4" fillId="8" borderId="2" xfId="9" applyNumberFormat="1" applyFont="1" applyFill="1" applyBorder="1" applyAlignment="1" applyProtection="1">
      <alignment horizontal="center" vertical="center" wrapText="1"/>
      <protection locked="0"/>
    </xf>
    <xf numFmtId="0" fontId="4" fillId="8" borderId="2" xfId="9" applyFont="1" applyFill="1" applyBorder="1" applyAlignment="1" applyProtection="1">
      <alignment horizontal="center" vertical="center" wrapText="1"/>
      <protection locked="0"/>
    </xf>
    <xf numFmtId="0" fontId="4" fillId="8" borderId="5" xfId="9" applyFont="1" applyFill="1" applyBorder="1" applyAlignment="1" applyProtection="1">
      <alignment horizontal="center" vertical="center" wrapText="1"/>
      <protection locked="0"/>
    </xf>
    <xf numFmtId="0" fontId="4" fillId="8" borderId="7" xfId="9" applyFont="1" applyFill="1" applyBorder="1" applyAlignment="1" applyProtection="1">
      <alignment horizontal="center" vertical="center" wrapText="1"/>
      <protection locked="0"/>
    </xf>
    <xf numFmtId="0" fontId="4" fillId="8" borderId="4" xfId="5" applyFont="1" applyFill="1" applyBorder="1" applyAlignment="1" applyProtection="1">
      <alignment horizontal="center" vertical="center" wrapText="1"/>
      <protection hidden="1"/>
    </xf>
    <xf numFmtId="0" fontId="4" fillId="8" borderId="18" xfId="5" applyFont="1" applyFill="1" applyBorder="1" applyAlignment="1" applyProtection="1">
      <alignment horizontal="center" vertical="center" wrapText="1"/>
      <protection hidden="1"/>
    </xf>
    <xf numFmtId="0" fontId="4" fillId="8" borderId="1" xfId="5" applyFont="1" applyFill="1" applyBorder="1" applyAlignment="1" applyProtection="1">
      <alignment horizontal="center" vertical="center" wrapText="1"/>
      <protection hidden="1"/>
    </xf>
    <xf numFmtId="0" fontId="4" fillId="8" borderId="24" xfId="5" applyFont="1" applyFill="1" applyBorder="1" applyAlignment="1" applyProtection="1">
      <alignment vertical="center" wrapText="1"/>
      <protection locked="0"/>
    </xf>
    <xf numFmtId="9" fontId="4" fillId="8" borderId="22" xfId="5" applyNumberFormat="1" applyFont="1" applyFill="1" applyBorder="1" applyAlignment="1" applyProtection="1">
      <alignment horizontal="center" vertical="center" wrapText="1"/>
      <protection hidden="1"/>
    </xf>
    <xf numFmtId="0" fontId="4" fillId="8" borderId="21" xfId="5" applyFont="1" applyFill="1" applyBorder="1" applyAlignment="1" applyProtection="1">
      <alignment vertical="center" wrapText="1"/>
      <protection locked="0"/>
    </xf>
    <xf numFmtId="0" fontId="4" fillId="8" borderId="17" xfId="5" applyFont="1" applyFill="1" applyBorder="1" applyAlignment="1" applyProtection="1">
      <alignment vertical="center" wrapText="1"/>
      <protection locked="0"/>
    </xf>
    <xf numFmtId="9" fontId="4" fillId="8" borderId="19" xfId="5" applyNumberFormat="1" applyFont="1" applyFill="1" applyBorder="1" applyAlignment="1" applyProtection="1">
      <alignment horizontal="center" vertical="center" wrapText="1"/>
      <protection hidden="1"/>
    </xf>
    <xf numFmtId="9" fontId="4" fillId="8" borderId="15" xfId="5" applyNumberFormat="1" applyFont="1" applyFill="1" applyBorder="1" applyAlignment="1" applyProtection="1">
      <alignment horizontal="center" vertical="center" wrapText="1"/>
      <protection hidden="1"/>
    </xf>
    <xf numFmtId="0" fontId="4" fillId="8" borderId="4" xfId="5" applyFont="1" applyFill="1" applyBorder="1" applyAlignment="1" applyProtection="1">
      <alignment horizontal="left" vertical="center" wrapText="1"/>
      <protection locked="0"/>
    </xf>
    <xf numFmtId="0" fontId="4" fillId="8" borderId="18" xfId="5" applyFont="1" applyFill="1" applyBorder="1" applyAlignment="1" applyProtection="1">
      <alignment horizontal="left" vertical="center" wrapText="1"/>
      <protection locked="0"/>
    </xf>
    <xf numFmtId="0" fontId="4" fillId="8" borderId="1" xfId="5" applyFont="1" applyFill="1" applyBorder="1" applyAlignment="1" applyProtection="1">
      <alignment horizontal="left" vertical="center" wrapText="1"/>
      <protection locked="0"/>
    </xf>
    <xf numFmtId="0" fontId="4" fillId="8" borderId="4" xfId="2" applyFont="1" applyFill="1" applyBorder="1" applyAlignment="1" applyProtection="1">
      <alignment horizontal="justify" vertical="center" wrapText="1"/>
      <protection locked="0"/>
    </xf>
    <xf numFmtId="0" fontId="4" fillId="8" borderId="18" xfId="2" applyFont="1" applyFill="1" applyBorder="1" applyAlignment="1" applyProtection="1">
      <alignment horizontal="justify" vertical="center" wrapText="1"/>
      <protection locked="0"/>
    </xf>
    <xf numFmtId="0" fontId="4" fillId="8" borderId="1" xfId="2" applyFont="1" applyFill="1" applyBorder="1" applyAlignment="1" applyProtection="1">
      <alignment horizontal="justify" vertical="center" wrapText="1"/>
      <protection locked="0"/>
    </xf>
    <xf numFmtId="9" fontId="4" fillId="8" borderId="4" xfId="6" applyFont="1" applyFill="1" applyBorder="1" applyAlignment="1" applyProtection="1">
      <alignment horizontal="center" vertical="center" wrapText="1"/>
      <protection hidden="1"/>
    </xf>
    <xf numFmtId="9" fontId="4" fillId="8" borderId="18" xfId="6" applyFont="1" applyFill="1" applyBorder="1" applyAlignment="1" applyProtection="1">
      <alignment horizontal="center" vertical="center" wrapText="1"/>
      <protection hidden="1"/>
    </xf>
    <xf numFmtId="9" fontId="4" fillId="8" borderId="1" xfId="6" applyFont="1" applyFill="1" applyBorder="1" applyAlignment="1" applyProtection="1">
      <alignment horizontal="center" vertical="center" wrapText="1"/>
      <protection hidden="1"/>
    </xf>
    <xf numFmtId="0" fontId="4" fillId="8" borderId="27" xfId="5" applyFont="1" applyFill="1" applyBorder="1" applyAlignment="1" applyProtection="1">
      <alignment vertical="center" wrapText="1"/>
      <protection locked="0"/>
    </xf>
    <xf numFmtId="9" fontId="4" fillId="8" borderId="25" xfId="5" applyNumberFormat="1" applyFont="1" applyFill="1" applyBorder="1" applyAlignment="1" applyProtection="1">
      <alignment horizontal="center" vertical="center" wrapText="1"/>
      <protection hidden="1"/>
    </xf>
    <xf numFmtId="0" fontId="4" fillId="8" borderId="3" xfId="5" applyFont="1" applyFill="1" applyBorder="1" applyAlignment="1" applyProtection="1">
      <alignment horizontal="right" vertical="center" wrapText="1"/>
      <protection locked="0"/>
    </xf>
    <xf numFmtId="14" fontId="4" fillId="8" borderId="2" xfId="5" applyNumberFormat="1" applyFont="1" applyFill="1" applyBorder="1" applyAlignment="1" applyProtection="1">
      <alignment horizontal="center" vertical="center" wrapText="1"/>
      <protection locked="0"/>
    </xf>
    <xf numFmtId="0" fontId="4" fillId="8" borderId="2" xfId="5" applyFont="1" applyFill="1" applyBorder="1" applyAlignment="1" applyProtection="1">
      <alignment horizontal="center" vertical="center" wrapText="1"/>
      <protection locked="0"/>
    </xf>
    <xf numFmtId="0" fontId="4" fillId="8" borderId="5" xfId="5" applyFont="1" applyFill="1" applyBorder="1" applyAlignment="1" applyProtection="1">
      <alignment horizontal="center" vertical="center" wrapText="1"/>
      <protection locked="0"/>
    </xf>
    <xf numFmtId="0" fontId="4" fillId="8" borderId="7" xfId="5" applyFont="1" applyFill="1" applyBorder="1" applyAlignment="1" applyProtection="1">
      <alignment horizontal="center" vertical="center" wrapText="1"/>
      <protection locked="0"/>
    </xf>
    <xf numFmtId="0" fontId="4" fillId="8" borderId="8" xfId="5" applyFont="1" applyFill="1" applyBorder="1" applyAlignment="1" applyProtection="1">
      <alignment horizontal="right" vertical="center" wrapText="1"/>
      <protection locked="0"/>
    </xf>
    <xf numFmtId="0" fontId="16" fillId="0" borderId="2" xfId="5" applyFont="1" applyBorder="1" applyAlignment="1" applyProtection="1">
      <alignment horizontal="center" vertical="center" wrapText="1"/>
      <protection locked="0"/>
    </xf>
    <xf numFmtId="9" fontId="4" fillId="8" borderId="4" xfId="5" applyNumberFormat="1" applyFont="1" applyFill="1" applyBorder="1" applyAlignment="1" applyProtection="1">
      <alignment horizontal="center" vertical="center" wrapText="1"/>
      <protection hidden="1"/>
    </xf>
    <xf numFmtId="9" fontId="4" fillId="8" borderId="18" xfId="5" applyNumberFormat="1" applyFont="1" applyFill="1" applyBorder="1" applyAlignment="1" applyProtection="1">
      <alignment horizontal="center" vertical="center" wrapText="1"/>
      <protection hidden="1"/>
    </xf>
    <xf numFmtId="9" fontId="4" fillId="8" borderId="1" xfId="5" applyNumberFormat="1" applyFont="1" applyFill="1" applyBorder="1" applyAlignment="1" applyProtection="1">
      <alignment horizontal="center" vertical="center" wrapText="1"/>
      <protection hidden="1"/>
    </xf>
    <xf numFmtId="0" fontId="4" fillId="8" borderId="6" xfId="5" applyFont="1" applyFill="1" applyBorder="1" applyAlignment="1" applyProtection="1">
      <alignment horizontal="center" vertical="center" wrapText="1"/>
      <protection locked="0"/>
    </xf>
    <xf numFmtId="0" fontId="4" fillId="8" borderId="4" xfId="5" applyFont="1" applyFill="1" applyBorder="1" applyAlignment="1" applyProtection="1">
      <alignment horizontal="center" vertical="center" wrapText="1"/>
      <protection locked="0"/>
    </xf>
    <xf numFmtId="0" fontId="4" fillId="8" borderId="18" xfId="5" applyFont="1" applyFill="1" applyBorder="1" applyAlignment="1" applyProtection="1">
      <alignment horizontal="center" vertical="center" wrapText="1"/>
      <protection locked="0"/>
    </xf>
    <xf numFmtId="0" fontId="4" fillId="8" borderId="1" xfId="5"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4" fillId="2" borderId="2" xfId="0" applyFont="1" applyFill="1" applyBorder="1" applyAlignment="1" applyProtection="1">
      <alignment horizontal="center"/>
      <protection locked="0"/>
    </xf>
    <xf numFmtId="0" fontId="5" fillId="0" borderId="2"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8" borderId="2"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2" borderId="0" xfId="0" applyFont="1" applyFill="1" applyAlignment="1" applyProtection="1">
      <alignment horizontal="center" vertical="top"/>
      <protection locked="0"/>
    </xf>
    <xf numFmtId="0" fontId="5" fillId="10" borderId="5" xfId="0" applyFont="1" applyFill="1" applyBorder="1" applyAlignment="1" applyProtection="1">
      <alignment horizontal="center" vertical="center"/>
      <protection locked="0"/>
    </xf>
    <xf numFmtId="0" fontId="5" fillId="10" borderId="6" xfId="0" applyFont="1" applyFill="1" applyBorder="1" applyAlignment="1" applyProtection="1">
      <alignment horizontal="center" vertical="center"/>
      <protection locked="0"/>
    </xf>
    <xf numFmtId="0" fontId="5" fillId="10" borderId="7" xfId="0" applyFont="1" applyFill="1" applyBorder="1" applyAlignment="1" applyProtection="1">
      <alignment horizontal="center" vertical="center"/>
      <protection locked="0"/>
    </xf>
    <xf numFmtId="0" fontId="5" fillId="2" borderId="0" xfId="0" applyFont="1" applyFill="1" applyAlignment="1" applyProtection="1">
      <alignment horizontal="right" vertical="top"/>
      <protection locked="0"/>
    </xf>
    <xf numFmtId="0" fontId="5" fillId="2" borderId="1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9" borderId="5" xfId="0" applyFont="1" applyFill="1" applyBorder="1" applyAlignment="1" applyProtection="1">
      <alignment horizontal="center" vertical="center"/>
      <protection locked="0"/>
    </xf>
    <xf numFmtId="0" fontId="5" fillId="9" borderId="6" xfId="0" applyFont="1" applyFill="1" applyBorder="1" applyAlignment="1" applyProtection="1">
      <alignment horizontal="center" vertical="center"/>
      <protection locked="0"/>
    </xf>
    <xf numFmtId="0" fontId="5" fillId="9" borderId="7"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4" fillId="0" borderId="2" xfId="0" applyFont="1" applyBorder="1" applyAlignment="1">
      <alignment vertical="center" wrapText="1"/>
    </xf>
    <xf numFmtId="0" fontId="4" fillId="2" borderId="2" xfId="0" applyFont="1" applyFill="1" applyBorder="1" applyAlignment="1">
      <alignment horizontal="center"/>
    </xf>
    <xf numFmtId="0" fontId="4" fillId="0" borderId="2" xfId="0" applyFont="1" applyBorder="1" applyAlignment="1">
      <alignment horizontal="justify" vertical="center" wrapText="1"/>
    </xf>
    <xf numFmtId="0" fontId="10" fillId="2" borderId="1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4"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8" borderId="2" xfId="0" applyFont="1" applyFill="1" applyBorder="1" applyAlignment="1">
      <alignment horizontal="left" vertical="center" wrapText="1"/>
    </xf>
    <xf numFmtId="0" fontId="4" fillId="3" borderId="4" xfId="0" applyFont="1" applyFill="1" applyBorder="1" applyAlignment="1">
      <alignment horizontal="center" vertical="center"/>
    </xf>
    <xf numFmtId="0" fontId="0" fillId="3" borderId="4" xfId="0" applyFill="1" applyBorder="1" applyAlignment="1">
      <alignment horizontal="center" vertical="center"/>
    </xf>
    <xf numFmtId="0" fontId="4" fillId="0" borderId="2" xfId="0" applyFont="1" applyBorder="1" applyAlignment="1">
      <alignment horizontal="left" vertical="center" wrapText="1"/>
    </xf>
    <xf numFmtId="0" fontId="11" fillId="0" borderId="0" xfId="2" applyFont="1" applyAlignment="1">
      <alignment horizontal="center" vertical="center"/>
    </xf>
    <xf numFmtId="0" fontId="3" fillId="0" borderId="0" xfId="2" applyAlignment="1">
      <alignment horizontal="center" vertical="center"/>
    </xf>
    <xf numFmtId="0" fontId="11" fillId="0" borderId="0" xfId="2" applyFont="1" applyAlignment="1">
      <alignment horizontal="center"/>
    </xf>
    <xf numFmtId="0" fontId="4" fillId="2" borderId="4" xfId="0" applyFont="1" applyFill="1" applyBorder="1" applyAlignment="1" applyProtection="1">
      <alignment horizontal="left" vertical="center" wrapText="1"/>
      <protection locked="0"/>
    </xf>
    <xf numFmtId="0" fontId="4" fillId="2" borderId="4" xfId="0" applyFont="1" applyFill="1" applyBorder="1" applyAlignment="1">
      <alignment horizontal="left" vertical="center" wrapText="1"/>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xf numFmtId="14" fontId="12" fillId="2" borderId="1" xfId="1"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lignment horizontal="left" vertical="center" wrapText="1"/>
    </xf>
  </cellXfs>
  <cellStyles count="11">
    <cellStyle name="Normal" xfId="0" builtinId="0"/>
    <cellStyle name="Normal 2" xfId="2" xr:uid="{00000000-0005-0000-0000-000001000000}"/>
    <cellStyle name="Normal 2 2" xfId="4" xr:uid="{00000000-0005-0000-0000-000002000000}"/>
    <cellStyle name="Normal 2 3" xfId="5" xr:uid="{00000000-0005-0000-0000-000003000000}"/>
    <cellStyle name="Normal 2 3 2" xfId="9" xr:uid="{95A1CEDA-48FD-4A4F-A010-F18E0DD1B380}"/>
    <cellStyle name="Normal 2 4" xfId="7" xr:uid="{F6895D27-9396-47AD-B3EE-252BDEEC7531}"/>
    <cellStyle name="Porcentaje" xfId="1" builtinId="5"/>
    <cellStyle name="Porcentaje 2" xfId="3" xr:uid="{00000000-0005-0000-0000-000005000000}"/>
    <cellStyle name="Porcentaje 2 2" xfId="6" xr:uid="{00000000-0005-0000-0000-000006000000}"/>
    <cellStyle name="Porcentaje 2 2 2" xfId="10" xr:uid="{D72B42C6-C14F-42E9-B8B8-BC74029A5E02}"/>
    <cellStyle name="Porcentaje 2 3" xfId="8" xr:uid="{4CC4D74F-0013-4388-9A02-62F2FD476D6F}"/>
  </cellStyles>
  <dxfs count="17">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297754</xdr:colOff>
      <xdr:row>0</xdr:row>
      <xdr:rowOff>118409</xdr:rowOff>
    </xdr:from>
    <xdr:to>
      <xdr:col>1</xdr:col>
      <xdr:colOff>828539</xdr:colOff>
      <xdr:row>3</xdr:row>
      <xdr:rowOff>175559</xdr:rowOff>
    </xdr:to>
    <xdr:pic>
      <xdr:nvPicPr>
        <xdr:cNvPr id="13856" name="Picture 1" descr="escudo-alc">
          <a:extLst>
            <a:ext uri="{FF2B5EF4-FFF2-40B4-BE49-F238E27FC236}">
              <a16:creationId xmlns:a16="http://schemas.microsoft.com/office/drawing/2014/main" id="{00000000-0008-0000-0000-0000203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754" y="118409"/>
          <a:ext cx="1554723"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297754</xdr:colOff>
      <xdr:row>0</xdr:row>
      <xdr:rowOff>118409</xdr:rowOff>
    </xdr:from>
    <xdr:to>
      <xdr:col>1</xdr:col>
      <xdr:colOff>828539</xdr:colOff>
      <xdr:row>3</xdr:row>
      <xdr:rowOff>175559</xdr:rowOff>
    </xdr:to>
    <xdr:pic>
      <xdr:nvPicPr>
        <xdr:cNvPr id="3" name="Picture 1" descr="escudo-alc">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754" y="118409"/>
          <a:ext cx="154996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3838</xdr:colOff>
      <xdr:row>1</xdr:row>
      <xdr:rowOff>81040</xdr:rowOff>
    </xdr:from>
    <xdr:ext cx="1452927" cy="864375"/>
    <xdr:pic>
      <xdr:nvPicPr>
        <xdr:cNvPr id="2" name="Imagen 1" descr="escudo-alc">
          <a:extLst>
            <a:ext uri="{FF2B5EF4-FFF2-40B4-BE49-F238E27FC236}">
              <a16:creationId xmlns:a16="http://schemas.microsoft.com/office/drawing/2014/main" id="{2EBDF50E-C7EA-4036-B41D-9F3746A69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88" y="147715"/>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0000000-0008-0000-0200-00002E4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bibic/Downloads/20250221_for_sg_013_v4_mapa_riesgos%20(2).xlsx" TargetMode="External"/><Relationship Id="rId1" Type="http://schemas.openxmlformats.org/officeDocument/2006/relationships/externalLinkPath" Target="/Users/bibic/Downloads/20250221_for_sg_013_v4_mapa_riesgos%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fhernandeza/Downloads/20250221_for_sg_013_v4_mapa_riesgos_GD_2025_R2_arb_17032025%20(1).xlsx" TargetMode="External"/><Relationship Id="rId1" Type="http://schemas.openxmlformats.org/officeDocument/2006/relationships/externalLinkPath" Target="/Users/fhernandeza/Downloads/20250221_for_sg_013_v4_mapa_riesgos_GD_2025_R2_arb_1703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Mapa y plan de tratamiento"/>
      <sheetName val="2. Evaluación de controles (2)"/>
      <sheetName val="Anexos"/>
      <sheetName val="Criterios"/>
    </sheetNames>
    <sheetDataSet>
      <sheetData sheetId="0" refreshError="1"/>
      <sheetData sheetId="1" refreshError="1"/>
      <sheetData sheetId="2" refreshError="1"/>
      <sheetData sheetId="3" refreshError="1">
        <row r="3">
          <cell r="B3" t="str">
            <v>Preventivo</v>
          </cell>
          <cell r="C3">
            <v>0.25</v>
          </cell>
        </row>
        <row r="4">
          <cell r="B4" t="str">
            <v>Detectivo</v>
          </cell>
          <cell r="C4">
            <v>0.15</v>
          </cell>
        </row>
        <row r="5">
          <cell r="B5" t="str">
            <v>Correctivo</v>
          </cell>
          <cell r="C5">
            <v>0.1</v>
          </cell>
        </row>
        <row r="6">
          <cell r="B6" t="str">
            <v>No aplica</v>
          </cell>
        </row>
        <row r="7">
          <cell r="B7" t="str">
            <v>Automático</v>
          </cell>
          <cell r="C7">
            <v>0.25</v>
          </cell>
        </row>
        <row r="8">
          <cell r="B8" t="str">
            <v>Manual</v>
          </cell>
          <cell r="C8">
            <v>0.15</v>
          </cell>
        </row>
        <row r="9">
          <cell r="B9" t="str">
            <v>No aplica</v>
          </cell>
        </row>
        <row r="20">
          <cell r="A20" t="str">
            <v>Muy baja</v>
          </cell>
          <cell r="B20">
            <v>0.2</v>
          </cell>
        </row>
        <row r="21">
          <cell r="A21" t="str">
            <v>Baja</v>
          </cell>
          <cell r="B21">
            <v>0.4</v>
          </cell>
        </row>
        <row r="22">
          <cell r="A22" t="str">
            <v>Media</v>
          </cell>
          <cell r="B22">
            <v>0.6</v>
          </cell>
        </row>
        <row r="23">
          <cell r="A23" t="str">
            <v>Alta</v>
          </cell>
          <cell r="B23">
            <v>0.8</v>
          </cell>
        </row>
        <row r="24">
          <cell r="A24" t="str">
            <v>Muy alta</v>
          </cell>
          <cell r="B24">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Mapa y plan de tratamiento"/>
      <sheetName val="2. Evaluación de controles"/>
      <sheetName val="Anexos"/>
      <sheetName val="Criterios"/>
    </sheetNames>
    <sheetDataSet>
      <sheetData sheetId="0" refreshError="1"/>
      <sheetData sheetId="1" refreshError="1"/>
      <sheetData sheetId="2" refreshError="1">
        <row r="37">
          <cell r="B37" t="str">
            <v xml:space="preserve">                   \Impacto
                     \
Probabilidad\               </v>
          </cell>
          <cell r="C37" t="str">
            <v>20% - Leve</v>
          </cell>
          <cell r="D37" t="str">
            <v>40% - Menor</v>
          </cell>
          <cell r="E37" t="str">
            <v>60% - Moderado</v>
          </cell>
          <cell r="F37" t="str">
            <v>80% - Mayor</v>
          </cell>
          <cell r="G37" t="str">
            <v>100% - Catastrófico</v>
          </cell>
        </row>
        <row r="38">
          <cell r="B38">
            <v>1</v>
          </cell>
          <cell r="C38">
            <v>2</v>
          </cell>
          <cell r="D38">
            <v>3</v>
          </cell>
          <cell r="E38">
            <v>4</v>
          </cell>
          <cell r="F38">
            <v>5</v>
          </cell>
          <cell r="G38">
            <v>6</v>
          </cell>
        </row>
        <row r="39">
          <cell r="B39" t="str">
            <v>100% - Muy alta</v>
          </cell>
          <cell r="C39" t="str">
            <v>Alto</v>
          </cell>
          <cell r="D39" t="str">
            <v>Alto</v>
          </cell>
          <cell r="E39" t="str">
            <v>Alto</v>
          </cell>
          <cell r="F39" t="str">
            <v>Alto</v>
          </cell>
          <cell r="G39" t="str">
            <v>Extremo</v>
          </cell>
        </row>
        <row r="40">
          <cell r="B40" t="str">
            <v>80% - Alta</v>
          </cell>
          <cell r="C40" t="str">
            <v>Moderado</v>
          </cell>
          <cell r="D40" t="str">
            <v>Moderado</v>
          </cell>
          <cell r="E40" t="str">
            <v>Alto</v>
          </cell>
          <cell r="F40" t="str">
            <v>Alto</v>
          </cell>
          <cell r="G40" t="str">
            <v>Extremo</v>
          </cell>
        </row>
        <row r="41">
          <cell r="B41" t="str">
            <v>60% - Media</v>
          </cell>
          <cell r="C41" t="str">
            <v>Moderado</v>
          </cell>
          <cell r="D41" t="str">
            <v>Moderado</v>
          </cell>
          <cell r="E41" t="str">
            <v>Moderado</v>
          </cell>
          <cell r="F41" t="str">
            <v>Alto</v>
          </cell>
          <cell r="G41" t="str">
            <v>Extremo</v>
          </cell>
        </row>
        <row r="42">
          <cell r="B42" t="str">
            <v>40% - Baja</v>
          </cell>
          <cell r="C42" t="str">
            <v>Bajo</v>
          </cell>
          <cell r="D42" t="str">
            <v>Moderado</v>
          </cell>
          <cell r="E42" t="str">
            <v>Moderado</v>
          </cell>
          <cell r="F42" t="str">
            <v>Alto</v>
          </cell>
          <cell r="G42" t="str">
            <v>Extremo</v>
          </cell>
        </row>
        <row r="43">
          <cell r="B43" t="str">
            <v>20% - Muy baja</v>
          </cell>
          <cell r="C43" t="str">
            <v>Bajo</v>
          </cell>
          <cell r="D43" t="str">
            <v>Bajo</v>
          </cell>
          <cell r="E43" t="str">
            <v>Moderado</v>
          </cell>
          <cell r="F43" t="str">
            <v>Alto</v>
          </cell>
          <cell r="G43" t="str">
            <v>Extremo</v>
          </cell>
        </row>
      </sheetData>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4"/>
  <sheetViews>
    <sheetView tabSelected="1" zoomScale="90" zoomScaleNormal="90" zoomScaleSheetLayoutView="90" zoomScalePageLayoutView="51" workbookViewId="0">
      <selection activeCell="A11" sqref="A11:AD13"/>
    </sheetView>
  </sheetViews>
  <sheetFormatPr baseColWidth="10" defaultColWidth="11.42578125" defaultRowHeight="12.75" x14ac:dyDescent="0.2"/>
  <cols>
    <col min="1" max="1" width="15.28515625" style="52" customWidth="1"/>
    <col min="2" max="2" width="27.85546875" style="52" customWidth="1"/>
    <col min="3" max="3" width="27.140625" style="52" customWidth="1"/>
    <col min="4" max="4" width="15.28515625" style="52" customWidth="1"/>
    <col min="5" max="5" width="9.7109375" style="52" customWidth="1"/>
    <col min="6" max="6" width="33.85546875" style="52" customWidth="1"/>
    <col min="7" max="7" width="47" style="52" customWidth="1"/>
    <col min="8" max="8" width="19.28515625" style="52" customWidth="1"/>
    <col min="9" max="9" width="16.5703125" style="52" customWidth="1"/>
    <col min="10" max="10" width="16.28515625" style="52" customWidth="1"/>
    <col min="11" max="11" width="10" style="52" customWidth="1"/>
    <col min="12" max="12" width="10.85546875" style="52" bestFit="1" customWidth="1"/>
    <col min="13" max="13" width="84.42578125" style="52" customWidth="1"/>
    <col min="14" max="15" width="10.85546875" style="52" customWidth="1"/>
    <col min="16" max="16" width="16.28515625" style="52" customWidth="1"/>
    <col min="17" max="17" width="10" style="52" customWidth="1"/>
    <col min="18" max="18" width="10.85546875" style="52" customWidth="1"/>
    <col min="19" max="19" width="11.7109375" style="52" customWidth="1"/>
    <col min="20" max="20" width="81.7109375" style="52" customWidth="1"/>
    <col min="21" max="21" width="16.42578125" style="52" customWidth="1"/>
    <col min="22" max="22" width="21" style="52" customWidth="1"/>
    <col min="23" max="23" width="9.42578125" style="52" customWidth="1"/>
    <col min="24" max="24" width="10.140625" style="52" bestFit="1" customWidth="1"/>
    <col min="25" max="25" width="12.7109375" style="52" customWidth="1"/>
    <col min="26" max="26" width="10.28515625" style="52" bestFit="1" customWidth="1"/>
    <col min="27" max="27" width="12.42578125" style="52" customWidth="1"/>
    <col min="28" max="28" width="32" style="52" customWidth="1"/>
    <col min="29" max="29" width="14.5703125" style="52" customWidth="1"/>
    <col min="30" max="30" width="27.85546875" style="52" customWidth="1"/>
    <col min="31" max="31" width="9.85546875" style="52" customWidth="1"/>
    <col min="32" max="32" width="11.140625" style="52" bestFit="1" customWidth="1"/>
    <col min="33" max="33" width="12.5703125" style="52" customWidth="1"/>
    <col min="34" max="34" width="34.140625" style="52" customWidth="1"/>
    <col min="35" max="35" width="15" style="52" customWidth="1"/>
    <col min="36" max="36" width="34.7109375" style="52" customWidth="1"/>
    <col min="37" max="37" width="9.85546875" style="52" customWidth="1"/>
    <col min="38" max="38" width="12.85546875" style="52" customWidth="1"/>
    <col min="39" max="39" width="13.140625" style="52" customWidth="1"/>
    <col min="40" max="40" width="34.140625" style="52" customWidth="1"/>
    <col min="41" max="41" width="15.140625" style="52" customWidth="1"/>
    <col min="42" max="42" width="34.7109375" style="52" customWidth="1"/>
    <col min="43" max="43" width="9.85546875" style="52" customWidth="1"/>
    <col min="44" max="44" width="13.140625" style="52" customWidth="1"/>
    <col min="45" max="45" width="12.5703125" style="52" customWidth="1"/>
    <col min="46" max="46" width="34.140625" style="52" customWidth="1"/>
    <col min="47" max="47" width="16.42578125" style="52" customWidth="1"/>
    <col min="48" max="48" width="34.7109375" style="52" customWidth="1"/>
    <col min="49" max="49" width="2.42578125" style="52" customWidth="1"/>
    <col min="50" max="52" width="11.42578125" style="52" customWidth="1"/>
    <col min="53" max="16384" width="11.42578125" style="52"/>
  </cols>
  <sheetData>
    <row r="1" spans="1:53" ht="21" customHeight="1" x14ac:dyDescent="0.2">
      <c r="A1" s="209"/>
      <c r="B1" s="209"/>
      <c r="C1" s="213" t="s">
        <v>0</v>
      </c>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5"/>
      <c r="AU1" s="34" t="s">
        <v>1</v>
      </c>
      <c r="AV1" s="32" t="s">
        <v>2</v>
      </c>
      <c r="AW1" s="17"/>
      <c r="AX1" s="8"/>
      <c r="AY1" s="8"/>
      <c r="AZ1" s="8"/>
      <c r="BA1" s="8"/>
    </row>
    <row r="2" spans="1:53" ht="21" customHeight="1" x14ac:dyDescent="0.2">
      <c r="A2" s="209"/>
      <c r="B2" s="209"/>
      <c r="C2" s="216"/>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8"/>
      <c r="AU2" s="34" t="s">
        <v>3</v>
      </c>
      <c r="AV2" s="32">
        <v>4</v>
      </c>
      <c r="AW2" s="17"/>
      <c r="AX2" s="8"/>
      <c r="AY2" s="8"/>
      <c r="AZ2" s="8"/>
      <c r="BA2" s="8"/>
    </row>
    <row r="3" spans="1:53" ht="21" customHeight="1" x14ac:dyDescent="0.2">
      <c r="A3" s="209"/>
      <c r="B3" s="209"/>
      <c r="C3" s="216"/>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8"/>
      <c r="AU3" s="34" t="s">
        <v>4</v>
      </c>
      <c r="AV3" s="32" t="s">
        <v>5</v>
      </c>
      <c r="AW3" s="17"/>
      <c r="AX3" s="8"/>
      <c r="AY3" s="8"/>
      <c r="AZ3" s="8"/>
      <c r="BA3" s="8"/>
    </row>
    <row r="4" spans="1:53" ht="21" customHeight="1" x14ac:dyDescent="0.2">
      <c r="A4" s="209"/>
      <c r="B4" s="209"/>
      <c r="C4" s="219"/>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1"/>
      <c r="AU4" s="34" t="s">
        <v>6</v>
      </c>
      <c r="AV4" s="32" t="s">
        <v>7</v>
      </c>
      <c r="AW4" s="17"/>
      <c r="AX4" s="8"/>
      <c r="AY4" s="8"/>
      <c r="AZ4" s="8"/>
      <c r="BA4" s="8"/>
    </row>
    <row r="5" spans="1:53" x14ac:dyDescent="0.2">
      <c r="A5" s="223"/>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46" t="s">
        <v>8</v>
      </c>
      <c r="AW5" s="17"/>
      <c r="AX5" s="8"/>
      <c r="AY5" s="8"/>
      <c r="AZ5" s="8"/>
      <c r="BA5" s="8"/>
    </row>
    <row r="6" spans="1:53" x14ac:dyDescent="0.2">
      <c r="A6" s="227" t="s">
        <v>9</v>
      </c>
      <c r="B6" s="227"/>
      <c r="C6" s="14" t="s">
        <v>10</v>
      </c>
      <c r="D6" s="13"/>
      <c r="E6" s="13"/>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17"/>
      <c r="AX6" s="8"/>
      <c r="AY6" s="8"/>
      <c r="AZ6" s="8"/>
      <c r="BA6" s="8"/>
    </row>
    <row r="7" spans="1:53" x14ac:dyDescent="0.2">
      <c r="A7" s="50"/>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17"/>
      <c r="AX7" s="8"/>
      <c r="AY7" s="8"/>
      <c r="AZ7" s="8"/>
      <c r="BA7" s="8"/>
    </row>
    <row r="8" spans="1:53" ht="26.25" customHeight="1" x14ac:dyDescent="0.2">
      <c r="A8" s="224" t="s">
        <v>11</v>
      </c>
      <c r="B8" s="225"/>
      <c r="C8" s="225"/>
      <c r="D8" s="225"/>
      <c r="E8" s="225"/>
      <c r="F8" s="225"/>
      <c r="G8" s="225"/>
      <c r="H8" s="225"/>
      <c r="I8" s="225"/>
      <c r="J8" s="225"/>
      <c r="K8" s="225"/>
      <c r="L8" s="226"/>
      <c r="M8" s="235" t="s">
        <v>12</v>
      </c>
      <c r="N8" s="236"/>
      <c r="O8" s="236"/>
      <c r="P8" s="236"/>
      <c r="Q8" s="236"/>
      <c r="R8" s="236"/>
      <c r="S8" s="236"/>
      <c r="T8" s="236"/>
      <c r="U8" s="236"/>
      <c r="V8" s="236"/>
      <c r="W8" s="236"/>
      <c r="X8" s="236"/>
      <c r="Y8" s="237"/>
      <c r="Z8" s="232" t="s">
        <v>13</v>
      </c>
      <c r="AA8" s="232"/>
      <c r="AB8" s="232"/>
      <c r="AC8" s="232"/>
      <c r="AD8" s="232"/>
      <c r="AE8" s="232"/>
      <c r="AF8" s="232"/>
      <c r="AG8" s="232"/>
      <c r="AH8" s="232"/>
      <c r="AI8" s="232"/>
      <c r="AJ8" s="232"/>
      <c r="AK8" s="232"/>
      <c r="AL8" s="232"/>
      <c r="AM8" s="232"/>
      <c r="AN8" s="232"/>
      <c r="AO8" s="232"/>
      <c r="AP8" s="232"/>
      <c r="AQ8" s="232"/>
      <c r="AR8" s="232"/>
      <c r="AS8" s="232"/>
      <c r="AT8" s="232"/>
      <c r="AU8" s="232"/>
      <c r="AV8" s="232"/>
      <c r="AW8" s="53"/>
    </row>
    <row r="9" spans="1:53" s="55" customFormat="1" ht="46.5" customHeight="1" x14ac:dyDescent="0.2">
      <c r="A9" s="207" t="s">
        <v>14</v>
      </c>
      <c r="B9" s="207" t="s">
        <v>15</v>
      </c>
      <c r="C9" s="207" t="s">
        <v>16</v>
      </c>
      <c r="D9" s="207" t="s">
        <v>17</v>
      </c>
      <c r="E9" s="207" t="s">
        <v>18</v>
      </c>
      <c r="F9" s="207" t="s">
        <v>19</v>
      </c>
      <c r="G9" s="208" t="s">
        <v>20</v>
      </c>
      <c r="H9" s="208" t="s">
        <v>21</v>
      </c>
      <c r="I9" s="211" t="s">
        <v>22</v>
      </c>
      <c r="J9" s="233" t="s">
        <v>23</v>
      </c>
      <c r="K9" s="234"/>
      <c r="L9" s="234"/>
      <c r="M9" s="212" t="s">
        <v>24</v>
      </c>
      <c r="N9" s="212" t="s">
        <v>25</v>
      </c>
      <c r="O9" s="212" t="s">
        <v>26</v>
      </c>
      <c r="P9" s="222" t="s">
        <v>27</v>
      </c>
      <c r="Q9" s="222"/>
      <c r="R9" s="222"/>
      <c r="S9" s="231" t="s">
        <v>28</v>
      </c>
      <c r="T9" s="238" t="s">
        <v>29</v>
      </c>
      <c r="U9" s="239"/>
      <c r="V9" s="239"/>
      <c r="W9" s="239"/>
      <c r="X9" s="239"/>
      <c r="Y9" s="240"/>
      <c r="Z9" s="228" t="s">
        <v>30</v>
      </c>
      <c r="AA9" s="229"/>
      <c r="AB9" s="229"/>
      <c r="AC9" s="229"/>
      <c r="AD9" s="230"/>
      <c r="AE9" s="228" t="s">
        <v>31</v>
      </c>
      <c r="AF9" s="229"/>
      <c r="AG9" s="229"/>
      <c r="AH9" s="229"/>
      <c r="AI9" s="229"/>
      <c r="AJ9" s="230"/>
      <c r="AK9" s="228" t="s">
        <v>32</v>
      </c>
      <c r="AL9" s="229"/>
      <c r="AM9" s="229"/>
      <c r="AN9" s="229"/>
      <c r="AO9" s="229"/>
      <c r="AP9" s="230"/>
      <c r="AQ9" s="228" t="s">
        <v>33</v>
      </c>
      <c r="AR9" s="229"/>
      <c r="AS9" s="229"/>
      <c r="AT9" s="229"/>
      <c r="AU9" s="229"/>
      <c r="AV9" s="230"/>
      <c r="AW9" s="54"/>
    </row>
    <row r="10" spans="1:53" ht="46.5" customHeight="1" x14ac:dyDescent="0.2">
      <c r="A10" s="208"/>
      <c r="B10" s="208"/>
      <c r="C10" s="208"/>
      <c r="D10" s="208"/>
      <c r="E10" s="208"/>
      <c r="F10" s="208"/>
      <c r="G10" s="210"/>
      <c r="H10" s="210"/>
      <c r="I10" s="212"/>
      <c r="J10" s="47" t="s">
        <v>34</v>
      </c>
      <c r="K10" s="47" t="s">
        <v>35</v>
      </c>
      <c r="L10" s="47" t="s">
        <v>36</v>
      </c>
      <c r="M10" s="212"/>
      <c r="N10" s="212"/>
      <c r="O10" s="212"/>
      <c r="P10" s="47" t="s">
        <v>34</v>
      </c>
      <c r="Q10" s="47" t="s">
        <v>35</v>
      </c>
      <c r="R10" s="47" t="s">
        <v>36</v>
      </c>
      <c r="S10" s="211"/>
      <c r="T10" s="47" t="s">
        <v>37</v>
      </c>
      <c r="U10" s="47" t="s">
        <v>38</v>
      </c>
      <c r="V10" s="47" t="s">
        <v>39</v>
      </c>
      <c r="W10" s="48" t="s">
        <v>40</v>
      </c>
      <c r="X10" s="47" t="s">
        <v>41</v>
      </c>
      <c r="Y10" s="47" t="s">
        <v>42</v>
      </c>
      <c r="Z10" s="1" t="s">
        <v>43</v>
      </c>
      <c r="AA10" s="1" t="s">
        <v>44</v>
      </c>
      <c r="AB10" s="1" t="s">
        <v>45</v>
      </c>
      <c r="AC10" s="1" t="s">
        <v>46</v>
      </c>
      <c r="AD10" s="10" t="s">
        <v>47</v>
      </c>
      <c r="AE10" s="1" t="s">
        <v>43</v>
      </c>
      <c r="AF10" s="1" t="s">
        <v>44</v>
      </c>
      <c r="AG10" s="1" t="s">
        <v>48</v>
      </c>
      <c r="AH10" s="1" t="s">
        <v>45</v>
      </c>
      <c r="AI10" s="1" t="s">
        <v>46</v>
      </c>
      <c r="AJ10" s="10" t="s">
        <v>47</v>
      </c>
      <c r="AK10" s="1" t="s">
        <v>43</v>
      </c>
      <c r="AL10" s="1" t="s">
        <v>44</v>
      </c>
      <c r="AM10" s="1" t="s">
        <v>48</v>
      </c>
      <c r="AN10" s="1" t="s">
        <v>45</v>
      </c>
      <c r="AO10" s="1" t="s">
        <v>46</v>
      </c>
      <c r="AP10" s="10" t="s">
        <v>47</v>
      </c>
      <c r="AQ10" s="1" t="s">
        <v>43</v>
      </c>
      <c r="AR10" s="1" t="s">
        <v>44</v>
      </c>
      <c r="AS10" s="1" t="s">
        <v>48</v>
      </c>
      <c r="AT10" s="1" t="s">
        <v>45</v>
      </c>
      <c r="AU10" s="1" t="s">
        <v>46</v>
      </c>
      <c r="AV10" s="10" t="s">
        <v>47</v>
      </c>
    </row>
    <row r="11" spans="1:53" s="9" customFormat="1" ht="204.75" customHeight="1" x14ac:dyDescent="0.2">
      <c r="A11" s="62" t="s">
        <v>49</v>
      </c>
      <c r="B11" s="62" t="s">
        <v>50</v>
      </c>
      <c r="C11" s="62" t="s">
        <v>51</v>
      </c>
      <c r="D11" s="131" t="s">
        <v>52</v>
      </c>
      <c r="E11" s="132" t="s">
        <v>53</v>
      </c>
      <c r="F11" s="62" t="s">
        <v>239</v>
      </c>
      <c r="G11" s="127" t="s">
        <v>54</v>
      </c>
      <c r="H11" s="264" t="s">
        <v>55</v>
      </c>
      <c r="I11" s="265" t="s">
        <v>56</v>
      </c>
      <c r="J11" s="264" t="s">
        <v>57</v>
      </c>
      <c r="K11" s="264" t="s">
        <v>58</v>
      </c>
      <c r="L11" s="129" t="str">
        <f>VLOOKUP(J11,[2]Anexos!$B$37:$G$43,(HLOOKUP(K11,[2]Anexos!$C$37:$G$38,2,0)),0)</f>
        <v>Moderado</v>
      </c>
      <c r="M11" s="119" t="s">
        <v>235</v>
      </c>
      <c r="N11" s="128" t="s">
        <v>59</v>
      </c>
      <c r="O11" s="128" t="s">
        <v>60</v>
      </c>
      <c r="P11" s="266" t="s">
        <v>61</v>
      </c>
      <c r="Q11" s="266" t="s">
        <v>58</v>
      </c>
      <c r="R11" s="134" t="str">
        <f>VLOOKUP(P11,[2]Anexos!$B$37:$G$43,(HLOOKUP(Q11,[2]Anexos!$C$37:$G$38,2,0)),0)</f>
        <v>Moderado</v>
      </c>
      <c r="S11" s="267" t="s">
        <v>62</v>
      </c>
      <c r="T11" s="119" t="s">
        <v>235</v>
      </c>
      <c r="U11" s="62" t="s">
        <v>63</v>
      </c>
      <c r="V11" s="120" t="s">
        <v>64</v>
      </c>
      <c r="W11" s="65">
        <v>1</v>
      </c>
      <c r="X11" s="121">
        <v>46082</v>
      </c>
      <c r="Y11" s="121">
        <v>46387</v>
      </c>
      <c r="Z11" s="122">
        <v>46118</v>
      </c>
      <c r="AA11" s="123">
        <v>0.25</v>
      </c>
      <c r="AB11" s="125" t="s">
        <v>238</v>
      </c>
      <c r="AC11" s="130" t="s">
        <v>210</v>
      </c>
      <c r="AD11" s="113" t="s">
        <v>240</v>
      </c>
      <c r="AE11" s="60"/>
      <c r="AF11" s="61"/>
      <c r="AG11" s="61"/>
      <c r="AH11" s="57"/>
      <c r="AI11" s="56"/>
      <c r="AJ11" s="16"/>
      <c r="AK11" s="58"/>
      <c r="AL11" s="59"/>
      <c r="AM11" s="59"/>
      <c r="AN11" s="16"/>
      <c r="AO11" s="56"/>
      <c r="AP11" s="16"/>
      <c r="AQ11" s="58"/>
      <c r="AR11" s="59"/>
      <c r="AS11" s="59"/>
      <c r="AT11" s="16"/>
      <c r="AU11" s="56"/>
      <c r="AV11" s="16"/>
    </row>
    <row r="12" spans="1:53" s="9" customFormat="1" ht="131.25" customHeight="1" x14ac:dyDescent="0.2">
      <c r="A12" s="62" t="s">
        <v>49</v>
      </c>
      <c r="B12" s="62" t="s">
        <v>50</v>
      </c>
      <c r="C12" s="62" t="s">
        <v>51</v>
      </c>
      <c r="D12" s="131" t="s">
        <v>52</v>
      </c>
      <c r="E12" s="132" t="s">
        <v>53</v>
      </c>
      <c r="F12" s="62" t="s">
        <v>65</v>
      </c>
      <c r="G12" s="127" t="s">
        <v>54</v>
      </c>
      <c r="H12" s="264" t="s">
        <v>55</v>
      </c>
      <c r="I12" s="265" t="s">
        <v>56</v>
      </c>
      <c r="J12" s="264" t="s">
        <v>57</v>
      </c>
      <c r="K12" s="264" t="s">
        <v>58</v>
      </c>
      <c r="L12" s="129" t="str">
        <f>VLOOKUP(J12,[2]Anexos!$B$37:$G$43,(HLOOKUP(K12,[2]Anexos!$C$37:$G$38,2,0)),0)</f>
        <v>Moderado</v>
      </c>
      <c r="M12" s="108" t="s">
        <v>67</v>
      </c>
      <c r="N12" s="131" t="s">
        <v>59</v>
      </c>
      <c r="O12" s="131" t="s">
        <v>60</v>
      </c>
      <c r="P12" s="266" t="s">
        <v>61</v>
      </c>
      <c r="Q12" s="266" t="s">
        <v>58</v>
      </c>
      <c r="R12" s="134" t="str">
        <f>VLOOKUP(P12,[2]Anexos!$B$37:$G$43,(HLOOKUP(Q12,[2]Anexos!$C$37:$G$38,2,0)),0)</f>
        <v>Moderado</v>
      </c>
      <c r="S12" s="267" t="s">
        <v>62</v>
      </c>
      <c r="T12" s="108" t="s">
        <v>67</v>
      </c>
      <c r="U12" s="62" t="s">
        <v>68</v>
      </c>
      <c r="V12" s="64" t="s">
        <v>69</v>
      </c>
      <c r="W12" s="65">
        <v>1</v>
      </c>
      <c r="X12" s="63">
        <v>46082</v>
      </c>
      <c r="Y12" s="63">
        <v>46387</v>
      </c>
      <c r="Z12" s="268">
        <v>46118</v>
      </c>
      <c r="AA12" s="124"/>
      <c r="AB12" s="125" t="s">
        <v>70</v>
      </c>
      <c r="AC12" s="130" t="s">
        <v>210</v>
      </c>
      <c r="AD12" s="126" t="s">
        <v>241</v>
      </c>
      <c r="AE12" s="58"/>
      <c r="AF12" s="59"/>
      <c r="AG12" s="59"/>
      <c r="AH12" s="16"/>
      <c r="AI12" s="56"/>
      <c r="AJ12" s="16"/>
      <c r="AK12" s="58"/>
      <c r="AL12" s="59"/>
      <c r="AM12" s="59"/>
      <c r="AN12" s="16"/>
      <c r="AO12" s="56"/>
      <c r="AP12" s="16"/>
      <c r="AQ12" s="58"/>
      <c r="AR12" s="59"/>
      <c r="AS12" s="59"/>
      <c r="AT12" s="16"/>
      <c r="AU12" s="56"/>
      <c r="AV12" s="16"/>
    </row>
    <row r="13" spans="1:53" s="9" customFormat="1" ht="217.5" customHeight="1" x14ac:dyDescent="0.2">
      <c r="A13" s="62" t="s">
        <v>49</v>
      </c>
      <c r="B13" s="62" t="s">
        <v>50</v>
      </c>
      <c r="C13" s="62" t="s">
        <v>51</v>
      </c>
      <c r="D13" s="131" t="s">
        <v>52</v>
      </c>
      <c r="E13" s="132" t="s">
        <v>53</v>
      </c>
      <c r="F13" s="269" t="s">
        <v>66</v>
      </c>
      <c r="G13" s="133" t="s">
        <v>54</v>
      </c>
      <c r="H13" s="62" t="s">
        <v>55</v>
      </c>
      <c r="I13" s="270" t="s">
        <v>56</v>
      </c>
      <c r="J13" s="62" t="s">
        <v>57</v>
      </c>
      <c r="K13" s="62" t="s">
        <v>58</v>
      </c>
      <c r="L13" s="134" t="str">
        <f>VLOOKUP(J13,[2]Anexos!$B$37:$G$43,(HLOOKUP(K13,[2]Anexos!$C$37:$G$38,2,0)),0)</f>
        <v>Moderado</v>
      </c>
      <c r="M13" s="109" t="s">
        <v>71</v>
      </c>
      <c r="N13" s="56" t="s">
        <v>59</v>
      </c>
      <c r="O13" s="56" t="s">
        <v>60</v>
      </c>
      <c r="P13" s="266" t="s">
        <v>61</v>
      </c>
      <c r="Q13" s="266" t="s">
        <v>58</v>
      </c>
      <c r="R13" s="134" t="str">
        <f>VLOOKUP(P13,[2]Anexos!$B$37:$G$43,(HLOOKUP(Q13,[2]Anexos!$C$37:$G$38,2,0)),0)</f>
        <v>Moderado</v>
      </c>
      <c r="S13" s="267" t="s">
        <v>62</v>
      </c>
      <c r="T13" s="109" t="s">
        <v>71</v>
      </c>
      <c r="U13" s="62" t="s">
        <v>63</v>
      </c>
      <c r="V13" s="66" t="s">
        <v>230</v>
      </c>
      <c r="W13" s="65">
        <v>1</v>
      </c>
      <c r="X13" s="63">
        <v>46082</v>
      </c>
      <c r="Y13" s="63">
        <v>46387</v>
      </c>
      <c r="Z13" s="268">
        <v>46118</v>
      </c>
      <c r="AA13" s="123">
        <v>0.25</v>
      </c>
      <c r="AB13" s="125" t="s">
        <v>234</v>
      </c>
      <c r="AC13" s="135" t="s">
        <v>210</v>
      </c>
      <c r="AD13" s="113" t="s">
        <v>240</v>
      </c>
      <c r="AE13" s="58"/>
      <c r="AF13" s="59"/>
      <c r="AG13" s="59"/>
      <c r="AH13" s="16"/>
      <c r="AI13" s="56"/>
      <c r="AJ13" s="16"/>
      <c r="AK13" s="58"/>
      <c r="AL13" s="59"/>
      <c r="AM13" s="59"/>
      <c r="AN13" s="16"/>
      <c r="AO13" s="56"/>
      <c r="AP13" s="16"/>
      <c r="AQ13" s="58"/>
      <c r="AR13" s="59"/>
      <c r="AS13" s="59"/>
      <c r="AT13" s="16"/>
      <c r="AU13" s="56"/>
      <c r="AV13" s="16"/>
    </row>
    <row r="14" spans="1:53" x14ac:dyDescent="0.2">
      <c r="F14" s="9"/>
      <c r="G14" s="9"/>
    </row>
  </sheetData>
  <sheetProtection formatCells="0" formatColumns="0" formatRows="0" insertColumns="0" insertRows="0" insertHyperlinks="0" deleteColumns="0" deleteRows="0" sort="0" autoFilter="0" pivotTables="0"/>
  <autoFilter ref="A8:AV13"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autoFilter>
  <mergeCells count="27">
    <mergeCell ref="H9:H10"/>
    <mergeCell ref="Z9:AD9"/>
    <mergeCell ref="J9:L9"/>
    <mergeCell ref="M8:Y8"/>
    <mergeCell ref="T9:Y9"/>
    <mergeCell ref="M9:M10"/>
    <mergeCell ref="AK9:AP9"/>
    <mergeCell ref="AQ9:AV9"/>
    <mergeCell ref="S9:S10"/>
    <mergeCell ref="O9:O10"/>
    <mergeCell ref="Z8:AV8"/>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s>
  <phoneticPr fontId="6" type="noConversion"/>
  <conditionalFormatting sqref="L11:L13">
    <cfRule type="containsText" dxfId="7" priority="1" operator="containsText" text="Bajo">
      <formula>NOT(ISERROR(SEARCH("Bajo",L11)))</formula>
    </cfRule>
    <cfRule type="containsText" dxfId="6" priority="2" operator="containsText" text="Moderado">
      <formula>NOT(ISERROR(SEARCH("Moderado",L11)))</formula>
    </cfRule>
    <cfRule type="containsText" dxfId="5" priority="3" operator="containsText" text="Alto">
      <formula>NOT(ISERROR(SEARCH("Alto",L11)))</formula>
    </cfRule>
    <cfRule type="containsText" dxfId="4" priority="4" operator="containsText" text="Extremo">
      <formula>NOT(ISERROR(SEARCH("Extremo",L11)))</formula>
    </cfRule>
  </conditionalFormatting>
  <conditionalFormatting sqref="R11:R13">
    <cfRule type="containsText" dxfId="3" priority="5" operator="containsText" text="Bajo">
      <formula>NOT(ISERROR(SEARCH("Bajo",R11)))</formula>
    </cfRule>
    <cfRule type="containsText" dxfId="2" priority="6" operator="containsText" text="Moderado">
      <formula>NOT(ISERROR(SEARCH("Moderado",R11)))</formula>
    </cfRule>
    <cfRule type="containsText" dxfId="1" priority="7" operator="containsText" text="Alto">
      <formula>NOT(ISERROR(SEARCH("Alto",R11)))</formula>
    </cfRule>
    <cfRule type="containsText" dxfId="0" priority="8" operator="containsText" text="Extremo">
      <formula>NOT(ISERROR(SEARCH("Extremo",R11)))</formula>
    </cfRule>
  </conditionalFormatting>
  <dataValidations xWindow="51" yWindow="420" count="32">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B000000}"/>
    <dataValidation allowBlank="1" showInputMessage="1" showErrorMessage="1" promptTitle="Despues de evaluar el control," prompt="seleccione de la lista desplegable la probabilidad residual, resultante en la columna &quot;U&quot; de la hoja 2. Evaluación de controles." sqref="P10" xr:uid="{00000000-0002-0000-0000-00000C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0D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0E000000}"/>
    <dataValidation allowBlank="1" showInputMessage="1" showErrorMessage="1" prompt="Registre el resultado que se pretende alcanzar, considerando el indicador o criterio de medición definido." sqref="W10" xr:uid="{00000000-0002-0000-0000-00000F000000}"/>
    <dataValidation allowBlank="1" showInputMessage="1" showErrorMessage="1" prompt="En el formato DD/MM/AAAA, registre la fecha de terminación de la actividad a desarrollar. Esta fecha no podrá superar el 31 de diciembre de cada vigencia." sqref="Y10" xr:uid="{00000000-0002-0000-0000-000010000000}"/>
    <dataValidation allowBlank="1" showInputMessage="1" showErrorMessage="1" prompt="Registre la fecha de realización del monitoreo, DD/MM/AAA." sqref="AQ10 AE10 AK10 Z10" xr:uid="{00000000-0002-0000-0000-000011000000}"/>
    <dataValidation allowBlank="1" showInputMessage="1" showErrorMessage="1" prompt="En el formato DD/MM/AAAA, registre la fecha de inicio de la actividad a desarrollar, dentro de la vigencia." sqref="X10" xr:uid="{00000000-0002-0000-0000-000012000000}"/>
    <dataValidation allowBlank="1" showInputMessage="1" showErrorMessage="1" prompt="Registre la formula o criterio con el cual se calculará el avance porcentual en el cumplimiento de la actividad en cada periodo de monitoreo. El resultado de esta formula será el que se registre en las columnas de avance en cada periodo de monitoreo." sqref="V10" xr:uid="{00000000-0002-0000-0000-000013000000}"/>
    <dataValidation allowBlank="1" showInputMessage="1" showErrorMessage="1" prompt="Seleccione de la lista desplegable, la decisión tomada respecto al riesgo, teniendo en cuenta lo establecido en el Lineamiento Administración de Riesgos (LIN-SG-001)." sqref="S9:S10" xr:uid="{00000000-0002-0000-0000-000014000000}"/>
    <dataValidation allowBlank="1" showInputMessage="1" showErrorMessage="1" prompt="Describa los avances en el cumplimiento de la actividad definida y relacione las evidencias que los soportan." sqref="AB10:AC10 AH10 AN10 AT10" xr:uid="{00000000-0002-0000-0000-000015000000}"/>
    <dataValidation allowBlank="1" showInputMessage="1" showErrorMessage="1" prompt="Seleccione de la lista desplegable la categoria que corresponda." sqref="A6:B6" xr:uid="{00000000-0002-0000-0000-000016000000}"/>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00000000-0002-0000-0000-000017000000}"/>
    <dataValidation allowBlank="1" showInputMessage="1" showErrorMessage="1" prompt="Describa, tal como se encuentra en la caracterización del proceso, la actividad donde existe evidencia o se tienen indicios de que pueden ocurrir eventos de riesgo." sqref="C9:C10" xr:uid="{00000000-0002-0000-0000-000018000000}"/>
    <dataValidation allowBlank="1" showInputMessage="1" showErrorMessage="1" prompt="Seleccione de la lista desplegable la forma como se ejecuta el control, dependiendo de que sea ejecutado por una persona (manual) o por un sistema (automático)." sqref="O9:O10" xr:uid="{00000000-0002-0000-0000-000019000000}"/>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00000000-0002-0000-0000-00001A000000}"/>
    <dataValidation allowBlank="1" showInputMessage="1" showErrorMessage="1" prompt="Seleccione de la lista desplegable el impacto estimado teniendo en cuenta que se refiere a la magnitud de los efectos en caso de materializarse el riesgo. Ver hoja anexos tabla 3. Recuerde que este impacto solamente se disminuye con controles correctivos." sqref="Q10" xr:uid="{00000000-0002-0000-0000-00001B000000}"/>
    <dataValidation allowBlank="1" showInputMessage="1" showErrorMessage="1" prompt="Para diligenciar este campo, dirijase primero a la hoja &quot;2. Evaluación de controles&quot;, y realice la evaluación de cada actividad de control." sqref="P9:R9" xr:uid="{00000000-0002-0000-0000-00001C000000}"/>
    <dataValidation allowBlank="1" showInputMessage="1" showErrorMessage="1" prompt="Registre el nivel de avance en el cumplimiento de la actividad. Corresponde al resultado en términos porcentuales del indicador o criterio de avance definido." sqref="AA10 AF10 AL10 AR10" xr:uid="{00000000-0002-0000-0000-00001D000000}"/>
    <dataValidation allowBlank="1" showInputMessage="1" showErrorMessage="1" prompt="Seleccione de la lista desplegable si durante el periodo se ha materializado el riesgo. En caso de materialización se debe diligenciar y remitir el Formato Plan de restablecimiento (FOR-SG-015)." sqref="AI10 AO10 AU10" xr:uid="{00000000-0002-0000-0000-00001E000000}"/>
    <dataValidation allowBlank="1" showInputMessage="1" showErrorMessage="1" prompt="Registre la fecha y las observaciones o resultados de la revisión al monitoreo reportado por la primera línea de defensa. Se diligencia por parte de la segunda línea de defensa al recibir el reporte del monitoreo." sqref="AD10 AJ10 AP10 AV10" xr:uid="{00000000-0002-0000-0000-00001F000000}"/>
  </dataValidations>
  <pageMargins left="0.35433070866141736" right="0.35433070866141736" top="0.98425196850393704" bottom="0.98425196850393704" header="0" footer="0"/>
  <pageSetup scale="28"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51" yWindow="420" count="1">
        <x14:dataValidation type="list" allowBlank="1" showInputMessage="1" showErrorMessage="1" xr:uid="{00000000-0002-0000-0000-000020000000}">
          <x14:formula1>
            <xm:f>'https://d.docs.live.net/Users/fhernandeza/Downloads/[20250221_for_sg_013_v4_mapa_riesgos_GD_2025_R2_arb_17032025 (1).xlsx]Anexos'!#REF!</xm:f>
          </x14:formula1>
          <xm:sqref>S11:S13 C6 H11:K13 AU11:AU13 AO11:AO13 AI11:AI13 N11:Q13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7"/>
  <sheetViews>
    <sheetView topLeftCell="A30" zoomScale="80" zoomScaleNormal="80" zoomScaleSheetLayoutView="70" zoomScalePageLayoutView="25" workbookViewId="0">
      <selection activeCell="F34" sqref="F34:F35"/>
    </sheetView>
  </sheetViews>
  <sheetFormatPr baseColWidth="10" defaultColWidth="2.85546875" defaultRowHeight="12.75" x14ac:dyDescent="0.2"/>
  <cols>
    <col min="1" max="1" width="1.140625" style="67" customWidth="1"/>
    <col min="2" max="2" width="11.7109375" style="71" customWidth="1"/>
    <col min="3" max="3" width="35.28515625" style="71" customWidth="1"/>
    <col min="4" max="4" width="10.85546875" style="68" bestFit="1" customWidth="1"/>
    <col min="5" max="5" width="8.140625" style="68" customWidth="1"/>
    <col min="6" max="6" width="41.140625" style="68" customWidth="1"/>
    <col min="7" max="7" width="79.5703125" style="69" customWidth="1"/>
    <col min="8" max="8" width="14" style="70" customWidth="1"/>
    <col min="9" max="9" width="5.85546875" style="70" bestFit="1" customWidth="1"/>
    <col min="10" max="10" width="14.140625" style="69" customWidth="1"/>
    <col min="11" max="11" width="5.85546875" style="69" bestFit="1" customWidth="1"/>
    <col min="12" max="12" width="16" style="69" customWidth="1"/>
    <col min="13" max="13" width="13.28515625" style="68" bestFit="1" customWidth="1"/>
    <col min="14" max="14" width="13.7109375" style="68" customWidth="1"/>
    <col min="15" max="15" width="11.7109375" style="68" customWidth="1"/>
    <col min="16" max="16" width="11.140625" style="67" customWidth="1"/>
    <col min="17" max="17" width="15.28515625" style="67" customWidth="1"/>
    <col min="18" max="18" width="12.5703125" style="67" customWidth="1"/>
    <col min="19" max="19" width="16.7109375" style="67" customWidth="1"/>
    <col min="20" max="20" width="14.42578125" style="67" customWidth="1"/>
    <col min="21" max="21" width="14.7109375" style="67" customWidth="1"/>
    <col min="22" max="22" width="27.28515625" style="67" customWidth="1"/>
    <col min="23" max="23" width="33.28515625" style="67" customWidth="1"/>
    <col min="24" max="16384" width="2.85546875" style="67"/>
  </cols>
  <sheetData>
    <row r="1" spans="1:23" ht="5.25" customHeight="1" x14ac:dyDescent="0.2"/>
    <row r="2" spans="1:23" ht="19.5" customHeight="1" x14ac:dyDescent="0.2">
      <c r="B2" s="138"/>
      <c r="C2" s="139"/>
      <c r="D2" s="144" t="s">
        <v>0</v>
      </c>
      <c r="E2" s="145"/>
      <c r="F2" s="145"/>
      <c r="G2" s="145"/>
      <c r="H2" s="145"/>
      <c r="I2" s="145"/>
      <c r="J2" s="145"/>
      <c r="K2" s="145"/>
      <c r="L2" s="145"/>
      <c r="M2" s="145"/>
      <c r="N2" s="145"/>
      <c r="O2" s="145"/>
      <c r="P2" s="145"/>
      <c r="Q2" s="145"/>
      <c r="R2" s="145"/>
      <c r="S2" s="145"/>
      <c r="T2" s="145"/>
      <c r="U2" s="146"/>
      <c r="V2" s="107" t="s">
        <v>1</v>
      </c>
      <c r="W2" s="107" t="s">
        <v>2</v>
      </c>
    </row>
    <row r="3" spans="1:23" ht="19.5" customHeight="1" x14ac:dyDescent="0.2">
      <c r="B3" s="140"/>
      <c r="C3" s="141"/>
      <c r="D3" s="147"/>
      <c r="E3" s="148"/>
      <c r="F3" s="148"/>
      <c r="G3" s="148"/>
      <c r="H3" s="148"/>
      <c r="I3" s="148"/>
      <c r="J3" s="148"/>
      <c r="K3" s="148"/>
      <c r="L3" s="148"/>
      <c r="M3" s="148"/>
      <c r="N3" s="148"/>
      <c r="O3" s="148"/>
      <c r="P3" s="148"/>
      <c r="Q3" s="148"/>
      <c r="R3" s="148"/>
      <c r="S3" s="148"/>
      <c r="T3" s="148"/>
      <c r="U3" s="149"/>
      <c r="V3" s="107" t="s">
        <v>3</v>
      </c>
      <c r="W3" s="107">
        <v>4</v>
      </c>
    </row>
    <row r="4" spans="1:23" ht="19.5" customHeight="1" x14ac:dyDescent="0.2">
      <c r="B4" s="140"/>
      <c r="C4" s="141"/>
      <c r="D4" s="147"/>
      <c r="E4" s="148"/>
      <c r="F4" s="148"/>
      <c r="G4" s="148"/>
      <c r="H4" s="148"/>
      <c r="I4" s="148"/>
      <c r="J4" s="148"/>
      <c r="K4" s="148"/>
      <c r="L4" s="148"/>
      <c r="M4" s="148"/>
      <c r="N4" s="148"/>
      <c r="O4" s="148"/>
      <c r="P4" s="148"/>
      <c r="Q4" s="148"/>
      <c r="R4" s="148"/>
      <c r="S4" s="148"/>
      <c r="T4" s="148"/>
      <c r="U4" s="149"/>
      <c r="V4" s="107" t="s">
        <v>4</v>
      </c>
      <c r="W4" s="107" t="s">
        <v>5</v>
      </c>
    </row>
    <row r="5" spans="1:23" ht="19.5" customHeight="1" x14ac:dyDescent="0.2">
      <c r="B5" s="142"/>
      <c r="C5" s="143"/>
      <c r="D5" s="150"/>
      <c r="E5" s="151"/>
      <c r="F5" s="151"/>
      <c r="G5" s="151"/>
      <c r="H5" s="151"/>
      <c r="I5" s="151"/>
      <c r="J5" s="151"/>
      <c r="K5" s="151"/>
      <c r="L5" s="151"/>
      <c r="M5" s="151"/>
      <c r="N5" s="151"/>
      <c r="O5" s="151"/>
      <c r="P5" s="151"/>
      <c r="Q5" s="151"/>
      <c r="R5" s="151"/>
      <c r="S5" s="151"/>
      <c r="T5" s="151"/>
      <c r="U5" s="152"/>
      <c r="V5" s="107" t="s">
        <v>6</v>
      </c>
      <c r="W5" s="107" t="s">
        <v>72</v>
      </c>
    </row>
    <row r="6" spans="1:23" ht="12" customHeight="1" x14ac:dyDescent="0.2">
      <c r="B6" s="67"/>
      <c r="C6" s="67"/>
      <c r="D6" s="106"/>
      <c r="E6" s="106"/>
      <c r="F6" s="106"/>
      <c r="G6" s="106"/>
      <c r="H6" s="106"/>
      <c r="I6" s="106"/>
      <c r="J6" s="106"/>
      <c r="K6" s="106"/>
      <c r="L6" s="106"/>
      <c r="W6" s="105" t="s">
        <v>8</v>
      </c>
    </row>
    <row r="7" spans="1:23" ht="20.25" customHeight="1" x14ac:dyDescent="0.2">
      <c r="B7" s="153" t="s">
        <v>73</v>
      </c>
      <c r="C7" s="153"/>
      <c r="D7" s="153"/>
      <c r="E7" s="153"/>
      <c r="F7" s="153"/>
      <c r="G7" s="153"/>
      <c r="H7" s="153"/>
      <c r="I7" s="153"/>
      <c r="J7" s="153"/>
      <c r="K7" s="153"/>
      <c r="L7" s="153"/>
      <c r="M7" s="153"/>
      <c r="N7" s="153"/>
      <c r="O7" s="153"/>
      <c r="P7" s="153"/>
      <c r="Q7" s="153"/>
      <c r="R7" s="153"/>
      <c r="S7" s="153"/>
      <c r="T7" s="153"/>
      <c r="U7" s="153"/>
      <c r="V7" s="153"/>
      <c r="W7" s="153"/>
    </row>
    <row r="8" spans="1:23" x14ac:dyDescent="0.2">
      <c r="B8" s="99"/>
      <c r="C8" s="99"/>
      <c r="D8" s="104"/>
      <c r="E8" s="98"/>
      <c r="F8" s="98"/>
      <c r="L8" s="102"/>
    </row>
    <row r="9" spans="1:23" ht="15" customHeight="1" x14ac:dyDescent="0.2">
      <c r="A9" s="74"/>
      <c r="B9" s="154" t="s">
        <v>74</v>
      </c>
      <c r="C9" s="155"/>
      <c r="D9" s="169">
        <v>46063</v>
      </c>
      <c r="E9" s="170"/>
      <c r="F9" s="100" t="s">
        <v>75</v>
      </c>
      <c r="G9" s="171" t="s">
        <v>231</v>
      </c>
      <c r="H9" s="172"/>
      <c r="I9" s="103"/>
      <c r="J9" s="154" t="s">
        <v>76</v>
      </c>
      <c r="K9" s="154"/>
      <c r="L9" s="154"/>
      <c r="M9" s="155"/>
      <c r="N9" s="170" t="s">
        <v>232</v>
      </c>
      <c r="O9" s="170"/>
      <c r="P9" s="170"/>
      <c r="Q9" s="170"/>
      <c r="R9" s="170"/>
      <c r="T9" s="70"/>
      <c r="U9" s="70"/>
    </row>
    <row r="10" spans="1:23" x14ac:dyDescent="0.2">
      <c r="B10" s="99"/>
      <c r="C10" s="99"/>
      <c r="D10" s="98"/>
      <c r="E10" s="98"/>
      <c r="F10" s="98"/>
      <c r="L10" s="102"/>
    </row>
    <row r="11" spans="1:23" s="95" customFormat="1" ht="28.5" customHeight="1" x14ac:dyDescent="0.2">
      <c r="B11" s="165" t="s">
        <v>77</v>
      </c>
      <c r="C11" s="165" t="s">
        <v>78</v>
      </c>
      <c r="D11" s="165" t="s">
        <v>79</v>
      </c>
      <c r="E11" s="165"/>
      <c r="F11" s="166" t="s">
        <v>80</v>
      </c>
      <c r="G11" s="165" t="s">
        <v>81</v>
      </c>
      <c r="H11" s="158" t="s">
        <v>82</v>
      </c>
      <c r="I11" s="159"/>
      <c r="J11" s="159"/>
      <c r="K11" s="159"/>
      <c r="L11" s="159"/>
      <c r="M11" s="159"/>
      <c r="N11" s="159"/>
      <c r="O11" s="159"/>
      <c r="P11" s="160"/>
      <c r="Q11" s="156" t="s">
        <v>83</v>
      </c>
      <c r="R11" s="156"/>
      <c r="S11" s="156"/>
      <c r="T11" s="156"/>
      <c r="U11" s="157" t="s">
        <v>84</v>
      </c>
    </row>
    <row r="12" spans="1:23" s="95" customFormat="1" ht="21.75" customHeight="1" x14ac:dyDescent="0.2">
      <c r="B12" s="165"/>
      <c r="C12" s="165"/>
      <c r="D12" s="165"/>
      <c r="E12" s="165"/>
      <c r="F12" s="167"/>
      <c r="G12" s="165"/>
      <c r="H12" s="158" t="s">
        <v>85</v>
      </c>
      <c r="I12" s="159"/>
      <c r="J12" s="159"/>
      <c r="K12" s="160"/>
      <c r="L12" s="158" t="s">
        <v>86</v>
      </c>
      <c r="M12" s="159"/>
      <c r="N12" s="159"/>
      <c r="O12" s="159"/>
      <c r="P12" s="160"/>
      <c r="Q12" s="161" t="s">
        <v>87</v>
      </c>
      <c r="R12" s="161" t="s">
        <v>88</v>
      </c>
      <c r="S12" s="161" t="s">
        <v>89</v>
      </c>
      <c r="T12" s="163" t="s">
        <v>90</v>
      </c>
      <c r="U12" s="157" t="s">
        <v>91</v>
      </c>
    </row>
    <row r="13" spans="1:23" s="95" customFormat="1" ht="63.75" x14ac:dyDescent="0.2">
      <c r="B13" s="165"/>
      <c r="C13" s="165"/>
      <c r="D13" s="97" t="s">
        <v>92</v>
      </c>
      <c r="E13" s="97" t="s">
        <v>36</v>
      </c>
      <c r="F13" s="168"/>
      <c r="G13" s="165"/>
      <c r="H13" s="97" t="s">
        <v>93</v>
      </c>
      <c r="I13" s="97" t="s">
        <v>94</v>
      </c>
      <c r="J13" s="97" t="s">
        <v>95</v>
      </c>
      <c r="K13" s="97" t="s">
        <v>94</v>
      </c>
      <c r="L13" s="97" t="s">
        <v>96</v>
      </c>
      <c r="M13" s="41" t="s">
        <v>38</v>
      </c>
      <c r="N13" s="41" t="s">
        <v>97</v>
      </c>
      <c r="O13" s="41" t="s">
        <v>98</v>
      </c>
      <c r="P13" s="97" t="s">
        <v>99</v>
      </c>
      <c r="Q13" s="162"/>
      <c r="R13" s="162"/>
      <c r="S13" s="162"/>
      <c r="T13" s="164"/>
      <c r="U13" s="157"/>
    </row>
    <row r="14" spans="1:23" s="88" customFormat="1" ht="216" customHeight="1" x14ac:dyDescent="0.2">
      <c r="B14" s="182" t="s">
        <v>100</v>
      </c>
      <c r="C14" s="182" t="s">
        <v>101</v>
      </c>
      <c r="D14" s="185" t="s">
        <v>102</v>
      </c>
      <c r="E14" s="188">
        <f>VLOOKUP(D14,[1]Criterios!$A$20:$B$24,2,FALSE)</f>
        <v>0.6</v>
      </c>
      <c r="F14" s="191" t="s">
        <v>103</v>
      </c>
      <c r="G14" s="110" t="s">
        <v>104</v>
      </c>
      <c r="H14" s="39" t="s">
        <v>105</v>
      </c>
      <c r="I14" s="40">
        <f>VLOOKUP(H14,Criterios!$B$3:$C$6,2,FALSE)</f>
        <v>0.25</v>
      </c>
      <c r="J14" s="39" t="s">
        <v>60</v>
      </c>
      <c r="K14" s="40">
        <f>VLOOKUP(J14,Criterios!$B$7:$C$9,2,FALSE)</f>
        <v>0.15</v>
      </c>
      <c r="L14" s="39" t="s">
        <v>106</v>
      </c>
      <c r="M14" s="39" t="s">
        <v>107</v>
      </c>
      <c r="N14" s="39" t="s">
        <v>108</v>
      </c>
      <c r="O14" s="39" t="s">
        <v>109</v>
      </c>
      <c r="P14" s="39" t="s">
        <v>110</v>
      </c>
      <c r="Q14" s="90">
        <f t="shared" ref="Q14:Q19" si="0">+I14+K14</f>
        <v>0.4</v>
      </c>
      <c r="R14" s="90">
        <f>(E14-(E14*Q14))</f>
        <v>0.36</v>
      </c>
      <c r="S14" s="192">
        <f>IF(R15&gt;1%,R15,R14)</f>
        <v>0.36</v>
      </c>
      <c r="T14" s="200">
        <f>IF(S18&gt;1%,S18,(IF(S16&gt;1%,S16,S14)))</f>
        <v>0.12959999999999999</v>
      </c>
      <c r="U14" s="173" t="str">
        <f>IF(T14&lt;=20%,[1]Criterios!$A$20,IF(T14&lt;=40%,[1]Criterios!$A$21,IF(T14&lt;=60%,[1]Criterios!$A$22,IF(T14&lt;=80,[1]Criterios!$A$23,[1]Criterios!$A$24))))</f>
        <v>Muy baja</v>
      </c>
    </row>
    <row r="15" spans="1:23" s="88" customFormat="1" ht="19.5" customHeight="1" x14ac:dyDescent="0.2">
      <c r="B15" s="183"/>
      <c r="C15" s="183"/>
      <c r="D15" s="186"/>
      <c r="E15" s="189"/>
      <c r="F15" s="176"/>
      <c r="G15" s="111" t="s">
        <v>111</v>
      </c>
      <c r="H15" s="37" t="s">
        <v>112</v>
      </c>
      <c r="I15" s="38">
        <f>VLOOKUP(H15,Criterios!$B$3:$C$6,2,FALSE)</f>
        <v>0</v>
      </c>
      <c r="J15" s="37" t="s">
        <v>112</v>
      </c>
      <c r="K15" s="38">
        <f>VLOOKUP(J15,Criterios!$B$7:$C$9,2,FALSE)</f>
        <v>0</v>
      </c>
      <c r="L15" s="37"/>
      <c r="M15" s="37"/>
      <c r="N15" s="37"/>
      <c r="O15" s="37"/>
      <c r="P15" s="37"/>
      <c r="Q15" s="84">
        <f t="shared" si="0"/>
        <v>0</v>
      </c>
      <c r="R15" s="84">
        <f>(R14-(R14*Q15))</f>
        <v>0.36</v>
      </c>
      <c r="S15" s="177"/>
      <c r="T15" s="201"/>
      <c r="U15" s="174"/>
    </row>
    <row r="16" spans="1:23" s="88" customFormat="1" ht="120.75" customHeight="1" x14ac:dyDescent="0.2">
      <c r="B16" s="183"/>
      <c r="C16" s="183"/>
      <c r="D16" s="186"/>
      <c r="E16" s="189"/>
      <c r="F16" s="176" t="s">
        <v>113</v>
      </c>
      <c r="G16" s="111" t="s">
        <v>67</v>
      </c>
      <c r="H16" s="37" t="s">
        <v>105</v>
      </c>
      <c r="I16" s="36">
        <f>VLOOKUP(H16,Criterios!$B$3:$C$6,2,FALSE)</f>
        <v>0.25</v>
      </c>
      <c r="J16" s="39" t="s">
        <v>60</v>
      </c>
      <c r="K16" s="36">
        <f>VLOOKUP(J16,Criterios!$B$7:$C$9,2,FALSE)</f>
        <v>0.15</v>
      </c>
      <c r="L16" s="35" t="s">
        <v>106</v>
      </c>
      <c r="M16" s="37" t="s">
        <v>107</v>
      </c>
      <c r="N16" s="35" t="s">
        <v>108</v>
      </c>
      <c r="O16" s="39" t="s">
        <v>109</v>
      </c>
      <c r="P16" s="39" t="s">
        <v>110</v>
      </c>
      <c r="Q16" s="84">
        <f t="shared" si="0"/>
        <v>0.4</v>
      </c>
      <c r="R16" s="84">
        <f>IF(Q16&gt;1%,(R15-(R15*Q16)),Q16)</f>
        <v>0.216</v>
      </c>
      <c r="S16" s="177">
        <f>IF(R17&gt;1%,R17,R16)</f>
        <v>0.216</v>
      </c>
      <c r="T16" s="201"/>
      <c r="U16" s="174"/>
    </row>
    <row r="17" spans="1:23" s="88" customFormat="1" ht="18" customHeight="1" x14ac:dyDescent="0.2">
      <c r="B17" s="183"/>
      <c r="C17" s="183"/>
      <c r="D17" s="186"/>
      <c r="E17" s="189"/>
      <c r="F17" s="176"/>
      <c r="G17" s="111" t="s">
        <v>111</v>
      </c>
      <c r="H17" s="37" t="s">
        <v>112</v>
      </c>
      <c r="I17" s="38">
        <f>VLOOKUP(H17,Criterios!$B$3:$C$6,2,FALSE)</f>
        <v>0</v>
      </c>
      <c r="J17" s="37" t="s">
        <v>112</v>
      </c>
      <c r="K17" s="38">
        <f>VLOOKUP(J17,Criterios!$B$7:$C$9,2,FALSE)</f>
        <v>0</v>
      </c>
      <c r="L17" s="85"/>
      <c r="M17" s="85"/>
      <c r="N17" s="85"/>
      <c r="O17" s="85"/>
      <c r="P17" s="85"/>
      <c r="Q17" s="84">
        <f t="shared" si="0"/>
        <v>0</v>
      </c>
      <c r="R17" s="84">
        <f>(R16-(R16*Q17))</f>
        <v>0.216</v>
      </c>
      <c r="S17" s="177"/>
      <c r="T17" s="201"/>
      <c r="U17" s="174"/>
    </row>
    <row r="18" spans="1:23" s="88" customFormat="1" ht="216" customHeight="1" x14ac:dyDescent="0.2">
      <c r="B18" s="183"/>
      <c r="C18" s="183"/>
      <c r="D18" s="186"/>
      <c r="E18" s="189"/>
      <c r="F18" s="178" t="s">
        <v>114</v>
      </c>
      <c r="G18" s="112" t="s">
        <v>115</v>
      </c>
      <c r="H18" s="37" t="s">
        <v>105</v>
      </c>
      <c r="I18" s="36">
        <f>VLOOKUP(H18,Criterios!$B$3:$C$6,2,FALSE)</f>
        <v>0.25</v>
      </c>
      <c r="J18" s="39" t="s">
        <v>60</v>
      </c>
      <c r="K18" s="36">
        <f>VLOOKUP(J18,Criterios!$B$7:$C$9,2,FALSE)</f>
        <v>0.15</v>
      </c>
      <c r="L18" s="35" t="s">
        <v>106</v>
      </c>
      <c r="M18" s="37" t="s">
        <v>107</v>
      </c>
      <c r="N18" s="35" t="s">
        <v>108</v>
      </c>
      <c r="O18" s="39" t="s">
        <v>109</v>
      </c>
      <c r="P18" s="39" t="s">
        <v>110</v>
      </c>
      <c r="Q18" s="80">
        <f t="shared" si="0"/>
        <v>0.4</v>
      </c>
      <c r="R18" s="80">
        <f>IF(Q18&gt;1%,(R17-(R17*Q18)),Q18)</f>
        <v>0.12959999999999999</v>
      </c>
      <c r="S18" s="180">
        <f>IF(R19&gt;1%,R19,R18)</f>
        <v>0.12959999999999999</v>
      </c>
      <c r="T18" s="201"/>
      <c r="U18" s="174"/>
    </row>
    <row r="19" spans="1:23" s="88" customFormat="1" ht="17.25" customHeight="1" x14ac:dyDescent="0.2">
      <c r="B19" s="184"/>
      <c r="C19" s="184"/>
      <c r="D19" s="187"/>
      <c r="E19" s="190"/>
      <c r="F19" s="179"/>
      <c r="G19" s="79" t="s">
        <v>111</v>
      </c>
      <c r="H19" s="37" t="s">
        <v>112</v>
      </c>
      <c r="I19" s="38">
        <f>VLOOKUP(H19,Criterios!$B$3:$C$6,2,FALSE)</f>
        <v>0</v>
      </c>
      <c r="J19" s="37" t="s">
        <v>112</v>
      </c>
      <c r="K19" s="38">
        <f>VLOOKUP(J19,Criterios!$B$7:$C$9,2,FALSE)</f>
        <v>0</v>
      </c>
      <c r="L19" s="77"/>
      <c r="M19" s="77"/>
      <c r="N19" s="77"/>
      <c r="O19" s="77"/>
      <c r="P19" s="77"/>
      <c r="Q19" s="76">
        <f t="shared" si="0"/>
        <v>0</v>
      </c>
      <c r="R19" s="76">
        <f>IF(Q19&gt;1%,(R18-(R18*Q19)),Q19)</f>
        <v>0</v>
      </c>
      <c r="S19" s="181"/>
      <c r="T19" s="202"/>
      <c r="U19" s="175"/>
    </row>
    <row r="20" spans="1:23" ht="15" x14ac:dyDescent="0.2">
      <c r="A20" s="74"/>
      <c r="B20" s="73"/>
      <c r="C20" s="73"/>
      <c r="D20" s="73"/>
      <c r="E20" s="73"/>
      <c r="F20" s="73"/>
      <c r="G20" s="73"/>
      <c r="J20" s="70"/>
      <c r="K20" s="70"/>
      <c r="L20" s="70"/>
      <c r="M20" s="70"/>
      <c r="N20" s="70"/>
      <c r="O20" s="70"/>
      <c r="P20" s="70"/>
      <c r="Q20" s="70"/>
      <c r="R20" s="70"/>
      <c r="S20" s="70"/>
      <c r="T20" s="70"/>
      <c r="U20" s="70"/>
    </row>
    <row r="21" spans="1:23" ht="4.5" customHeight="1" x14ac:dyDescent="0.2">
      <c r="A21" s="74"/>
      <c r="B21" s="100"/>
      <c r="C21" s="100"/>
      <c r="D21" s="70"/>
      <c r="E21" s="70"/>
      <c r="F21" s="70"/>
      <c r="G21" s="73"/>
      <c r="H21" s="100"/>
      <c r="I21" s="100"/>
      <c r="J21" s="100"/>
      <c r="K21" s="100"/>
      <c r="L21" s="100"/>
      <c r="M21" s="70"/>
      <c r="N21" s="70"/>
      <c r="O21" s="70"/>
      <c r="P21" s="70"/>
      <c r="Q21" s="70"/>
      <c r="R21" s="70"/>
      <c r="S21" s="70"/>
      <c r="T21" s="70"/>
      <c r="U21" s="70"/>
    </row>
    <row r="22" spans="1:23" ht="6.75" customHeight="1" x14ac:dyDescent="0.2">
      <c r="A22" s="74"/>
      <c r="B22" s="73"/>
      <c r="C22" s="73"/>
      <c r="D22" s="73"/>
      <c r="E22" s="73"/>
      <c r="F22" s="73"/>
      <c r="G22" s="73"/>
      <c r="J22" s="70"/>
      <c r="K22" s="70"/>
      <c r="L22" s="70"/>
      <c r="M22" s="70"/>
      <c r="N22" s="70"/>
      <c r="O22" s="70"/>
      <c r="P22" s="70"/>
      <c r="Q22" s="70"/>
      <c r="R22" s="70"/>
      <c r="S22" s="70"/>
      <c r="T22" s="70"/>
      <c r="U22" s="70"/>
    </row>
    <row r="23" spans="1:23" ht="16.5" customHeight="1" x14ac:dyDescent="0.2">
      <c r="A23" s="74"/>
      <c r="B23" s="153" t="s">
        <v>120</v>
      </c>
      <c r="C23" s="153"/>
      <c r="D23" s="153"/>
      <c r="E23" s="153"/>
      <c r="F23" s="153"/>
      <c r="G23" s="153"/>
      <c r="H23" s="153"/>
      <c r="I23" s="153"/>
      <c r="J23" s="153"/>
      <c r="K23" s="153"/>
      <c r="L23" s="153"/>
      <c r="M23" s="153"/>
      <c r="N23" s="153"/>
      <c r="O23" s="153"/>
      <c r="P23" s="153"/>
      <c r="Q23" s="153"/>
      <c r="R23" s="153"/>
      <c r="S23" s="153"/>
      <c r="T23" s="153"/>
      <c r="U23" s="153"/>
      <c r="V23" s="153"/>
      <c r="W23" s="153"/>
    </row>
    <row r="24" spans="1:23" ht="15" x14ac:dyDescent="0.2">
      <c r="A24" s="74"/>
      <c r="B24" s="99"/>
      <c r="C24" s="99"/>
      <c r="D24" s="98"/>
      <c r="E24" s="98"/>
      <c r="F24" s="98"/>
      <c r="H24" s="100"/>
      <c r="I24" s="100"/>
      <c r="J24" s="100"/>
      <c r="K24" s="100"/>
      <c r="L24" s="100"/>
    </row>
    <row r="25" spans="1:23" ht="15" customHeight="1" x14ac:dyDescent="0.2">
      <c r="A25" s="74"/>
      <c r="B25" s="154" t="s">
        <v>74</v>
      </c>
      <c r="C25" s="155"/>
      <c r="D25" s="194">
        <v>46122</v>
      </c>
      <c r="E25" s="195"/>
      <c r="F25" s="100" t="s">
        <v>75</v>
      </c>
      <c r="G25" s="196" t="s">
        <v>236</v>
      </c>
      <c r="H25" s="197"/>
      <c r="I25" s="198" t="s">
        <v>121</v>
      </c>
      <c r="J25" s="154"/>
      <c r="K25" s="154"/>
      <c r="L25" s="154"/>
      <c r="M25" s="155"/>
      <c r="N25" s="195" t="s">
        <v>237</v>
      </c>
      <c r="O25" s="195"/>
      <c r="P25" s="195"/>
      <c r="Q25" s="195"/>
      <c r="R25" s="195"/>
      <c r="T25" s="70"/>
      <c r="U25" s="70"/>
    </row>
    <row r="26" spans="1:23" ht="15" x14ac:dyDescent="0.2">
      <c r="A26" s="74"/>
      <c r="B26" s="99"/>
      <c r="C26" s="99"/>
      <c r="D26" s="98"/>
      <c r="E26" s="98"/>
      <c r="F26" s="98"/>
      <c r="H26" s="193"/>
      <c r="I26" s="193"/>
      <c r="J26" s="193"/>
      <c r="K26" s="193"/>
      <c r="L26" s="193"/>
    </row>
    <row r="27" spans="1:23" s="95" customFormat="1" ht="28.5" customHeight="1" x14ac:dyDescent="0.25">
      <c r="B27" s="165" t="s">
        <v>77</v>
      </c>
      <c r="C27" s="165" t="s">
        <v>78</v>
      </c>
      <c r="D27" s="165" t="s">
        <v>79</v>
      </c>
      <c r="E27" s="165"/>
      <c r="F27" s="166" t="s">
        <v>80</v>
      </c>
      <c r="G27" s="165" t="s">
        <v>81</v>
      </c>
      <c r="H27" s="158" t="s">
        <v>82</v>
      </c>
      <c r="I27" s="159"/>
      <c r="J27" s="159"/>
      <c r="K27" s="159"/>
      <c r="L27" s="159"/>
      <c r="M27" s="159"/>
      <c r="N27" s="159"/>
      <c r="O27" s="159"/>
      <c r="P27" s="160"/>
      <c r="Q27" s="156" t="s">
        <v>83</v>
      </c>
      <c r="R27" s="156"/>
      <c r="S27" s="156"/>
      <c r="T27" s="156"/>
      <c r="U27" s="157" t="s">
        <v>84</v>
      </c>
      <c r="V27" s="199" t="s">
        <v>122</v>
      </c>
      <c r="W27" s="101"/>
    </row>
    <row r="28" spans="1:23" s="95" customFormat="1" ht="21.75" customHeight="1" x14ac:dyDescent="0.25">
      <c r="B28" s="165"/>
      <c r="C28" s="165"/>
      <c r="D28" s="165"/>
      <c r="E28" s="165"/>
      <c r="F28" s="167"/>
      <c r="G28" s="165"/>
      <c r="H28" s="158" t="s">
        <v>85</v>
      </c>
      <c r="I28" s="159"/>
      <c r="J28" s="159"/>
      <c r="K28" s="160"/>
      <c r="L28" s="158" t="s">
        <v>86</v>
      </c>
      <c r="M28" s="159"/>
      <c r="N28" s="159"/>
      <c r="O28" s="159"/>
      <c r="P28" s="160"/>
      <c r="Q28" s="161" t="s">
        <v>87</v>
      </c>
      <c r="R28" s="161" t="s">
        <v>88</v>
      </c>
      <c r="S28" s="161" t="s">
        <v>89</v>
      </c>
      <c r="T28" s="163" t="s">
        <v>90</v>
      </c>
      <c r="U28" s="157" t="s">
        <v>91</v>
      </c>
      <c r="V28" s="199"/>
      <c r="W28" s="101"/>
    </row>
    <row r="29" spans="1:23" s="95" customFormat="1" ht="63.75" x14ac:dyDescent="0.25">
      <c r="B29" s="165"/>
      <c r="C29" s="165"/>
      <c r="D29" s="97" t="s">
        <v>92</v>
      </c>
      <c r="E29" s="97" t="s">
        <v>36</v>
      </c>
      <c r="F29" s="168"/>
      <c r="G29" s="165"/>
      <c r="H29" s="97" t="s">
        <v>93</v>
      </c>
      <c r="I29" s="97" t="s">
        <v>94</v>
      </c>
      <c r="J29" s="97" t="s">
        <v>95</v>
      </c>
      <c r="K29" s="97" t="s">
        <v>94</v>
      </c>
      <c r="L29" s="97" t="s">
        <v>96</v>
      </c>
      <c r="M29" s="41" t="s">
        <v>38</v>
      </c>
      <c r="N29" s="41" t="s">
        <v>97</v>
      </c>
      <c r="O29" s="41" t="s">
        <v>98</v>
      </c>
      <c r="P29" s="97" t="s">
        <v>99</v>
      </c>
      <c r="Q29" s="162"/>
      <c r="R29" s="162"/>
      <c r="S29" s="162"/>
      <c r="T29" s="164"/>
      <c r="U29" s="157"/>
      <c r="V29" s="199"/>
      <c r="W29" s="101"/>
    </row>
    <row r="30" spans="1:23" s="88" customFormat="1" ht="216.75" customHeight="1" x14ac:dyDescent="0.2">
      <c r="B30" s="182" t="s">
        <v>100</v>
      </c>
      <c r="C30" s="182" t="s">
        <v>101</v>
      </c>
      <c r="D30" s="185" t="s">
        <v>102</v>
      </c>
      <c r="E30" s="188">
        <f>VLOOKUP(D30,[1]Criterios!$A$20:$B$24,2,FALSE)</f>
        <v>0.6</v>
      </c>
      <c r="F30" s="191" t="s">
        <v>103</v>
      </c>
      <c r="G30" s="110" t="s">
        <v>104</v>
      </c>
      <c r="H30" s="39" t="s">
        <v>105</v>
      </c>
      <c r="I30" s="40">
        <f>VLOOKUP(H30,Criterios!$B$3:$C$6,2,FALSE)</f>
        <v>0.25</v>
      </c>
      <c r="J30" s="39" t="s">
        <v>60</v>
      </c>
      <c r="K30" s="40">
        <f>VLOOKUP(J30,Criterios!$B$7:$C$9,2,FALSE)</f>
        <v>0.15</v>
      </c>
      <c r="L30" s="39" t="s">
        <v>106</v>
      </c>
      <c r="M30" s="39" t="s">
        <v>107</v>
      </c>
      <c r="N30" s="39" t="s">
        <v>108</v>
      </c>
      <c r="O30" s="39" t="s">
        <v>109</v>
      </c>
      <c r="P30" s="39" t="s">
        <v>110</v>
      </c>
      <c r="Q30" s="90">
        <f t="shared" ref="Q30:Q35" si="1">+I30+K30</f>
        <v>0.4</v>
      </c>
      <c r="R30" s="90">
        <f>(E30-(E30*Q30))</f>
        <v>0.36</v>
      </c>
      <c r="S30" s="192">
        <f>IF(R31&gt;1%,R31,R30)</f>
        <v>0.36</v>
      </c>
      <c r="T30" s="200">
        <f>IF(S34&gt;1%,S34,(IF(S32&gt;1%,S32,S30)))</f>
        <v>0.12959999999999999</v>
      </c>
      <c r="U30" s="173" t="str">
        <f>IF(T30&lt;=20%,[1]Criterios!$A$20,IF(T30&lt;=40%,[1]Criterios!$A$21,IF(T30&lt;=60%,[1]Criterios!$A$22,IF(T30&lt;=80,[1]Criterios!$A$23,[1]Criterios!$A$24))))</f>
        <v>Muy baja</v>
      </c>
      <c r="V30" s="136" t="s">
        <v>233</v>
      </c>
    </row>
    <row r="31" spans="1:23" s="88" customFormat="1" ht="14.25" x14ac:dyDescent="0.2">
      <c r="B31" s="183"/>
      <c r="C31" s="183"/>
      <c r="D31" s="186"/>
      <c r="E31" s="189"/>
      <c r="F31" s="176"/>
      <c r="G31" s="111" t="s">
        <v>111</v>
      </c>
      <c r="H31" s="37" t="s">
        <v>112</v>
      </c>
      <c r="I31" s="38">
        <f>VLOOKUP(H31,Criterios!$B$3:$C$6,2,FALSE)</f>
        <v>0</v>
      </c>
      <c r="J31" s="37" t="s">
        <v>112</v>
      </c>
      <c r="K31" s="38">
        <f>VLOOKUP(J31,Criterios!$B$7:$C$9,2,FALSE)</f>
        <v>0</v>
      </c>
      <c r="L31" s="37"/>
      <c r="M31" s="37"/>
      <c r="N31" s="37"/>
      <c r="O31" s="37"/>
      <c r="P31" s="37"/>
      <c r="Q31" s="84">
        <f t="shared" si="1"/>
        <v>0</v>
      </c>
      <c r="R31" s="84">
        <f>(R30-(R30*Q31))</f>
        <v>0.36</v>
      </c>
      <c r="S31" s="177"/>
      <c r="T31" s="201"/>
      <c r="U31" s="174"/>
      <c r="V31" s="137"/>
    </row>
    <row r="32" spans="1:23" s="88" customFormat="1" ht="172.5" customHeight="1" x14ac:dyDescent="0.2">
      <c r="B32" s="183"/>
      <c r="C32" s="183"/>
      <c r="D32" s="186"/>
      <c r="E32" s="189"/>
      <c r="F32" s="176" t="s">
        <v>113</v>
      </c>
      <c r="G32" s="111" t="s">
        <v>67</v>
      </c>
      <c r="H32" s="37" t="s">
        <v>105</v>
      </c>
      <c r="I32" s="36">
        <f>VLOOKUP(H32,Criterios!$B$3:$C$6,2,FALSE)</f>
        <v>0.25</v>
      </c>
      <c r="J32" s="39" t="s">
        <v>60</v>
      </c>
      <c r="K32" s="36">
        <f>VLOOKUP(J32,Criterios!$B$7:$C$9,2,FALSE)</f>
        <v>0.15</v>
      </c>
      <c r="L32" s="35" t="s">
        <v>106</v>
      </c>
      <c r="M32" s="37" t="s">
        <v>107</v>
      </c>
      <c r="N32" s="35" t="s">
        <v>108</v>
      </c>
      <c r="O32" s="39" t="s">
        <v>109</v>
      </c>
      <c r="P32" s="39" t="s">
        <v>110</v>
      </c>
      <c r="Q32" s="84">
        <f t="shared" si="1"/>
        <v>0.4</v>
      </c>
      <c r="R32" s="84">
        <f>IF(Q32&gt;1%,(R31-(R31*Q32)),Q32)</f>
        <v>0.216</v>
      </c>
      <c r="S32" s="177">
        <f>IF(R33&gt;1%,R33,R32)</f>
        <v>0.216</v>
      </c>
      <c r="T32" s="201"/>
      <c r="U32" s="174"/>
      <c r="V32" s="136" t="s">
        <v>242</v>
      </c>
    </row>
    <row r="33" spans="1:23" s="88" customFormat="1" ht="14.25" x14ac:dyDescent="0.2">
      <c r="B33" s="183"/>
      <c r="C33" s="183"/>
      <c r="D33" s="186"/>
      <c r="E33" s="189"/>
      <c r="F33" s="176"/>
      <c r="G33" s="111" t="s">
        <v>111</v>
      </c>
      <c r="H33" s="37" t="s">
        <v>112</v>
      </c>
      <c r="I33" s="38">
        <f>VLOOKUP(H33,Criterios!$B$3:$C$6,2,FALSE)</f>
        <v>0</v>
      </c>
      <c r="J33" s="37" t="s">
        <v>112</v>
      </c>
      <c r="K33" s="38">
        <f>VLOOKUP(J33,Criterios!$B$7:$C$9,2,FALSE)</f>
        <v>0</v>
      </c>
      <c r="L33" s="85"/>
      <c r="M33" s="85"/>
      <c r="N33" s="85"/>
      <c r="O33" s="85"/>
      <c r="P33" s="85"/>
      <c r="Q33" s="84">
        <f t="shared" si="1"/>
        <v>0</v>
      </c>
      <c r="R33" s="84">
        <f>(R32-(R32*Q33))</f>
        <v>0.216</v>
      </c>
      <c r="S33" s="177"/>
      <c r="T33" s="201"/>
      <c r="U33" s="174"/>
      <c r="V33" s="137"/>
    </row>
    <row r="34" spans="1:23" s="88" customFormat="1" ht="222.75" customHeight="1" x14ac:dyDescent="0.2">
      <c r="B34" s="183"/>
      <c r="C34" s="183"/>
      <c r="D34" s="186"/>
      <c r="E34" s="189"/>
      <c r="F34" s="178" t="s">
        <v>114</v>
      </c>
      <c r="G34" s="112" t="s">
        <v>115</v>
      </c>
      <c r="H34" s="37" t="s">
        <v>105</v>
      </c>
      <c r="I34" s="36">
        <f>VLOOKUP(H34,Criterios!$B$3:$C$6,2,FALSE)</f>
        <v>0.25</v>
      </c>
      <c r="J34" s="39" t="s">
        <v>60</v>
      </c>
      <c r="K34" s="36">
        <f>VLOOKUP(J34,Criterios!$B$7:$C$9,2,FALSE)</f>
        <v>0.15</v>
      </c>
      <c r="L34" s="35" t="s">
        <v>106</v>
      </c>
      <c r="M34" s="37" t="s">
        <v>107</v>
      </c>
      <c r="N34" s="35" t="s">
        <v>108</v>
      </c>
      <c r="O34" s="39" t="s">
        <v>109</v>
      </c>
      <c r="P34" s="39" t="s">
        <v>110</v>
      </c>
      <c r="Q34" s="80">
        <f t="shared" si="1"/>
        <v>0.4</v>
      </c>
      <c r="R34" s="80">
        <f>IF(Q34&gt;1%,(R33-(R33*Q34)),Q34)</f>
        <v>0.12959999999999999</v>
      </c>
      <c r="S34" s="180">
        <f>IF(R35&gt;1%,R35,R34)</f>
        <v>0.12959999999999999</v>
      </c>
      <c r="T34" s="201"/>
      <c r="U34" s="174"/>
      <c r="V34" s="136" t="s">
        <v>233</v>
      </c>
    </row>
    <row r="35" spans="1:23" s="88" customFormat="1" ht="14.25" x14ac:dyDescent="0.2">
      <c r="B35" s="184"/>
      <c r="C35" s="184"/>
      <c r="D35" s="187"/>
      <c r="E35" s="190"/>
      <c r="F35" s="179"/>
      <c r="G35" s="79" t="s">
        <v>111</v>
      </c>
      <c r="H35" s="37" t="s">
        <v>112</v>
      </c>
      <c r="I35" s="38">
        <f>VLOOKUP(H35,Criterios!$B$3:$C$6,2,FALSE)</f>
        <v>0</v>
      </c>
      <c r="J35" s="37" t="s">
        <v>112</v>
      </c>
      <c r="K35" s="38">
        <f>VLOOKUP(J35,Criterios!$B$7:$C$9,2,FALSE)</f>
        <v>0</v>
      </c>
      <c r="L35" s="77"/>
      <c r="M35" s="77"/>
      <c r="N35" s="77"/>
      <c r="O35" s="77"/>
      <c r="P35" s="77"/>
      <c r="Q35" s="76">
        <f t="shared" si="1"/>
        <v>0</v>
      </c>
      <c r="R35" s="76">
        <f>IF(Q35&gt;1%,(R34-(R34*Q35)),Q35)</f>
        <v>0</v>
      </c>
      <c r="S35" s="181"/>
      <c r="T35" s="202"/>
      <c r="U35" s="175"/>
      <c r="V35" s="137"/>
    </row>
    <row r="36" spans="1:23" x14ac:dyDescent="0.2">
      <c r="B36" s="73"/>
      <c r="C36" s="73"/>
      <c r="D36" s="73"/>
      <c r="E36" s="73"/>
      <c r="F36" s="73"/>
      <c r="G36" s="73"/>
      <c r="J36" s="70"/>
      <c r="K36" s="70"/>
      <c r="L36" s="70"/>
      <c r="M36" s="70"/>
      <c r="N36" s="70"/>
      <c r="O36" s="70"/>
      <c r="P36" s="70"/>
      <c r="Q36" s="70"/>
      <c r="R36" s="70"/>
      <c r="S36" s="70"/>
      <c r="T36" s="72"/>
      <c r="U36" s="70"/>
    </row>
    <row r="37" spans="1:23" ht="5.25" customHeight="1" x14ac:dyDescent="0.2"/>
    <row r="39" spans="1:23" ht="6.75" customHeight="1" x14ac:dyDescent="0.2">
      <c r="A39" s="74"/>
      <c r="B39" s="73"/>
      <c r="C39" s="73"/>
      <c r="D39" s="73"/>
      <c r="E39" s="73"/>
      <c r="F39" s="73"/>
      <c r="G39" s="73"/>
      <c r="J39" s="70"/>
      <c r="K39" s="70"/>
      <c r="L39" s="70"/>
      <c r="M39" s="70"/>
      <c r="N39" s="70"/>
      <c r="O39" s="70"/>
      <c r="P39" s="70"/>
      <c r="Q39" s="70"/>
      <c r="R39" s="70"/>
      <c r="S39" s="70"/>
      <c r="T39" s="70"/>
      <c r="U39" s="70"/>
    </row>
    <row r="40" spans="1:23" ht="16.5" customHeight="1" x14ac:dyDescent="0.2">
      <c r="A40" s="74"/>
      <c r="B40" s="153" t="s">
        <v>123</v>
      </c>
      <c r="C40" s="153"/>
      <c r="D40" s="153"/>
      <c r="E40" s="153"/>
      <c r="F40" s="153"/>
      <c r="G40" s="153"/>
      <c r="H40" s="153"/>
      <c r="I40" s="153"/>
      <c r="J40" s="153"/>
      <c r="K40" s="153"/>
      <c r="L40" s="153"/>
      <c r="M40" s="153"/>
      <c r="N40" s="153"/>
      <c r="O40" s="153"/>
      <c r="P40" s="153"/>
      <c r="Q40" s="153"/>
      <c r="R40" s="153"/>
      <c r="S40" s="153"/>
      <c r="T40" s="153"/>
      <c r="U40" s="153"/>
      <c r="V40" s="153"/>
      <c r="W40" s="153"/>
    </row>
    <row r="41" spans="1:23" ht="15" x14ac:dyDescent="0.2">
      <c r="A41" s="74"/>
      <c r="B41" s="99"/>
      <c r="C41" s="99"/>
      <c r="D41" s="98"/>
      <c r="E41" s="98"/>
      <c r="F41" s="98"/>
      <c r="H41" s="100"/>
      <c r="I41" s="100"/>
      <c r="J41" s="100"/>
      <c r="K41" s="100"/>
      <c r="L41" s="100"/>
    </row>
    <row r="42" spans="1:23" ht="15" customHeight="1" x14ac:dyDescent="0.2">
      <c r="A42" s="74"/>
      <c r="B42" s="154" t="s">
        <v>74</v>
      </c>
      <c r="C42" s="155"/>
      <c r="D42" s="195"/>
      <c r="E42" s="195"/>
      <c r="F42" s="100" t="s">
        <v>75</v>
      </c>
      <c r="G42" s="196"/>
      <c r="H42" s="197"/>
      <c r="I42" s="154" t="s">
        <v>124</v>
      </c>
      <c r="J42" s="154"/>
      <c r="K42" s="154"/>
      <c r="L42" s="155"/>
      <c r="M42" s="196"/>
      <c r="N42" s="203"/>
      <c r="O42" s="203"/>
      <c r="P42" s="203"/>
      <c r="Q42" s="197"/>
      <c r="T42" s="70"/>
      <c r="U42" s="70"/>
    </row>
    <row r="43" spans="1:23" ht="15" x14ac:dyDescent="0.2">
      <c r="A43" s="74"/>
      <c r="B43" s="99"/>
      <c r="C43" s="99"/>
      <c r="D43" s="98"/>
      <c r="E43" s="98"/>
      <c r="F43" s="98"/>
      <c r="H43" s="193"/>
      <c r="I43" s="193"/>
      <c r="J43" s="193"/>
      <c r="K43" s="193"/>
      <c r="L43" s="193"/>
    </row>
    <row r="44" spans="1:23" s="95" customFormat="1" ht="28.5" customHeight="1" x14ac:dyDescent="0.2">
      <c r="B44" s="165" t="s">
        <v>77</v>
      </c>
      <c r="C44" s="165" t="s">
        <v>78</v>
      </c>
      <c r="D44" s="165" t="s">
        <v>79</v>
      </c>
      <c r="E44" s="165"/>
      <c r="F44" s="166" t="s">
        <v>80</v>
      </c>
      <c r="G44" s="165" t="s">
        <v>81</v>
      </c>
      <c r="H44" s="158" t="s">
        <v>82</v>
      </c>
      <c r="I44" s="159"/>
      <c r="J44" s="159"/>
      <c r="K44" s="159"/>
      <c r="L44" s="159"/>
      <c r="M44" s="159"/>
      <c r="N44" s="159"/>
      <c r="O44" s="159"/>
      <c r="P44" s="160"/>
      <c r="Q44" s="156" t="s">
        <v>83</v>
      </c>
      <c r="R44" s="156"/>
      <c r="S44" s="156"/>
      <c r="T44" s="156"/>
      <c r="U44" s="157" t="s">
        <v>84</v>
      </c>
      <c r="V44" s="199" t="s">
        <v>122</v>
      </c>
      <c r="W44" s="199" t="s">
        <v>125</v>
      </c>
    </row>
    <row r="45" spans="1:23" s="95" customFormat="1" ht="21.75" customHeight="1" x14ac:dyDescent="0.2">
      <c r="B45" s="165"/>
      <c r="C45" s="165"/>
      <c r="D45" s="165"/>
      <c r="E45" s="165"/>
      <c r="F45" s="167"/>
      <c r="G45" s="165"/>
      <c r="H45" s="158" t="s">
        <v>85</v>
      </c>
      <c r="I45" s="159"/>
      <c r="J45" s="159"/>
      <c r="K45" s="160"/>
      <c r="L45" s="158" t="s">
        <v>86</v>
      </c>
      <c r="M45" s="159"/>
      <c r="N45" s="159"/>
      <c r="O45" s="159"/>
      <c r="P45" s="160"/>
      <c r="Q45" s="161" t="s">
        <v>87</v>
      </c>
      <c r="R45" s="161" t="s">
        <v>88</v>
      </c>
      <c r="S45" s="161" t="s">
        <v>89</v>
      </c>
      <c r="T45" s="163" t="s">
        <v>90</v>
      </c>
      <c r="U45" s="157" t="s">
        <v>91</v>
      </c>
      <c r="V45" s="199"/>
      <c r="W45" s="199"/>
    </row>
    <row r="46" spans="1:23" s="95" customFormat="1" ht="63.75" x14ac:dyDescent="0.2">
      <c r="B46" s="165"/>
      <c r="C46" s="165"/>
      <c r="D46" s="97" t="s">
        <v>92</v>
      </c>
      <c r="E46" s="97" t="s">
        <v>36</v>
      </c>
      <c r="F46" s="168"/>
      <c r="G46" s="165"/>
      <c r="H46" s="97" t="s">
        <v>93</v>
      </c>
      <c r="I46" s="97" t="s">
        <v>94</v>
      </c>
      <c r="J46" s="97" t="s">
        <v>95</v>
      </c>
      <c r="K46" s="97" t="s">
        <v>94</v>
      </c>
      <c r="L46" s="97" t="s">
        <v>96</v>
      </c>
      <c r="M46" s="41" t="s">
        <v>38</v>
      </c>
      <c r="N46" s="41" t="s">
        <v>97</v>
      </c>
      <c r="O46" s="41" t="s">
        <v>98</v>
      </c>
      <c r="P46" s="97" t="s">
        <v>99</v>
      </c>
      <c r="Q46" s="162"/>
      <c r="R46" s="162"/>
      <c r="S46" s="162"/>
      <c r="T46" s="164"/>
      <c r="U46" s="157"/>
      <c r="V46" s="199"/>
      <c r="W46" s="199"/>
    </row>
    <row r="47" spans="1:23" s="88" customFormat="1" ht="14.25" customHeight="1" x14ac:dyDescent="0.2">
      <c r="B47" s="182"/>
      <c r="C47" s="182"/>
      <c r="D47" s="204"/>
      <c r="E47" s="188" t="e">
        <f>VLOOKUP(D47,[1]Criterios!$A$20:$B$24,2,FALSE)</f>
        <v>#N/A</v>
      </c>
      <c r="F47" s="191" t="s">
        <v>116</v>
      </c>
      <c r="G47" s="93" t="s">
        <v>117</v>
      </c>
      <c r="H47" s="91"/>
      <c r="I47" s="92" t="e">
        <f>VLOOKUP(H47,[1]Criterios!$B$3:$C$6,2,FALSE)</f>
        <v>#N/A</v>
      </c>
      <c r="J47" s="91"/>
      <c r="K47" s="92" t="e">
        <f>VLOOKUP(J47,[1]Criterios!$B$7:$C$9,2,FALSE)</f>
        <v>#N/A</v>
      </c>
      <c r="L47" s="91"/>
      <c r="M47" s="91"/>
      <c r="N47" s="91"/>
      <c r="O47" s="91"/>
      <c r="P47" s="91"/>
      <c r="Q47" s="90" t="e">
        <f t="shared" ref="Q47:Q76" si="2">+I47+K47</f>
        <v>#N/A</v>
      </c>
      <c r="R47" s="90" t="e">
        <f>(E47-(E47*Q47))</f>
        <v>#N/A</v>
      </c>
      <c r="S47" s="192" t="e">
        <f>IF(R48&gt;1%,R48,R47)</f>
        <v>#N/A</v>
      </c>
      <c r="T47" s="200" t="e">
        <f>IF(S51&gt;1%,S51,(IF(S49&gt;1%,S49,S47)))</f>
        <v>#N/A</v>
      </c>
      <c r="U47" s="173" t="e">
        <f>IF(T47&lt;=20%,[1]Criterios!$A$20,IF(T47&lt;=40%,[1]Criterios!$A$21,IF(T47&lt;=60%,[1]Criterios!$A$22,IF(T47&lt;=80,[1]Criterios!$A$23,[1]Criterios!$A$24))))</f>
        <v>#N/A</v>
      </c>
      <c r="V47" s="89"/>
      <c r="W47" s="89"/>
    </row>
    <row r="48" spans="1:23" s="88" customFormat="1" ht="14.25" x14ac:dyDescent="0.2">
      <c r="B48" s="183"/>
      <c r="C48" s="183"/>
      <c r="D48" s="205"/>
      <c r="E48" s="189"/>
      <c r="F48" s="176"/>
      <c r="G48" s="87" t="s">
        <v>111</v>
      </c>
      <c r="H48" s="85"/>
      <c r="I48" s="86" t="e">
        <f>VLOOKUP(H48,[1]Criterios!$B$3:$C$6,2,FALSE)</f>
        <v>#N/A</v>
      </c>
      <c r="J48" s="85"/>
      <c r="K48" s="86" t="e">
        <f>VLOOKUP(J48,[1]Criterios!$B$7:$C$9,2,FALSE)</f>
        <v>#N/A</v>
      </c>
      <c r="L48" s="85"/>
      <c r="M48" s="85"/>
      <c r="N48" s="85"/>
      <c r="O48" s="85"/>
      <c r="P48" s="85"/>
      <c r="Q48" s="84" t="e">
        <f t="shared" si="2"/>
        <v>#N/A</v>
      </c>
      <c r="R48" s="84" t="e">
        <f>(R47-(R47*Q48))</f>
        <v>#N/A</v>
      </c>
      <c r="S48" s="177"/>
      <c r="T48" s="201"/>
      <c r="U48" s="174"/>
      <c r="V48" s="89"/>
      <c r="W48" s="89"/>
    </row>
    <row r="49" spans="2:23" s="88" customFormat="1" ht="14.25" x14ac:dyDescent="0.2">
      <c r="B49" s="183"/>
      <c r="C49" s="183"/>
      <c r="D49" s="205"/>
      <c r="E49" s="189"/>
      <c r="F49" s="176" t="s">
        <v>118</v>
      </c>
      <c r="G49" s="87" t="s">
        <v>117</v>
      </c>
      <c r="H49" s="85"/>
      <c r="I49" s="86" t="e">
        <f>VLOOKUP(H49,[1]Criterios!$B$3:$C$6,2,FALSE)</f>
        <v>#N/A</v>
      </c>
      <c r="J49" s="85"/>
      <c r="K49" s="86" t="e">
        <f>VLOOKUP(J49,[1]Criterios!$B$7:$C$9,2,FALSE)</f>
        <v>#N/A</v>
      </c>
      <c r="L49" s="85"/>
      <c r="M49" s="85"/>
      <c r="N49" s="85"/>
      <c r="O49" s="85"/>
      <c r="P49" s="85"/>
      <c r="Q49" s="84" t="e">
        <f t="shared" si="2"/>
        <v>#N/A</v>
      </c>
      <c r="R49" s="84" t="e">
        <f>IF(Q49&gt;1%,(R48-(R48*Q49)),Q49)</f>
        <v>#N/A</v>
      </c>
      <c r="S49" s="177" t="e">
        <f>IF(R50&gt;1%,R50,R49)</f>
        <v>#N/A</v>
      </c>
      <c r="T49" s="201"/>
      <c r="U49" s="174"/>
      <c r="V49" s="89"/>
      <c r="W49" s="89"/>
    </row>
    <row r="50" spans="2:23" s="88" customFormat="1" ht="14.25" x14ac:dyDescent="0.2">
      <c r="B50" s="183"/>
      <c r="C50" s="183"/>
      <c r="D50" s="205"/>
      <c r="E50" s="189"/>
      <c r="F50" s="176"/>
      <c r="G50" s="87" t="s">
        <v>111</v>
      </c>
      <c r="H50" s="85"/>
      <c r="I50" s="86" t="e">
        <f>VLOOKUP(H50,[1]Criterios!$B$3:$C$6,2,FALSE)</f>
        <v>#N/A</v>
      </c>
      <c r="J50" s="85"/>
      <c r="K50" s="86" t="e">
        <f>VLOOKUP(J50,[1]Criterios!$B$7:$C$9,2,FALSE)</f>
        <v>#N/A</v>
      </c>
      <c r="L50" s="85"/>
      <c r="M50" s="85"/>
      <c r="N50" s="85"/>
      <c r="O50" s="85"/>
      <c r="P50" s="85"/>
      <c r="Q50" s="84" t="e">
        <f t="shared" si="2"/>
        <v>#N/A</v>
      </c>
      <c r="R50" s="84" t="e">
        <f>(R49-(R49*Q50))</f>
        <v>#N/A</v>
      </c>
      <c r="S50" s="177"/>
      <c r="T50" s="201"/>
      <c r="U50" s="174"/>
      <c r="V50" s="89"/>
      <c r="W50" s="89"/>
    </row>
    <row r="51" spans="2:23" s="88" customFormat="1" ht="14.25" x14ac:dyDescent="0.2">
      <c r="B51" s="183"/>
      <c r="C51" s="183"/>
      <c r="D51" s="205"/>
      <c r="E51" s="189"/>
      <c r="F51" s="178" t="s">
        <v>119</v>
      </c>
      <c r="G51" s="83" t="s">
        <v>117</v>
      </c>
      <c r="H51" s="81"/>
      <c r="I51" s="82" t="e">
        <f>VLOOKUP(H51,[1]Criterios!$B$3:$C$6,2,FALSE)</f>
        <v>#N/A</v>
      </c>
      <c r="J51" s="85"/>
      <c r="K51" s="82" t="e">
        <f>VLOOKUP(J51,[1]Criterios!$B$7:$C$9,2,FALSE)</f>
        <v>#N/A</v>
      </c>
      <c r="L51" s="81"/>
      <c r="M51" s="81"/>
      <c r="N51" s="81"/>
      <c r="O51" s="81"/>
      <c r="P51" s="81"/>
      <c r="Q51" s="80" t="e">
        <f t="shared" si="2"/>
        <v>#N/A</v>
      </c>
      <c r="R51" s="80" t="e">
        <f>IF(Q51&gt;1%,(R50-(R50*Q51)),Q51)</f>
        <v>#N/A</v>
      </c>
      <c r="S51" s="180" t="e">
        <f>IF(R52&gt;1%,R52,R51)</f>
        <v>#N/A</v>
      </c>
      <c r="T51" s="201"/>
      <c r="U51" s="174"/>
      <c r="V51" s="89"/>
      <c r="W51" s="89"/>
    </row>
    <row r="52" spans="2:23" s="88" customFormat="1" ht="14.25" x14ac:dyDescent="0.2">
      <c r="B52" s="184"/>
      <c r="C52" s="184"/>
      <c r="D52" s="206"/>
      <c r="E52" s="190"/>
      <c r="F52" s="179"/>
      <c r="G52" s="79" t="s">
        <v>111</v>
      </c>
      <c r="H52" s="77"/>
      <c r="I52" s="78" t="e">
        <f>VLOOKUP(H52,[1]Criterios!$B$3:$C$6,2,FALSE)</f>
        <v>#N/A</v>
      </c>
      <c r="J52" s="77"/>
      <c r="K52" s="78" t="e">
        <f>VLOOKUP(J52,[1]Criterios!$B$7:$C$9,2,FALSE)</f>
        <v>#N/A</v>
      </c>
      <c r="L52" s="77"/>
      <c r="M52" s="77"/>
      <c r="N52" s="77"/>
      <c r="O52" s="77"/>
      <c r="P52" s="77"/>
      <c r="Q52" s="76" t="e">
        <f t="shared" si="2"/>
        <v>#N/A</v>
      </c>
      <c r="R52" s="76" t="e">
        <f>IF(Q52&gt;1%,(R51-(R51*Q52)),Q52)</f>
        <v>#N/A</v>
      </c>
      <c r="S52" s="181"/>
      <c r="T52" s="202"/>
      <c r="U52" s="175"/>
      <c r="V52" s="89"/>
      <c r="W52" s="89"/>
    </row>
    <row r="53" spans="2:23" s="88" customFormat="1" ht="14.25" x14ac:dyDescent="0.2">
      <c r="B53" s="182"/>
      <c r="C53" s="182"/>
      <c r="D53" s="204"/>
      <c r="E53" s="188" t="e">
        <f>VLOOKUP(D53,[1]Criterios!$A$20:$B$24,2,FALSE)</f>
        <v>#N/A</v>
      </c>
      <c r="F53" s="191" t="s">
        <v>116</v>
      </c>
      <c r="G53" s="93" t="s">
        <v>117</v>
      </c>
      <c r="H53" s="91"/>
      <c r="I53" s="92" t="e">
        <f>VLOOKUP(H53,[1]Criterios!$B$3:$C$6,2,FALSE)</f>
        <v>#N/A</v>
      </c>
      <c r="J53" s="91"/>
      <c r="K53" s="92" t="e">
        <f>VLOOKUP(J53,[1]Criterios!$B$7:$C$9,2,FALSE)</f>
        <v>#N/A</v>
      </c>
      <c r="L53" s="91"/>
      <c r="M53" s="91"/>
      <c r="N53" s="91"/>
      <c r="O53" s="91"/>
      <c r="P53" s="91"/>
      <c r="Q53" s="90" t="e">
        <f t="shared" si="2"/>
        <v>#N/A</v>
      </c>
      <c r="R53" s="90" t="e">
        <f>(E53-(E53*Q53))</f>
        <v>#N/A</v>
      </c>
      <c r="S53" s="192" t="e">
        <f>IF(R54&gt;1%,R54,R53)</f>
        <v>#N/A</v>
      </c>
      <c r="T53" s="200" t="e">
        <f>IF(S57&gt;1%,S57,(IF(S55&gt;1%,S55,S53)))</f>
        <v>#N/A</v>
      </c>
      <c r="U53" s="173" t="e">
        <f>IF(T53&lt;=20%,[1]Criterios!$A$20,IF(T53&lt;=40%,[1]Criterios!$A$21,IF(T53&lt;=60%,[1]Criterios!$A$22,IF(T53&lt;=80,[1]Criterios!$A$23,[1]Criterios!$A$24))))</f>
        <v>#N/A</v>
      </c>
      <c r="V53" s="89"/>
      <c r="W53" s="89"/>
    </row>
    <row r="54" spans="2:23" s="74" customFormat="1" ht="15" x14ac:dyDescent="0.2">
      <c r="B54" s="183"/>
      <c r="C54" s="183"/>
      <c r="D54" s="205"/>
      <c r="E54" s="189"/>
      <c r="F54" s="176"/>
      <c r="G54" s="87" t="s">
        <v>111</v>
      </c>
      <c r="H54" s="85"/>
      <c r="I54" s="86" t="e">
        <f>VLOOKUP(H54,[1]Criterios!$B$3:$C$6,2,FALSE)</f>
        <v>#N/A</v>
      </c>
      <c r="J54" s="85"/>
      <c r="K54" s="86" t="e">
        <f>VLOOKUP(J54,[1]Criterios!$B$7:$C$9,2,FALSE)</f>
        <v>#N/A</v>
      </c>
      <c r="L54" s="85"/>
      <c r="M54" s="85"/>
      <c r="N54" s="85"/>
      <c r="O54" s="85"/>
      <c r="P54" s="85"/>
      <c r="Q54" s="84" t="e">
        <f t="shared" si="2"/>
        <v>#N/A</v>
      </c>
      <c r="R54" s="84" t="e">
        <f>(R53-(R53*Q54))</f>
        <v>#N/A</v>
      </c>
      <c r="S54" s="177"/>
      <c r="T54" s="201"/>
      <c r="U54" s="174"/>
      <c r="V54" s="75"/>
      <c r="W54" s="75"/>
    </row>
    <row r="55" spans="2:23" s="74" customFormat="1" ht="15" x14ac:dyDescent="0.2">
      <c r="B55" s="183"/>
      <c r="C55" s="183"/>
      <c r="D55" s="205"/>
      <c r="E55" s="189"/>
      <c r="F55" s="176" t="s">
        <v>118</v>
      </c>
      <c r="G55" s="87" t="s">
        <v>117</v>
      </c>
      <c r="H55" s="85"/>
      <c r="I55" s="86" t="e">
        <f>VLOOKUP(H55,[1]Criterios!$B$3:$C$6,2,FALSE)</f>
        <v>#N/A</v>
      </c>
      <c r="J55" s="85"/>
      <c r="K55" s="86" t="e">
        <f>VLOOKUP(J55,[1]Criterios!$B$7:$C$9,2,FALSE)</f>
        <v>#N/A</v>
      </c>
      <c r="L55" s="85"/>
      <c r="M55" s="85"/>
      <c r="N55" s="85"/>
      <c r="O55" s="85"/>
      <c r="P55" s="85"/>
      <c r="Q55" s="84" t="e">
        <f t="shared" si="2"/>
        <v>#N/A</v>
      </c>
      <c r="R55" s="84" t="e">
        <f>IF(Q55&gt;1%,(R54-(R54*Q55)),Q55)</f>
        <v>#N/A</v>
      </c>
      <c r="S55" s="177" t="e">
        <f>IF(R56&gt;1%,R56,R55)</f>
        <v>#N/A</v>
      </c>
      <c r="T55" s="201"/>
      <c r="U55" s="174"/>
      <c r="V55" s="75"/>
      <c r="W55" s="75"/>
    </row>
    <row r="56" spans="2:23" s="74" customFormat="1" ht="15" x14ac:dyDescent="0.2">
      <c r="B56" s="183"/>
      <c r="C56" s="183"/>
      <c r="D56" s="205"/>
      <c r="E56" s="189"/>
      <c r="F56" s="176"/>
      <c r="G56" s="87" t="s">
        <v>111</v>
      </c>
      <c r="H56" s="85"/>
      <c r="I56" s="86" t="e">
        <f>VLOOKUP(H56,[1]Criterios!$B$3:$C$6,2,FALSE)</f>
        <v>#N/A</v>
      </c>
      <c r="J56" s="85"/>
      <c r="K56" s="86" t="e">
        <f>VLOOKUP(J56,[1]Criterios!$B$7:$C$9,2,FALSE)</f>
        <v>#N/A</v>
      </c>
      <c r="L56" s="85"/>
      <c r="M56" s="85"/>
      <c r="N56" s="85"/>
      <c r="O56" s="85"/>
      <c r="P56" s="85"/>
      <c r="Q56" s="84" t="e">
        <f t="shared" si="2"/>
        <v>#N/A</v>
      </c>
      <c r="R56" s="84" t="e">
        <f>(R55-(R55*Q56))</f>
        <v>#N/A</v>
      </c>
      <c r="S56" s="177"/>
      <c r="T56" s="201"/>
      <c r="U56" s="174"/>
      <c r="V56" s="75"/>
      <c r="W56" s="75"/>
    </row>
    <row r="57" spans="2:23" s="74" customFormat="1" ht="15" x14ac:dyDescent="0.2">
      <c r="B57" s="183"/>
      <c r="C57" s="183"/>
      <c r="D57" s="205"/>
      <c r="E57" s="189"/>
      <c r="F57" s="178" t="s">
        <v>119</v>
      </c>
      <c r="G57" s="83" t="s">
        <v>117</v>
      </c>
      <c r="H57" s="81"/>
      <c r="I57" s="82" t="e">
        <f>VLOOKUP(H57,[1]Criterios!$B$3:$C$6,2,FALSE)</f>
        <v>#N/A</v>
      </c>
      <c r="J57" s="81"/>
      <c r="K57" s="82" t="e">
        <f>VLOOKUP(J57,[1]Criterios!$B$7:$C$9,2,FALSE)</f>
        <v>#N/A</v>
      </c>
      <c r="L57" s="81"/>
      <c r="M57" s="81"/>
      <c r="N57" s="81"/>
      <c r="O57" s="81"/>
      <c r="P57" s="81"/>
      <c r="Q57" s="80" t="e">
        <f t="shared" si="2"/>
        <v>#N/A</v>
      </c>
      <c r="R57" s="80" t="e">
        <f>IF(Q57&gt;1%,(R56-(R56*Q57)),Q57)</f>
        <v>#N/A</v>
      </c>
      <c r="S57" s="180" t="e">
        <f>IF(R58&gt;1%,R58,R57)</f>
        <v>#N/A</v>
      </c>
      <c r="T57" s="201"/>
      <c r="U57" s="174"/>
      <c r="V57" s="75"/>
      <c r="W57" s="75"/>
    </row>
    <row r="58" spans="2:23" s="74" customFormat="1" ht="15" x14ac:dyDescent="0.2">
      <c r="B58" s="184"/>
      <c r="C58" s="184"/>
      <c r="D58" s="206"/>
      <c r="E58" s="190"/>
      <c r="F58" s="179"/>
      <c r="G58" s="79" t="s">
        <v>111</v>
      </c>
      <c r="H58" s="77"/>
      <c r="I58" s="78" t="e">
        <f>VLOOKUP(H58,[1]Criterios!$B$3:$C$6,2,FALSE)</f>
        <v>#N/A</v>
      </c>
      <c r="J58" s="77"/>
      <c r="K58" s="78" t="e">
        <f>VLOOKUP(J58,[1]Criterios!$B$7:$C$9,2,FALSE)</f>
        <v>#N/A</v>
      </c>
      <c r="L58" s="77"/>
      <c r="M58" s="77"/>
      <c r="N58" s="77"/>
      <c r="O58" s="77"/>
      <c r="P58" s="77"/>
      <c r="Q58" s="76" t="e">
        <f t="shared" si="2"/>
        <v>#N/A</v>
      </c>
      <c r="R58" s="76" t="e">
        <f>IF(Q58&gt;1%,(R57-(R57*Q58)),Q58)</f>
        <v>#N/A</v>
      </c>
      <c r="S58" s="181"/>
      <c r="T58" s="202"/>
      <c r="U58" s="175"/>
      <c r="V58" s="75"/>
      <c r="W58" s="75"/>
    </row>
    <row r="59" spans="2:23" s="95" customFormat="1" ht="15" x14ac:dyDescent="0.2">
      <c r="B59" s="182"/>
      <c r="C59" s="182"/>
      <c r="D59" s="204"/>
      <c r="E59" s="188" t="e">
        <f>VLOOKUP(D59,[1]Criterios!$A$20:$B$24,2,FALSE)</f>
        <v>#N/A</v>
      </c>
      <c r="F59" s="191" t="s">
        <v>116</v>
      </c>
      <c r="G59" s="93" t="s">
        <v>117</v>
      </c>
      <c r="H59" s="91"/>
      <c r="I59" s="92" t="e">
        <f>VLOOKUP(H59,[1]Criterios!$B$3:$C$6,2,FALSE)</f>
        <v>#N/A</v>
      </c>
      <c r="J59" s="91"/>
      <c r="K59" s="92" t="e">
        <f>VLOOKUP(J59,[1]Criterios!$B$7:$C$9,2,FALSE)</f>
        <v>#N/A</v>
      </c>
      <c r="L59" s="91"/>
      <c r="M59" s="91"/>
      <c r="N59" s="91"/>
      <c r="O59" s="91"/>
      <c r="P59" s="91"/>
      <c r="Q59" s="90" t="e">
        <f t="shared" si="2"/>
        <v>#N/A</v>
      </c>
      <c r="R59" s="90" t="e">
        <f>(E59-(E59*Q59))</f>
        <v>#N/A</v>
      </c>
      <c r="S59" s="192" t="e">
        <f>IF(R60&gt;1%,R60,R59)</f>
        <v>#N/A</v>
      </c>
      <c r="T59" s="200" t="e">
        <f>IF(S63&gt;1%,S63,(IF(S61&gt;1%,S61,S59)))</f>
        <v>#N/A</v>
      </c>
      <c r="U59" s="173" t="e">
        <f>IF(T59&lt;=20%,[1]Criterios!$A$20,IF(T59&lt;=40%,[1]Criterios!$A$21,IF(T59&lt;=60%,[1]Criterios!$A$22,IF(T59&lt;=80,[1]Criterios!$A$23,[1]Criterios!$A$24))))</f>
        <v>#N/A</v>
      </c>
      <c r="V59" s="96"/>
      <c r="W59" s="96"/>
    </row>
    <row r="60" spans="2:23" s="95" customFormat="1" ht="15" x14ac:dyDescent="0.2">
      <c r="B60" s="183"/>
      <c r="C60" s="183"/>
      <c r="D60" s="205"/>
      <c r="E60" s="189"/>
      <c r="F60" s="176"/>
      <c r="G60" s="87" t="s">
        <v>111</v>
      </c>
      <c r="H60" s="85"/>
      <c r="I60" s="86" t="e">
        <f>VLOOKUP(H60,[1]Criterios!$B$3:$C$6,2,FALSE)</f>
        <v>#N/A</v>
      </c>
      <c r="J60" s="85"/>
      <c r="K60" s="86" t="e">
        <f>VLOOKUP(J60,[1]Criterios!$B$7:$C$9,2,FALSE)</f>
        <v>#N/A</v>
      </c>
      <c r="L60" s="85"/>
      <c r="M60" s="85"/>
      <c r="N60" s="85"/>
      <c r="O60" s="85"/>
      <c r="P60" s="85"/>
      <c r="Q60" s="84" t="e">
        <f t="shared" si="2"/>
        <v>#N/A</v>
      </c>
      <c r="R60" s="84" t="e">
        <f>(R59-(R59*Q60))</f>
        <v>#N/A</v>
      </c>
      <c r="S60" s="177"/>
      <c r="T60" s="201"/>
      <c r="U60" s="174"/>
      <c r="V60" s="96"/>
      <c r="W60" s="96"/>
    </row>
    <row r="61" spans="2:23" s="95" customFormat="1" ht="15" x14ac:dyDescent="0.2">
      <c r="B61" s="183"/>
      <c r="C61" s="183"/>
      <c r="D61" s="205"/>
      <c r="E61" s="189"/>
      <c r="F61" s="176" t="s">
        <v>118</v>
      </c>
      <c r="G61" s="87" t="s">
        <v>117</v>
      </c>
      <c r="H61" s="85"/>
      <c r="I61" s="86" t="e">
        <f>VLOOKUP(H61,[1]Criterios!$B$3:$C$6,2,FALSE)</f>
        <v>#N/A</v>
      </c>
      <c r="J61" s="85"/>
      <c r="K61" s="86" t="e">
        <f>VLOOKUP(J61,[1]Criterios!$B$7:$C$9,2,FALSE)</f>
        <v>#N/A</v>
      </c>
      <c r="L61" s="85"/>
      <c r="M61" s="85"/>
      <c r="N61" s="85"/>
      <c r="O61" s="85"/>
      <c r="P61" s="85"/>
      <c r="Q61" s="84" t="e">
        <f t="shared" si="2"/>
        <v>#N/A</v>
      </c>
      <c r="R61" s="84" t="e">
        <f>IF(Q61&gt;1%,(R60-(R60*Q61)),Q61)</f>
        <v>#N/A</v>
      </c>
      <c r="S61" s="177" t="e">
        <f>IF(R62&gt;1%,R62,R61)</f>
        <v>#N/A</v>
      </c>
      <c r="T61" s="201"/>
      <c r="U61" s="174"/>
      <c r="V61" s="96"/>
      <c r="W61" s="96"/>
    </row>
    <row r="62" spans="2:23" s="95" customFormat="1" ht="15" x14ac:dyDescent="0.2">
      <c r="B62" s="183"/>
      <c r="C62" s="183"/>
      <c r="D62" s="205"/>
      <c r="E62" s="189"/>
      <c r="F62" s="176"/>
      <c r="G62" s="87" t="s">
        <v>111</v>
      </c>
      <c r="H62" s="85"/>
      <c r="I62" s="86" t="e">
        <f>VLOOKUP(H62,[1]Criterios!$B$3:$C$6,2,FALSE)</f>
        <v>#N/A</v>
      </c>
      <c r="J62" s="85"/>
      <c r="K62" s="86" t="e">
        <f>VLOOKUP(J62,[1]Criterios!$B$7:$C$9,2,FALSE)</f>
        <v>#N/A</v>
      </c>
      <c r="L62" s="85"/>
      <c r="M62" s="85"/>
      <c r="N62" s="85"/>
      <c r="O62" s="85"/>
      <c r="P62" s="85"/>
      <c r="Q62" s="84" t="e">
        <f t="shared" si="2"/>
        <v>#N/A</v>
      </c>
      <c r="R62" s="84" t="e">
        <f>(R61-(R61*Q62))</f>
        <v>#N/A</v>
      </c>
      <c r="S62" s="177"/>
      <c r="T62" s="201"/>
      <c r="U62" s="174"/>
      <c r="V62" s="96"/>
      <c r="W62" s="96"/>
    </row>
    <row r="63" spans="2:23" s="95" customFormat="1" ht="15" x14ac:dyDescent="0.2">
      <c r="B63" s="183"/>
      <c r="C63" s="183"/>
      <c r="D63" s="205"/>
      <c r="E63" s="189"/>
      <c r="F63" s="178" t="s">
        <v>119</v>
      </c>
      <c r="G63" s="83" t="s">
        <v>117</v>
      </c>
      <c r="H63" s="81"/>
      <c r="I63" s="82" t="e">
        <f>VLOOKUP(H63,[1]Criterios!$B$3:$C$6,2,FALSE)</f>
        <v>#N/A</v>
      </c>
      <c r="J63" s="81"/>
      <c r="K63" s="82" t="e">
        <f>VLOOKUP(J63,[1]Criterios!$B$7:$C$9,2,FALSE)</f>
        <v>#N/A</v>
      </c>
      <c r="L63" s="81"/>
      <c r="M63" s="81"/>
      <c r="N63" s="81"/>
      <c r="O63" s="81"/>
      <c r="P63" s="81"/>
      <c r="Q63" s="80" t="e">
        <f t="shared" si="2"/>
        <v>#N/A</v>
      </c>
      <c r="R63" s="80" t="e">
        <f>IF(Q63&gt;1%,(R62-(R62*Q63)),Q63)</f>
        <v>#N/A</v>
      </c>
      <c r="S63" s="180" t="e">
        <f>IF(R64&gt;1%,R64,R63)</f>
        <v>#N/A</v>
      </c>
      <c r="T63" s="201"/>
      <c r="U63" s="174"/>
      <c r="V63" s="96"/>
      <c r="W63" s="96"/>
    </row>
    <row r="64" spans="2:23" x14ac:dyDescent="0.2">
      <c r="B64" s="184"/>
      <c r="C64" s="184"/>
      <c r="D64" s="206"/>
      <c r="E64" s="190"/>
      <c r="F64" s="179"/>
      <c r="G64" s="79" t="s">
        <v>111</v>
      </c>
      <c r="H64" s="77"/>
      <c r="I64" s="78" t="e">
        <f>VLOOKUP(H64,[1]Criterios!$B$3:$C$6,2,FALSE)</f>
        <v>#N/A</v>
      </c>
      <c r="J64" s="77"/>
      <c r="K64" s="78" t="e">
        <f>VLOOKUP(J64,[1]Criterios!$B$7:$C$9,2,FALSE)</f>
        <v>#N/A</v>
      </c>
      <c r="L64" s="77"/>
      <c r="M64" s="77"/>
      <c r="N64" s="77"/>
      <c r="O64" s="77"/>
      <c r="P64" s="77"/>
      <c r="Q64" s="76" t="e">
        <f t="shared" si="2"/>
        <v>#N/A</v>
      </c>
      <c r="R64" s="76" t="e">
        <f>IF(Q64&gt;1%,(R63-(R63*Q64)),Q64)</f>
        <v>#N/A</v>
      </c>
      <c r="S64" s="181"/>
      <c r="T64" s="202"/>
      <c r="U64" s="175"/>
      <c r="V64" s="94"/>
      <c r="W64" s="94"/>
    </row>
    <row r="65" spans="1:23" ht="14.25" x14ac:dyDescent="0.2">
      <c r="A65" s="88"/>
      <c r="B65" s="182"/>
      <c r="C65" s="182"/>
      <c r="D65" s="204"/>
      <c r="E65" s="188" t="e">
        <f>VLOOKUP(D65,[1]Criterios!$A$20:$B$24,2,FALSE)</f>
        <v>#N/A</v>
      </c>
      <c r="F65" s="191" t="s">
        <v>116</v>
      </c>
      <c r="G65" s="93" t="s">
        <v>117</v>
      </c>
      <c r="H65" s="91"/>
      <c r="I65" s="92" t="e">
        <f>VLOOKUP(H65,[1]Criterios!$B$3:$C$6,2,FALSE)</f>
        <v>#N/A</v>
      </c>
      <c r="J65" s="91"/>
      <c r="K65" s="92" t="e">
        <f>VLOOKUP(J65,[1]Criterios!$B$7:$C$9,2,FALSE)</f>
        <v>#N/A</v>
      </c>
      <c r="L65" s="91"/>
      <c r="M65" s="91"/>
      <c r="N65" s="91"/>
      <c r="O65" s="91"/>
      <c r="P65" s="91"/>
      <c r="Q65" s="90" t="e">
        <f t="shared" si="2"/>
        <v>#N/A</v>
      </c>
      <c r="R65" s="90" t="e">
        <f>(E65-(E65*Q65))</f>
        <v>#N/A</v>
      </c>
      <c r="S65" s="192" t="e">
        <f>IF(R66&gt;1%,R66,R65)</f>
        <v>#N/A</v>
      </c>
      <c r="T65" s="200" t="e">
        <f>IF(S69&gt;1%,S69,(IF(S67&gt;1%,S67,S65)))</f>
        <v>#N/A</v>
      </c>
      <c r="U65" s="173" t="e">
        <f>IF(T65&lt;=20%,[1]Criterios!$A$20,IF(T65&lt;=40%,[1]Criterios!$A$21,IF(T65&lt;=60%,[1]Criterios!$A$22,IF(T65&lt;=80,[1]Criterios!$A$23,[1]Criterios!$A$24))))</f>
        <v>#N/A</v>
      </c>
      <c r="V65" s="94"/>
      <c r="W65" s="94"/>
    </row>
    <row r="66" spans="1:23" ht="14.25" x14ac:dyDescent="0.2">
      <c r="A66" s="88"/>
      <c r="B66" s="183"/>
      <c r="C66" s="183"/>
      <c r="D66" s="205"/>
      <c r="E66" s="189"/>
      <c r="F66" s="176"/>
      <c r="G66" s="87" t="s">
        <v>111</v>
      </c>
      <c r="H66" s="85"/>
      <c r="I66" s="86" t="e">
        <f>VLOOKUP(H66,[1]Criterios!$B$3:$C$6,2,FALSE)</f>
        <v>#N/A</v>
      </c>
      <c r="J66" s="85"/>
      <c r="K66" s="86" t="e">
        <f>VLOOKUP(J66,[1]Criterios!$B$7:$C$9,2,FALSE)</f>
        <v>#N/A</v>
      </c>
      <c r="L66" s="85"/>
      <c r="M66" s="85"/>
      <c r="N66" s="85"/>
      <c r="O66" s="85"/>
      <c r="P66" s="85"/>
      <c r="Q66" s="84" t="e">
        <f t="shared" si="2"/>
        <v>#N/A</v>
      </c>
      <c r="R66" s="84" t="e">
        <f>(R65-(R65*Q66))</f>
        <v>#N/A</v>
      </c>
      <c r="S66" s="177"/>
      <c r="T66" s="201"/>
      <c r="U66" s="174"/>
      <c r="V66" s="94"/>
      <c r="W66" s="94"/>
    </row>
    <row r="67" spans="1:23" ht="14.25" x14ac:dyDescent="0.2">
      <c r="A67" s="88"/>
      <c r="B67" s="183"/>
      <c r="C67" s="183"/>
      <c r="D67" s="205"/>
      <c r="E67" s="189"/>
      <c r="F67" s="176" t="s">
        <v>118</v>
      </c>
      <c r="G67" s="87" t="s">
        <v>117</v>
      </c>
      <c r="H67" s="85"/>
      <c r="I67" s="86" t="e">
        <f>VLOOKUP(H67,[1]Criterios!$B$3:$C$6,2,FALSE)</f>
        <v>#N/A</v>
      </c>
      <c r="J67" s="85"/>
      <c r="K67" s="86" t="e">
        <f>VLOOKUP(J67,[1]Criterios!$B$7:$C$9,2,FALSE)</f>
        <v>#N/A</v>
      </c>
      <c r="L67" s="85"/>
      <c r="M67" s="85"/>
      <c r="N67" s="85"/>
      <c r="O67" s="85"/>
      <c r="P67" s="85"/>
      <c r="Q67" s="84" t="e">
        <f t="shared" si="2"/>
        <v>#N/A</v>
      </c>
      <c r="R67" s="84" t="e">
        <f>IF(Q67&gt;1%,(R66-(R66*Q67)),Q67)</f>
        <v>#N/A</v>
      </c>
      <c r="S67" s="177" t="e">
        <f>IF(R68&gt;1%,R68,R67)</f>
        <v>#N/A</v>
      </c>
      <c r="T67" s="201"/>
      <c r="U67" s="174"/>
      <c r="V67" s="94"/>
      <c r="W67" s="94"/>
    </row>
    <row r="68" spans="1:23" ht="14.25" x14ac:dyDescent="0.2">
      <c r="A68" s="88"/>
      <c r="B68" s="183"/>
      <c r="C68" s="183"/>
      <c r="D68" s="205"/>
      <c r="E68" s="189"/>
      <c r="F68" s="176"/>
      <c r="G68" s="87" t="s">
        <v>111</v>
      </c>
      <c r="H68" s="85"/>
      <c r="I68" s="86" t="e">
        <f>VLOOKUP(H68,[1]Criterios!$B$3:$C$6,2,FALSE)</f>
        <v>#N/A</v>
      </c>
      <c r="J68" s="85"/>
      <c r="K68" s="86" t="e">
        <f>VLOOKUP(J68,[1]Criterios!$B$7:$C$9,2,FALSE)</f>
        <v>#N/A</v>
      </c>
      <c r="L68" s="85"/>
      <c r="M68" s="85"/>
      <c r="N68" s="85"/>
      <c r="O68" s="85"/>
      <c r="P68" s="85"/>
      <c r="Q68" s="84" t="e">
        <f t="shared" si="2"/>
        <v>#N/A</v>
      </c>
      <c r="R68" s="84" t="e">
        <f>(R67-(R67*Q68))</f>
        <v>#N/A</v>
      </c>
      <c r="S68" s="177"/>
      <c r="T68" s="201"/>
      <c r="U68" s="174"/>
      <c r="V68" s="94"/>
      <c r="W68" s="94"/>
    </row>
    <row r="69" spans="1:23" ht="14.25" x14ac:dyDescent="0.2">
      <c r="A69" s="88"/>
      <c r="B69" s="183"/>
      <c r="C69" s="183"/>
      <c r="D69" s="205"/>
      <c r="E69" s="189"/>
      <c r="F69" s="178" t="s">
        <v>119</v>
      </c>
      <c r="G69" s="83" t="s">
        <v>117</v>
      </c>
      <c r="H69" s="81"/>
      <c r="I69" s="82" t="e">
        <f>VLOOKUP(H69,[1]Criterios!$B$3:$C$6,2,FALSE)</f>
        <v>#N/A</v>
      </c>
      <c r="J69" s="81"/>
      <c r="K69" s="82" t="e">
        <f>VLOOKUP(J69,[1]Criterios!$B$7:$C$9,2,FALSE)</f>
        <v>#N/A</v>
      </c>
      <c r="L69" s="81"/>
      <c r="M69" s="81"/>
      <c r="N69" s="81"/>
      <c r="O69" s="81"/>
      <c r="P69" s="81"/>
      <c r="Q69" s="80" t="e">
        <f t="shared" si="2"/>
        <v>#N/A</v>
      </c>
      <c r="R69" s="80" t="e">
        <f>IF(Q69&gt;1%,(R68-(R68*Q69)),Q69)</f>
        <v>#N/A</v>
      </c>
      <c r="S69" s="180" t="e">
        <f>IF(R70&gt;1%,R70,R69)</f>
        <v>#N/A</v>
      </c>
      <c r="T69" s="201"/>
      <c r="U69" s="174"/>
      <c r="V69" s="94"/>
      <c r="W69" s="94"/>
    </row>
    <row r="70" spans="1:23" ht="14.25" x14ac:dyDescent="0.2">
      <c r="A70" s="88"/>
      <c r="B70" s="184"/>
      <c r="C70" s="184"/>
      <c r="D70" s="206"/>
      <c r="E70" s="190"/>
      <c r="F70" s="179"/>
      <c r="G70" s="79" t="s">
        <v>111</v>
      </c>
      <c r="H70" s="77"/>
      <c r="I70" s="78" t="e">
        <f>VLOOKUP(H70,[1]Criterios!$B$3:$C$6,2,FALSE)</f>
        <v>#N/A</v>
      </c>
      <c r="J70" s="77"/>
      <c r="K70" s="78" t="e">
        <f>VLOOKUP(J70,[1]Criterios!$B$7:$C$9,2,FALSE)</f>
        <v>#N/A</v>
      </c>
      <c r="L70" s="77"/>
      <c r="M70" s="77"/>
      <c r="N70" s="77"/>
      <c r="O70" s="77"/>
      <c r="P70" s="77"/>
      <c r="Q70" s="76" t="e">
        <f t="shared" si="2"/>
        <v>#N/A</v>
      </c>
      <c r="R70" s="76" t="e">
        <f>IF(Q70&gt;1%,(R69-(R69*Q70)),Q70)</f>
        <v>#N/A</v>
      </c>
      <c r="S70" s="181"/>
      <c r="T70" s="202"/>
      <c r="U70" s="175"/>
      <c r="V70" s="94"/>
      <c r="W70" s="94"/>
    </row>
    <row r="71" spans="1:23" s="88" customFormat="1" ht="14.25" x14ac:dyDescent="0.2">
      <c r="B71" s="182"/>
      <c r="C71" s="182"/>
      <c r="D71" s="204"/>
      <c r="E71" s="188" t="e">
        <f>VLOOKUP(D71,[1]Criterios!$A$20:$B$24,2,FALSE)</f>
        <v>#N/A</v>
      </c>
      <c r="F71" s="191" t="s">
        <v>116</v>
      </c>
      <c r="G71" s="93" t="s">
        <v>117</v>
      </c>
      <c r="H71" s="91"/>
      <c r="I71" s="92" t="e">
        <f>VLOOKUP(H71,[1]Criterios!$B$3:$C$6,2,FALSE)</f>
        <v>#N/A</v>
      </c>
      <c r="J71" s="91"/>
      <c r="K71" s="92" t="e">
        <f>VLOOKUP(J71,[1]Criterios!$B$7:$C$9,2,FALSE)</f>
        <v>#N/A</v>
      </c>
      <c r="L71" s="91"/>
      <c r="M71" s="91"/>
      <c r="N71" s="91"/>
      <c r="O71" s="91"/>
      <c r="P71" s="91"/>
      <c r="Q71" s="90" t="e">
        <f t="shared" si="2"/>
        <v>#N/A</v>
      </c>
      <c r="R71" s="90" t="e">
        <f>(E71-(E71*Q71))</f>
        <v>#N/A</v>
      </c>
      <c r="S71" s="192" t="e">
        <f>IF(R72&gt;1%,R72,R71)</f>
        <v>#N/A</v>
      </c>
      <c r="T71" s="200" t="e">
        <f>IF(S75&gt;1%,S75,(IF(S73&gt;1%,S73,S71)))</f>
        <v>#N/A</v>
      </c>
      <c r="U71" s="173" t="e">
        <f>IF(T71&lt;=20%,[1]Criterios!$A$20,IF(T71&lt;=40%,[1]Criterios!$A$21,IF(T71&lt;=60%,[1]Criterios!$A$22,IF(T71&lt;=80,[1]Criterios!$A$23,[1]Criterios!$A$24))))</f>
        <v>#N/A</v>
      </c>
      <c r="V71" s="89"/>
      <c r="W71" s="89"/>
    </row>
    <row r="72" spans="1:23" s="74" customFormat="1" ht="15" x14ac:dyDescent="0.2">
      <c r="B72" s="183"/>
      <c r="C72" s="183"/>
      <c r="D72" s="205"/>
      <c r="E72" s="189"/>
      <c r="F72" s="176"/>
      <c r="G72" s="87" t="s">
        <v>111</v>
      </c>
      <c r="H72" s="85"/>
      <c r="I72" s="86" t="e">
        <f>VLOOKUP(H72,[1]Criterios!$B$3:$C$6,2,FALSE)</f>
        <v>#N/A</v>
      </c>
      <c r="J72" s="85"/>
      <c r="K72" s="86" t="e">
        <f>VLOOKUP(J72,[1]Criterios!$B$7:$C$9,2,FALSE)</f>
        <v>#N/A</v>
      </c>
      <c r="L72" s="85"/>
      <c r="M72" s="85"/>
      <c r="N72" s="85"/>
      <c r="O72" s="85"/>
      <c r="P72" s="85"/>
      <c r="Q72" s="84" t="e">
        <f t="shared" si="2"/>
        <v>#N/A</v>
      </c>
      <c r="R72" s="84" t="e">
        <f>(R71-(R71*Q72))</f>
        <v>#N/A</v>
      </c>
      <c r="S72" s="177"/>
      <c r="T72" s="201"/>
      <c r="U72" s="174"/>
      <c r="V72" s="75"/>
      <c r="W72" s="75"/>
    </row>
    <row r="73" spans="1:23" s="74" customFormat="1" ht="15" x14ac:dyDescent="0.2">
      <c r="B73" s="183"/>
      <c r="C73" s="183"/>
      <c r="D73" s="205"/>
      <c r="E73" s="189"/>
      <c r="F73" s="176" t="s">
        <v>118</v>
      </c>
      <c r="G73" s="87" t="s">
        <v>117</v>
      </c>
      <c r="H73" s="85"/>
      <c r="I73" s="86" t="e">
        <f>VLOOKUP(H73,[1]Criterios!$B$3:$C$6,2,FALSE)</f>
        <v>#N/A</v>
      </c>
      <c r="J73" s="85"/>
      <c r="K73" s="86" t="e">
        <f>VLOOKUP(J73,[1]Criterios!$B$7:$C$9,2,FALSE)</f>
        <v>#N/A</v>
      </c>
      <c r="L73" s="85"/>
      <c r="M73" s="85"/>
      <c r="N73" s="85"/>
      <c r="O73" s="85"/>
      <c r="P73" s="85"/>
      <c r="Q73" s="84" t="e">
        <f t="shared" si="2"/>
        <v>#N/A</v>
      </c>
      <c r="R73" s="84" t="e">
        <f>IF(Q73&gt;1%,(R72-(R72*Q73)),Q73)</f>
        <v>#N/A</v>
      </c>
      <c r="S73" s="177" t="e">
        <f>IF(R74&gt;1%,R74,R73)</f>
        <v>#N/A</v>
      </c>
      <c r="T73" s="201"/>
      <c r="U73" s="174"/>
      <c r="V73" s="75"/>
      <c r="W73" s="75"/>
    </row>
    <row r="74" spans="1:23" s="74" customFormat="1" ht="15" x14ac:dyDescent="0.2">
      <c r="B74" s="183"/>
      <c r="C74" s="183"/>
      <c r="D74" s="205"/>
      <c r="E74" s="189"/>
      <c r="F74" s="176"/>
      <c r="G74" s="87" t="s">
        <v>111</v>
      </c>
      <c r="H74" s="85"/>
      <c r="I74" s="86" t="e">
        <f>VLOOKUP(H74,[1]Criterios!$B$3:$C$6,2,FALSE)</f>
        <v>#N/A</v>
      </c>
      <c r="J74" s="85"/>
      <c r="K74" s="86" t="e">
        <f>VLOOKUP(J74,[1]Criterios!$B$7:$C$9,2,FALSE)</f>
        <v>#N/A</v>
      </c>
      <c r="L74" s="85"/>
      <c r="M74" s="85"/>
      <c r="N74" s="85"/>
      <c r="O74" s="85"/>
      <c r="P74" s="85"/>
      <c r="Q74" s="84" t="e">
        <f t="shared" si="2"/>
        <v>#N/A</v>
      </c>
      <c r="R74" s="84" t="e">
        <f>(R73-(R73*Q74))</f>
        <v>#N/A</v>
      </c>
      <c r="S74" s="177"/>
      <c r="T74" s="201"/>
      <c r="U74" s="174"/>
      <c r="V74" s="75"/>
      <c r="W74" s="75"/>
    </row>
    <row r="75" spans="1:23" s="74" customFormat="1" ht="15" x14ac:dyDescent="0.2">
      <c r="B75" s="183"/>
      <c r="C75" s="183"/>
      <c r="D75" s="205"/>
      <c r="E75" s="189"/>
      <c r="F75" s="178" t="s">
        <v>119</v>
      </c>
      <c r="G75" s="83" t="s">
        <v>117</v>
      </c>
      <c r="H75" s="81"/>
      <c r="I75" s="82" t="e">
        <f>VLOOKUP(H75,[1]Criterios!$B$3:$C$6,2,FALSE)</f>
        <v>#N/A</v>
      </c>
      <c r="J75" s="81"/>
      <c r="K75" s="82" t="e">
        <f>VLOOKUP(J75,[1]Criterios!$B$7:$C$9,2,FALSE)</f>
        <v>#N/A</v>
      </c>
      <c r="L75" s="81"/>
      <c r="M75" s="81"/>
      <c r="N75" s="81"/>
      <c r="O75" s="81"/>
      <c r="P75" s="81"/>
      <c r="Q75" s="80" t="e">
        <f t="shared" si="2"/>
        <v>#N/A</v>
      </c>
      <c r="R75" s="80" t="e">
        <f>IF(Q75&gt;1%,(R74-(R74*Q75)),Q75)</f>
        <v>#N/A</v>
      </c>
      <c r="S75" s="180" t="e">
        <f>IF(R76&gt;1%,R76,R75)</f>
        <v>#N/A</v>
      </c>
      <c r="T75" s="201"/>
      <c r="U75" s="174"/>
      <c r="V75" s="75"/>
      <c r="W75" s="75"/>
    </row>
    <row r="76" spans="1:23" s="74" customFormat="1" ht="15" x14ac:dyDescent="0.2">
      <c r="B76" s="184"/>
      <c r="C76" s="184"/>
      <c r="D76" s="206"/>
      <c r="E76" s="190"/>
      <c r="F76" s="179"/>
      <c r="G76" s="79" t="s">
        <v>111</v>
      </c>
      <c r="H76" s="77"/>
      <c r="I76" s="78" t="e">
        <f>VLOOKUP(H76,[1]Criterios!$B$3:$C$6,2,FALSE)</f>
        <v>#N/A</v>
      </c>
      <c r="J76" s="77"/>
      <c r="K76" s="78" t="e">
        <f>VLOOKUP(J76,[1]Criterios!$B$7:$C$9,2,FALSE)</f>
        <v>#N/A</v>
      </c>
      <c r="L76" s="77"/>
      <c r="M76" s="77"/>
      <c r="N76" s="77"/>
      <c r="O76" s="77"/>
      <c r="P76" s="77"/>
      <c r="Q76" s="76" t="e">
        <f t="shared" si="2"/>
        <v>#N/A</v>
      </c>
      <c r="R76" s="76" t="e">
        <f>IF(Q76&gt;1%,(R75-(R75*Q76)),Q76)</f>
        <v>#N/A</v>
      </c>
      <c r="S76" s="181"/>
      <c r="T76" s="202"/>
      <c r="U76" s="175"/>
      <c r="V76" s="75"/>
      <c r="W76" s="75"/>
    </row>
    <row r="77" spans="1:23" x14ac:dyDescent="0.2">
      <c r="B77" s="73"/>
      <c r="C77" s="73"/>
      <c r="D77" s="73"/>
      <c r="E77" s="73"/>
      <c r="F77" s="73"/>
      <c r="G77" s="73"/>
      <c r="J77" s="70"/>
      <c r="K77" s="70"/>
      <c r="L77" s="70"/>
      <c r="M77" s="70"/>
      <c r="N77" s="70"/>
      <c r="O77" s="70"/>
      <c r="P77" s="70"/>
      <c r="Q77" s="70"/>
      <c r="R77" s="70"/>
      <c r="S77" s="70"/>
      <c r="T77" s="72"/>
      <c r="U77" s="70"/>
    </row>
  </sheetData>
  <mergeCells count="154">
    <mergeCell ref="T71:T76"/>
    <mergeCell ref="U71:U76"/>
    <mergeCell ref="F73:F74"/>
    <mergeCell ref="S73:S74"/>
    <mergeCell ref="F75:F76"/>
    <mergeCell ref="S75:S76"/>
    <mergeCell ref="B71:B76"/>
    <mergeCell ref="C71:C76"/>
    <mergeCell ref="D71:D76"/>
    <mergeCell ref="E71:E76"/>
    <mergeCell ref="F71:F72"/>
    <mergeCell ref="S71:S72"/>
    <mergeCell ref="T65:T70"/>
    <mergeCell ref="U65:U70"/>
    <mergeCell ref="F67:F68"/>
    <mergeCell ref="S67:S68"/>
    <mergeCell ref="F69:F70"/>
    <mergeCell ref="S69:S70"/>
    <mergeCell ref="B65:B70"/>
    <mergeCell ref="C65:C70"/>
    <mergeCell ref="D65:D70"/>
    <mergeCell ref="E65:E70"/>
    <mergeCell ref="F65:F66"/>
    <mergeCell ref="S65:S66"/>
    <mergeCell ref="T59:T64"/>
    <mergeCell ref="U59:U64"/>
    <mergeCell ref="F61:F62"/>
    <mergeCell ref="S61:S62"/>
    <mergeCell ref="F63:F64"/>
    <mergeCell ref="S63:S64"/>
    <mergeCell ref="B59:B64"/>
    <mergeCell ref="C59:C64"/>
    <mergeCell ref="D59:D64"/>
    <mergeCell ref="E59:E64"/>
    <mergeCell ref="F59:F60"/>
    <mergeCell ref="S59:S60"/>
    <mergeCell ref="T53:T58"/>
    <mergeCell ref="U53:U58"/>
    <mergeCell ref="F55:F56"/>
    <mergeCell ref="S55:S56"/>
    <mergeCell ref="F57:F58"/>
    <mergeCell ref="S57:S58"/>
    <mergeCell ref="B53:B58"/>
    <mergeCell ref="C53:C58"/>
    <mergeCell ref="D53:D58"/>
    <mergeCell ref="E53:E58"/>
    <mergeCell ref="F53:F54"/>
    <mergeCell ref="S53:S54"/>
    <mergeCell ref="T47:T52"/>
    <mergeCell ref="U47:U52"/>
    <mergeCell ref="F49:F50"/>
    <mergeCell ref="S49:S50"/>
    <mergeCell ref="F51:F52"/>
    <mergeCell ref="S51:S52"/>
    <mergeCell ref="B47:B52"/>
    <mergeCell ref="C47:C52"/>
    <mergeCell ref="D47:D52"/>
    <mergeCell ref="E47:E52"/>
    <mergeCell ref="F47:F48"/>
    <mergeCell ref="S47:S48"/>
    <mergeCell ref="H43:L43"/>
    <mergeCell ref="B44:B46"/>
    <mergeCell ref="C44:C46"/>
    <mergeCell ref="D44:E45"/>
    <mergeCell ref="F44:F46"/>
    <mergeCell ref="G44:G46"/>
    <mergeCell ref="H44:P44"/>
    <mergeCell ref="B40:W40"/>
    <mergeCell ref="B42:C42"/>
    <mergeCell ref="D42:E42"/>
    <mergeCell ref="G42:H42"/>
    <mergeCell ref="I42:L42"/>
    <mergeCell ref="M42:Q42"/>
    <mergeCell ref="Q44:T44"/>
    <mergeCell ref="U44:U46"/>
    <mergeCell ref="V44:V46"/>
    <mergeCell ref="W44:W46"/>
    <mergeCell ref="H45:K45"/>
    <mergeCell ref="L45:P45"/>
    <mergeCell ref="Q45:Q46"/>
    <mergeCell ref="R45:R46"/>
    <mergeCell ref="S45:S46"/>
    <mergeCell ref="T45:T46"/>
    <mergeCell ref="T30:T35"/>
    <mergeCell ref="U30:U35"/>
    <mergeCell ref="F32:F33"/>
    <mergeCell ref="S32:S33"/>
    <mergeCell ref="F34:F35"/>
    <mergeCell ref="S34:S35"/>
    <mergeCell ref="B30:B35"/>
    <mergeCell ref="C30:C35"/>
    <mergeCell ref="D30:D35"/>
    <mergeCell ref="E30:E35"/>
    <mergeCell ref="F30:F31"/>
    <mergeCell ref="S30:S31"/>
    <mergeCell ref="N9:R9"/>
    <mergeCell ref="H26:L26"/>
    <mergeCell ref="B27:B29"/>
    <mergeCell ref="C27:C29"/>
    <mergeCell ref="D27:E28"/>
    <mergeCell ref="F27:F29"/>
    <mergeCell ref="G27:G29"/>
    <mergeCell ref="H27:P27"/>
    <mergeCell ref="B23:W23"/>
    <mergeCell ref="B25:C25"/>
    <mergeCell ref="D25:E25"/>
    <mergeCell ref="G25:H25"/>
    <mergeCell ref="I25:M25"/>
    <mergeCell ref="N25:R25"/>
    <mergeCell ref="Q27:T27"/>
    <mergeCell ref="U27:U29"/>
    <mergeCell ref="V27:V29"/>
    <mergeCell ref="H28:K28"/>
    <mergeCell ref="L28:P28"/>
    <mergeCell ref="Q28:Q29"/>
    <mergeCell ref="R28:R29"/>
    <mergeCell ref="S28:S29"/>
    <mergeCell ref="T28:T29"/>
    <mergeCell ref="T14:T19"/>
    <mergeCell ref="U14:U19"/>
    <mergeCell ref="F16:F17"/>
    <mergeCell ref="S16:S17"/>
    <mergeCell ref="F18:F19"/>
    <mergeCell ref="S18:S19"/>
    <mergeCell ref="B14:B19"/>
    <mergeCell ref="C14:C19"/>
    <mergeCell ref="D14:D19"/>
    <mergeCell ref="E14:E19"/>
    <mergeCell ref="F14:F15"/>
    <mergeCell ref="S14:S15"/>
    <mergeCell ref="V30:V31"/>
    <mergeCell ref="V32:V33"/>
    <mergeCell ref="V34:V35"/>
    <mergeCell ref="B2:C5"/>
    <mergeCell ref="D2:U5"/>
    <mergeCell ref="B7:W7"/>
    <mergeCell ref="B9:C9"/>
    <mergeCell ref="J9:M9"/>
    <mergeCell ref="Q11:T11"/>
    <mergeCell ref="U11:U13"/>
    <mergeCell ref="H12:K12"/>
    <mergeCell ref="L12:P12"/>
    <mergeCell ref="Q12:Q13"/>
    <mergeCell ref="R12:R13"/>
    <mergeCell ref="S12:S13"/>
    <mergeCell ref="T12:T13"/>
    <mergeCell ref="B11:B13"/>
    <mergeCell ref="C11:C13"/>
    <mergeCell ref="D11:E12"/>
    <mergeCell ref="F11:F13"/>
    <mergeCell ref="G11:G13"/>
    <mergeCell ref="H11:P11"/>
    <mergeCell ref="D9:E9"/>
    <mergeCell ref="G9:H9"/>
  </mergeCells>
  <dataValidations count="26">
    <dataValidation allowBlank="1" showInputMessage="1" showErrorMessage="1" prompt="Registre nombre completo de la persona que realiza la evaluación en calidad de tercera línea (Oficina de Control Interno)." sqref="M42:Q42" xr:uid="{00000000-0002-0000-0100-000000000000}"/>
    <dataValidation allowBlank="1" showInputMessage="1" showErrorMessage="1" prompt="Registre nombre completo de la persona que realiza la evaluación en calidad de segunda línea (Subdirección de Diseño, Evaluación y Sistematización)." sqref="N25:R25" xr:uid="{00000000-0002-0000-0100-000001000000}"/>
    <dataValidation allowBlank="1" showInputMessage="1" showErrorMessage="1" prompt="En el formato DD/MM/AAAA, registre la fecha de diligenciamiento por parte del responsable de la revisión en calidad de segunda línea." sqref="D25:E25" xr:uid="{00000000-0002-0000-0100-000002000000}"/>
    <dataValidation allowBlank="1" showInputMessage="1" showErrorMessage="1" prompt="En el formato DD/MM/AAAA, registre la fecha de diligenciamiento por parte del responsable de la evaluación en calidad de tercera línea." sqref="D42:E42" xr:uid="{00000000-0002-0000-0100-000003000000}"/>
    <dataValidation allowBlank="1" showInputMessage="1" showErrorMessage="1" prompt="Relacione la actividad de control registrada en la hoja &quot;1. Mapa y plan de tratamiento&quot;. Si cuenta con mas de dos controles por causa, copie e inserte cuantas filas adicionales requiera." sqref="G11:G13 G27:G29 G44:G46" xr:uid="{00000000-0002-0000-0100-000004000000}"/>
    <dataValidation allowBlank="1" showInputMessage="1" showErrorMessage="1" prompt="Relacione la causa del riesgo identificado en la hoja &quot;1. Mapa y plan de tratamiento&quot;. Si cuenta con mas de tres causas, copie e inserte cuantas filas adicionales requiera." sqref="F11:F13 F27:F29 F44:F46" xr:uid="{00000000-0002-0000-0100-000005000000}"/>
    <dataValidation allowBlank="1" showInputMessage="1" showErrorMessage="1" prompt="Seleccione de la lista desplegable, la probabilidad inherente registrada en la hoja &quot;1. Mapa y plan de tratamiento&quot;, columna J." sqref="D13 D29 D46" xr:uid="{00000000-0002-0000-0100-000006000000}"/>
    <dataValidation allowBlank="1" showInputMessage="1" showErrorMessage="1" prompt="Relacione el riesgo identificado y registrado en la hoja &quot;1. Mapa y plan de tratamiento&quot;." sqref="C11:C13 C27:C29 C44:C46" xr:uid="{00000000-0002-0000-0100-000007000000}"/>
    <dataValidation allowBlank="1" showInputMessage="1" showErrorMessage="1" prompt="Relacione el código del riesgo." sqref="B11:B13 B27:B29 B44:B46" xr:uid="{00000000-0002-0000-0100-000008000000}"/>
    <dataValidation allowBlank="1" showInputMessage="1" showErrorMessage="1" promptTitle="Respuesta automática." prompt="El resultado que se genera, corresponde a la probabilidad residual en la evaluación de la tercera línea." sqref="U44:U46" xr:uid="{00000000-0002-0000-0100-000009000000}"/>
    <dataValidation allowBlank="1" showInputMessage="1" showErrorMessage="1" promptTitle="Respuesta automática." prompt="El resultado que se genera, corresponde a la probabilidad residual en la evaluación de la segunda línea." sqref="U27:U29" xr:uid="{00000000-0002-0000-0100-00000A000000}"/>
    <dataValidation allowBlank="1" showInputMessage="1" showErrorMessage="1" promptTitle="Respuesta automática." prompt="No diligenciar." sqref="Q12:S13 Q28:S29 Q45:S46 E13 E29 E46" xr:uid="{00000000-0002-0000-0100-00000B000000}"/>
    <dataValidation allowBlank="1" showInputMessage="1" showErrorMessage="1" promptTitle="Respuesta automática." prompt="No diligenciar. RECUERDE que para las filas vacias en las columnas &quot;H&quot; y &quot;J&quot; se debe seleccionar &quot;No aplica&quot;." sqref="T12:T13 T28:T29 T45:T46" xr:uid="{00000000-0002-0000-0100-00000C000000}"/>
    <dataValidation allowBlank="1" showInputMessage="1" showErrorMessage="1" promptTitle="Respuesta automática." prompt="El resultado que se genera, corresponde a la probabilidad residual que se debe registrar en la columna &quot;P&quot; de la hoja 1. Mapa y plan de tratamiento." sqref="U11:U13" xr:uid="{00000000-0002-0000-0100-00000D000000}"/>
    <dataValidation allowBlank="1" showInputMessage="1" showErrorMessage="1" prompt="Son las variables asignadas para evaluar el diseño del control del riesgo." sqref="H27 H11 H44" xr:uid="{00000000-0002-0000-0100-00000E000000}"/>
    <dataValidation allowBlank="1" showInputMessage="1" showErrorMessage="1" prompt="Registre las conclusiones u observaciones respecto a la evaluación de la ejecución de la actividad de control, a partir de los resultados reportados por el proceso en la hoja 1. Mapa y plan de tratamiento, sección C." sqref="W44:W46" xr:uid="{00000000-0002-0000-0100-00000F000000}"/>
    <dataValidation allowBlank="1" showInputMessage="1" showErrorMessage="1" prompt="Permiten dar un peso a la eficiencia del control y de esta manera dar movimiento en la matriz de calor, a partir de los cambios en la probabilidad y el impacto." sqref="H12 H28 H45" xr:uid="{00000000-0002-0000-0100-000010000000}"/>
    <dataValidation allowBlank="1" showInputMessage="1" showErrorMessage="1" prompt="Respuesta automática. No diligenciar." sqref="K13 K29 I13 K46 I29 I46" xr:uid="{00000000-0002-0000-0100-000011000000}"/>
    <dataValidation allowBlank="1" showInputMessage="1" showErrorMessage="1" prompt="Registre las conclusiones u observaciones respecto al diseño de la actividad de control de acuerdo con cada uno de los atributos evaluados, cuando aplique." sqref="V27:V29 V44:V46" xr:uid="{00000000-0002-0000-0100-000012000000}"/>
    <dataValidation allowBlank="1" showInputMessage="1" showErrorMessage="1" prompt="Seleccione la respuesta de la lista desplegable. Si no se requiere el uso de todas las filas, seleccione &quot;No aplica&quot; para aquellas que se encuentren vacias." sqref="H13 J13 H29 J29 H46 J46" xr:uid="{00000000-0002-0000-0100-000013000000}"/>
    <dataValidation type="list" allowBlank="1" showInputMessage="1" showErrorMessage="1" sqref="H36:T36 H20:S20 H77:T77" xr:uid="{00000000-0002-0000-0100-000014000000}">
      <formula1>#REF!</formula1>
    </dataValidation>
    <dataValidation allowBlank="1" showInputMessage="1" showErrorMessage="1" prompt="En el formato DD/MM/AAAA, registre la fecha de diligenciamiento por parte del gestor del proceso." sqref="D9" xr:uid="{00000000-0002-0000-0100-000015000000}"/>
    <dataValidation allowBlank="1" showInputMessage="1" showErrorMessage="1" prompt="Registre el nombre del proceso." sqref="G9:H9 G25:H25 G42:H42" xr:uid="{00000000-0002-0000-0100-000016000000}"/>
    <dataValidation allowBlank="1" showInputMessage="1" showErrorMessage="1" prompt="Seleccione la respuesta de la lista desplegable." sqref="L29:P29 L13:P13 L46:P46" xr:uid="{00000000-0002-0000-0100-000017000000}"/>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L28:P28 L12:P12 L45:P45" xr:uid="{00000000-0002-0000-0100-000018000000}"/>
    <dataValidation allowBlank="1" showInputMessage="1" showErrorMessage="1" prompt="Registre nombre completo del gestor del proceso." sqref="N9" xr:uid="{00000000-0002-0000-0100-000019000000}"/>
  </dataValidations>
  <pageMargins left="0.15748031496062992" right="0.19685039370078741" top="0.39370078740157483" bottom="0.31496062992125984" header="0.31496062992125984" footer="0.23622047244094491"/>
  <pageSetup scale="33" orientation="landscape" horizontalDpi="4294967294" verticalDpi="300" r:id="rId1"/>
  <rowBreaks count="1" manualBreakCount="1">
    <brk id="20" max="16383" man="1"/>
  </rowBreaks>
  <colBreaks count="1" manualBreakCount="1">
    <brk id="22" max="1048575"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1A000000}">
          <x14:formula1>
            <xm:f>Criterios!$A$20:$A$24</xm:f>
          </x14:formula1>
          <xm:sqref>D14:D19 D30:D35</xm:sqref>
        </x14:dataValidation>
        <x14:dataValidation type="list" allowBlank="1" showInputMessage="1" showErrorMessage="1" xr:uid="{00000000-0002-0000-0100-00001B000000}">
          <x14:formula1>
            <xm:f>Criterios!$B$12:$B$13</xm:f>
          </x14:formula1>
          <xm:sqref>L14:L16 L18 L30:L32 L34</xm:sqref>
        </x14:dataValidation>
        <x14:dataValidation type="list" allowBlank="1" showInputMessage="1" showErrorMessage="1" xr:uid="{00000000-0002-0000-0100-00001C000000}">
          <x14:formula1>
            <xm:f>Criterios!$B$16:$B$17</xm:f>
          </x14:formula1>
          <xm:sqref>P14:P16 P18 P30:P32 P34</xm:sqref>
        </x14:dataValidation>
        <x14:dataValidation type="list" allowBlank="1" showInputMessage="1" showErrorMessage="1" xr:uid="{00000000-0002-0000-0100-00001D000000}">
          <x14:formula1>
            <xm:f>Criterios!$B$3:$B$6</xm:f>
          </x14:formula1>
          <xm:sqref>H14:H19 H30:H35</xm:sqref>
        </x14:dataValidation>
        <x14:dataValidation type="list" allowBlank="1" showInputMessage="1" showErrorMessage="1" xr:uid="{00000000-0002-0000-0100-00001E000000}">
          <x14:formula1>
            <xm:f>Criterios!$B$7:$B$9</xm:f>
          </x14:formula1>
          <xm:sqref>J14:J19 J30:J35</xm:sqref>
        </x14:dataValidation>
        <x14:dataValidation type="list" allowBlank="1" showInputMessage="1" showErrorMessage="1" xr:uid="{00000000-0002-0000-0100-00001F000000}">
          <x14:formula1>
            <xm:f>Criterios!$E$12:$E$13</xm:f>
          </x14:formula1>
          <xm:sqref>M14:M16 M18 M30:M32 M34</xm:sqref>
        </x14:dataValidation>
        <x14:dataValidation type="list" allowBlank="1" showInputMessage="1" showErrorMessage="1" xr:uid="{00000000-0002-0000-0100-000020000000}">
          <x14:formula1>
            <xm:f>Criterios!$B$14:$B$15</xm:f>
          </x14:formula1>
          <xm:sqref>O14:O16 O18 O30:O32 O34</xm:sqref>
        </x14:dataValidation>
        <x14:dataValidation type="list" allowBlank="1" showInputMessage="1" showErrorMessage="1" xr:uid="{00000000-0002-0000-0100-000021000000}">
          <x14:formula1>
            <xm:f>Criterios!$E$14:$E$15</xm:f>
          </x14:formula1>
          <xm:sqref>N14:N16 N18 N30:N32 N34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4"/>
  <sheetViews>
    <sheetView view="pageBreakPreview" topLeftCell="A22" zoomScaleNormal="100" zoomScaleSheetLayoutView="100" workbookViewId="0">
      <selection sqref="A1:B4"/>
    </sheetView>
  </sheetViews>
  <sheetFormatPr baseColWidth="10" defaultColWidth="11.42578125" defaultRowHeight="12.75" x14ac:dyDescent="0.2"/>
  <cols>
    <col min="1" max="1" width="0.7109375" style="23" customWidth="1"/>
    <col min="2" max="2" width="21.42578125" customWidth="1"/>
    <col min="3" max="7" width="20.5703125" customWidth="1"/>
    <col min="8" max="8" width="2.42578125" customWidth="1"/>
    <col min="9" max="11" width="11.42578125" hidden="1" customWidth="1"/>
  </cols>
  <sheetData>
    <row r="1" spans="1:10" ht="17.25" customHeight="1" x14ac:dyDescent="0.2">
      <c r="A1" s="242"/>
      <c r="B1" s="242"/>
      <c r="C1" s="244" t="s">
        <v>0</v>
      </c>
      <c r="D1" s="245"/>
      <c r="E1" s="246"/>
      <c r="F1" s="31" t="s">
        <v>1</v>
      </c>
      <c r="G1" s="32" t="s">
        <v>2</v>
      </c>
      <c r="I1" s="4"/>
      <c r="J1" s="4"/>
    </row>
    <row r="2" spans="1:10" ht="17.25" customHeight="1" x14ac:dyDescent="0.2">
      <c r="A2" s="242"/>
      <c r="B2" s="242"/>
      <c r="C2" s="247"/>
      <c r="D2" s="248"/>
      <c r="E2" s="249"/>
      <c r="F2" s="31" t="s">
        <v>3</v>
      </c>
      <c r="G2" s="32">
        <v>4</v>
      </c>
      <c r="I2" s="4"/>
      <c r="J2" s="4"/>
    </row>
    <row r="3" spans="1:10" ht="24.75" customHeight="1" x14ac:dyDescent="0.2">
      <c r="A3" s="242"/>
      <c r="B3" s="242"/>
      <c r="C3" s="247"/>
      <c r="D3" s="248"/>
      <c r="E3" s="249"/>
      <c r="F3" s="31" t="s">
        <v>4</v>
      </c>
      <c r="G3" s="33" t="s">
        <v>5</v>
      </c>
      <c r="I3" s="4"/>
      <c r="J3" s="4"/>
    </row>
    <row r="4" spans="1:10" ht="17.25" customHeight="1" x14ac:dyDescent="0.2">
      <c r="A4" s="242"/>
      <c r="B4" s="242"/>
      <c r="C4" s="250"/>
      <c r="D4" s="251"/>
      <c r="E4" s="252"/>
      <c r="F4" s="31" t="s">
        <v>6</v>
      </c>
      <c r="G4" s="32" t="s">
        <v>126</v>
      </c>
      <c r="I4" s="4"/>
      <c r="J4" s="4"/>
    </row>
    <row r="5" spans="1:10" x14ac:dyDescent="0.2">
      <c r="B5" s="13"/>
      <c r="C5" s="13"/>
      <c r="D5" s="13"/>
      <c r="E5" s="13"/>
      <c r="F5" s="13"/>
      <c r="G5" s="51" t="s">
        <v>8</v>
      </c>
      <c r="I5" s="4"/>
      <c r="J5" s="4"/>
    </row>
    <row r="6" spans="1:10" x14ac:dyDescent="0.2">
      <c r="B6" s="27" t="s">
        <v>127</v>
      </c>
      <c r="C6" s="13"/>
      <c r="D6" s="13"/>
      <c r="E6" s="13"/>
      <c r="F6" s="13"/>
      <c r="G6" s="13"/>
      <c r="I6" s="2" t="s">
        <v>128</v>
      </c>
    </row>
    <row r="7" spans="1:10" ht="41.25" customHeight="1" x14ac:dyDescent="0.2">
      <c r="B7" s="15" t="s">
        <v>56</v>
      </c>
      <c r="C7" s="243" t="s">
        <v>129</v>
      </c>
      <c r="D7" s="243"/>
      <c r="E7" s="243"/>
      <c r="F7" s="243"/>
      <c r="G7" s="243"/>
      <c r="I7" s="11" t="s">
        <v>10</v>
      </c>
    </row>
    <row r="8" spans="1:10" ht="21" customHeight="1" x14ac:dyDescent="0.2">
      <c r="B8" s="15" t="s">
        <v>130</v>
      </c>
      <c r="C8" s="243" t="s">
        <v>131</v>
      </c>
      <c r="D8" s="243"/>
      <c r="E8" s="243"/>
      <c r="F8" s="243"/>
      <c r="G8" s="243"/>
      <c r="I8" s="11" t="s">
        <v>132</v>
      </c>
    </row>
    <row r="9" spans="1:10" ht="51.75" customHeight="1" x14ac:dyDescent="0.2">
      <c r="B9" s="15" t="s">
        <v>133</v>
      </c>
      <c r="C9" s="243" t="s">
        <v>134</v>
      </c>
      <c r="D9" s="243"/>
      <c r="E9" s="243"/>
      <c r="F9" s="243"/>
      <c r="G9" s="243"/>
      <c r="I9" s="11" t="s">
        <v>135</v>
      </c>
    </row>
    <row r="10" spans="1:10" ht="25.5" customHeight="1" x14ac:dyDescent="0.2">
      <c r="B10" s="18" t="s">
        <v>136</v>
      </c>
      <c r="C10" s="243" t="s">
        <v>137</v>
      </c>
      <c r="D10" s="243"/>
      <c r="E10" s="243"/>
      <c r="F10" s="243"/>
      <c r="G10" s="243"/>
      <c r="I10" s="2" t="s">
        <v>21</v>
      </c>
    </row>
    <row r="11" spans="1:10" ht="25.5" customHeight="1" x14ac:dyDescent="0.2">
      <c r="B11" s="15" t="s">
        <v>138</v>
      </c>
      <c r="C11" s="243" t="s">
        <v>139</v>
      </c>
      <c r="D11" s="243"/>
      <c r="E11" s="243"/>
      <c r="F11" s="243"/>
      <c r="G11" s="243"/>
      <c r="I11" t="s">
        <v>140</v>
      </c>
    </row>
    <row r="12" spans="1:10" ht="29.25" customHeight="1" x14ac:dyDescent="0.2">
      <c r="B12" s="15" t="s">
        <v>141</v>
      </c>
      <c r="C12" s="243" t="s">
        <v>142</v>
      </c>
      <c r="D12" s="243"/>
      <c r="E12" s="243"/>
      <c r="F12" s="243"/>
      <c r="G12" s="243"/>
      <c r="I12" t="s">
        <v>143</v>
      </c>
    </row>
    <row r="13" spans="1:10" ht="30" customHeight="1" x14ac:dyDescent="0.2">
      <c r="B13" s="15" t="s">
        <v>144</v>
      </c>
      <c r="C13" s="243" t="s">
        <v>145</v>
      </c>
      <c r="D13" s="243"/>
      <c r="E13" s="243"/>
      <c r="F13" s="243"/>
      <c r="G13" s="243"/>
      <c r="I13" t="s">
        <v>55</v>
      </c>
    </row>
    <row r="14" spans="1:10" ht="39.75" customHeight="1" x14ac:dyDescent="0.2">
      <c r="B14" s="15" t="s">
        <v>146</v>
      </c>
      <c r="C14" s="243" t="s">
        <v>147</v>
      </c>
      <c r="D14" s="243"/>
      <c r="E14" s="243"/>
      <c r="F14" s="243"/>
      <c r="G14" s="243"/>
    </row>
    <row r="15" spans="1:10" ht="31.5" customHeight="1" x14ac:dyDescent="0.2">
      <c r="B15" s="18" t="s">
        <v>148</v>
      </c>
      <c r="C15" s="243" t="s">
        <v>149</v>
      </c>
      <c r="D15" s="243"/>
      <c r="E15" s="243"/>
      <c r="F15" s="243"/>
      <c r="G15" s="243"/>
    </row>
    <row r="16" spans="1:10" x14ac:dyDescent="0.2">
      <c r="B16" s="18" t="s">
        <v>150</v>
      </c>
      <c r="C16" s="243" t="s">
        <v>151</v>
      </c>
      <c r="D16" s="243"/>
      <c r="E16" s="243"/>
      <c r="F16" s="243"/>
      <c r="G16" s="243"/>
    </row>
    <row r="17" spans="2:7" ht="28.5" customHeight="1" x14ac:dyDescent="0.2">
      <c r="B17" s="18" t="s">
        <v>152</v>
      </c>
      <c r="C17" s="243" t="s">
        <v>153</v>
      </c>
      <c r="D17" s="243"/>
      <c r="E17" s="243"/>
      <c r="F17" s="243"/>
      <c r="G17" s="243"/>
    </row>
    <row r="18" spans="2:7" ht="30" customHeight="1" x14ac:dyDescent="0.2">
      <c r="B18" s="18" t="s">
        <v>154</v>
      </c>
      <c r="C18" s="243" t="s">
        <v>155</v>
      </c>
      <c r="D18" s="243"/>
      <c r="E18" s="243"/>
      <c r="F18" s="243"/>
      <c r="G18" s="243"/>
    </row>
    <row r="20" spans="2:7" x14ac:dyDescent="0.2">
      <c r="B20" s="3" t="s">
        <v>156</v>
      </c>
    </row>
    <row r="21" spans="2:7" ht="29.25" customHeight="1" x14ac:dyDescent="0.2">
      <c r="B21" s="114" t="s">
        <v>157</v>
      </c>
      <c r="C21" s="6" t="s">
        <v>158</v>
      </c>
      <c r="D21" s="255" t="s">
        <v>159</v>
      </c>
      <c r="E21" s="256"/>
      <c r="F21" s="253" t="s">
        <v>160</v>
      </c>
      <c r="G21" s="254"/>
    </row>
    <row r="22" spans="2:7" ht="39.75" customHeight="1" x14ac:dyDescent="0.2">
      <c r="B22" s="115">
        <v>0.2</v>
      </c>
      <c r="C22" s="7" t="s">
        <v>161</v>
      </c>
      <c r="D22" s="241" t="s">
        <v>162</v>
      </c>
      <c r="E22" s="241"/>
      <c r="F22" s="241" t="s">
        <v>163</v>
      </c>
      <c r="G22" s="241"/>
    </row>
    <row r="23" spans="2:7" ht="39.75" customHeight="1" x14ac:dyDescent="0.2">
      <c r="B23" s="115">
        <v>0.4</v>
      </c>
      <c r="C23" s="7" t="s">
        <v>164</v>
      </c>
      <c r="D23" s="241" t="s">
        <v>165</v>
      </c>
      <c r="E23" s="241"/>
      <c r="F23" s="241" t="s">
        <v>166</v>
      </c>
      <c r="G23" s="241"/>
    </row>
    <row r="24" spans="2:7" ht="39.75" customHeight="1" x14ac:dyDescent="0.2">
      <c r="B24" s="115">
        <v>0.6</v>
      </c>
      <c r="C24" s="20" t="s">
        <v>102</v>
      </c>
      <c r="D24" s="241" t="s">
        <v>167</v>
      </c>
      <c r="E24" s="241"/>
      <c r="F24" s="241" t="s">
        <v>168</v>
      </c>
      <c r="G24" s="241"/>
    </row>
    <row r="25" spans="2:7" ht="39.75" customHeight="1" x14ac:dyDescent="0.2">
      <c r="B25" s="115">
        <v>0.8</v>
      </c>
      <c r="C25" s="7" t="s">
        <v>169</v>
      </c>
      <c r="D25" s="241" t="s">
        <v>170</v>
      </c>
      <c r="E25" s="241"/>
      <c r="F25" s="241" t="s">
        <v>171</v>
      </c>
      <c r="G25" s="241"/>
    </row>
    <row r="26" spans="2:7" ht="39.75" customHeight="1" x14ac:dyDescent="0.2">
      <c r="B26" s="115">
        <v>1</v>
      </c>
      <c r="C26" s="7" t="s">
        <v>172</v>
      </c>
      <c r="D26" s="241" t="s">
        <v>173</v>
      </c>
      <c r="E26" s="241"/>
      <c r="F26" s="241" t="s">
        <v>174</v>
      </c>
      <c r="G26" s="241"/>
    </row>
    <row r="28" spans="2:7" x14ac:dyDescent="0.2">
      <c r="B28" s="3" t="s">
        <v>175</v>
      </c>
    </row>
    <row r="29" spans="2:7" x14ac:dyDescent="0.2">
      <c r="B29" s="6" t="s">
        <v>157</v>
      </c>
      <c r="C29" s="6" t="s">
        <v>158</v>
      </c>
      <c r="D29" s="253" t="s">
        <v>176</v>
      </c>
      <c r="E29" s="254"/>
      <c r="F29" s="258" t="s">
        <v>177</v>
      </c>
      <c r="G29" s="259"/>
    </row>
    <row r="30" spans="2:7" ht="35.25" customHeight="1" x14ac:dyDescent="0.2">
      <c r="B30" s="19">
        <v>0.2</v>
      </c>
      <c r="C30" s="20" t="s">
        <v>178</v>
      </c>
      <c r="D30" s="260" t="s">
        <v>179</v>
      </c>
      <c r="E30" s="260"/>
      <c r="F30" s="257" t="s">
        <v>180</v>
      </c>
      <c r="G30" s="257"/>
    </row>
    <row r="31" spans="2:7" ht="51.75" customHeight="1" x14ac:dyDescent="0.2">
      <c r="B31" s="19">
        <v>0.4</v>
      </c>
      <c r="C31" s="7" t="s">
        <v>181</v>
      </c>
      <c r="D31" s="260" t="s">
        <v>182</v>
      </c>
      <c r="E31" s="260"/>
      <c r="F31" s="257" t="s">
        <v>183</v>
      </c>
      <c r="G31" s="257"/>
    </row>
    <row r="32" spans="2:7" ht="40.5" customHeight="1" x14ac:dyDescent="0.2">
      <c r="B32" s="19">
        <v>0.6</v>
      </c>
      <c r="C32" s="20" t="s">
        <v>184</v>
      </c>
      <c r="D32" s="260" t="s">
        <v>185</v>
      </c>
      <c r="E32" s="260"/>
      <c r="F32" s="257" t="s">
        <v>186</v>
      </c>
      <c r="G32" s="257"/>
    </row>
    <row r="33" spans="1:11" ht="40.5" customHeight="1" x14ac:dyDescent="0.2">
      <c r="B33" s="19">
        <v>0.8</v>
      </c>
      <c r="C33" s="7" t="s">
        <v>187</v>
      </c>
      <c r="D33" s="260" t="s">
        <v>188</v>
      </c>
      <c r="E33" s="260"/>
      <c r="F33" s="257" t="s">
        <v>189</v>
      </c>
      <c r="G33" s="257"/>
    </row>
    <row r="34" spans="1:11" ht="40.5" customHeight="1" x14ac:dyDescent="0.2">
      <c r="B34" s="19">
        <v>1</v>
      </c>
      <c r="C34" s="7" t="s">
        <v>190</v>
      </c>
      <c r="D34" s="260" t="s">
        <v>191</v>
      </c>
      <c r="E34" s="260"/>
      <c r="F34" s="257" t="s">
        <v>192</v>
      </c>
      <c r="G34" s="257"/>
    </row>
    <row r="36" spans="1:11" x14ac:dyDescent="0.2">
      <c r="B36" s="3" t="s">
        <v>193</v>
      </c>
    </row>
    <row r="37" spans="1:11" s="26" customFormat="1" ht="12" hidden="1" customHeight="1" x14ac:dyDescent="0.2">
      <c r="A37" s="23"/>
      <c r="B37" s="28" t="s">
        <v>194</v>
      </c>
      <c r="C37" s="29" t="s">
        <v>195</v>
      </c>
      <c r="D37" s="30" t="s">
        <v>196</v>
      </c>
      <c r="E37" s="30" t="s">
        <v>58</v>
      </c>
      <c r="F37" s="29" t="s">
        <v>197</v>
      </c>
      <c r="G37" s="30" t="s">
        <v>198</v>
      </c>
    </row>
    <row r="38" spans="1:11" s="26" customFormat="1" ht="12" hidden="1" customHeight="1" x14ac:dyDescent="0.2">
      <c r="A38" s="23"/>
      <c r="B38" s="24">
        <v>1</v>
      </c>
      <c r="C38" s="25">
        <v>2</v>
      </c>
      <c r="D38" s="25">
        <v>3</v>
      </c>
      <c r="E38" s="25">
        <v>4</v>
      </c>
      <c r="F38" s="25">
        <v>5</v>
      </c>
      <c r="G38" s="25">
        <v>6</v>
      </c>
    </row>
    <row r="39" spans="1:11" ht="24.75" customHeight="1" x14ac:dyDescent="0.2">
      <c r="A39" s="23">
        <v>1</v>
      </c>
      <c r="B39" s="18" t="s">
        <v>199</v>
      </c>
      <c r="C39" s="116" t="s">
        <v>200</v>
      </c>
      <c r="D39" s="116" t="s">
        <v>200</v>
      </c>
      <c r="E39" s="116" t="s">
        <v>200</v>
      </c>
      <c r="F39" s="116" t="s">
        <v>200</v>
      </c>
      <c r="G39" s="117" t="s">
        <v>201</v>
      </c>
      <c r="I39" s="11" t="s">
        <v>61</v>
      </c>
      <c r="J39" s="11" t="s">
        <v>195</v>
      </c>
    </row>
    <row r="40" spans="1:11" ht="24.75" customHeight="1" x14ac:dyDescent="0.2">
      <c r="A40" s="23">
        <v>2</v>
      </c>
      <c r="B40" s="18" t="s">
        <v>202</v>
      </c>
      <c r="C40" s="118" t="s">
        <v>184</v>
      </c>
      <c r="D40" s="118" t="s">
        <v>184</v>
      </c>
      <c r="E40" s="116" t="s">
        <v>200</v>
      </c>
      <c r="F40" s="116" t="s">
        <v>200</v>
      </c>
      <c r="G40" s="117" t="s">
        <v>201</v>
      </c>
      <c r="I40" s="11" t="s">
        <v>203</v>
      </c>
      <c r="J40" s="11" t="s">
        <v>196</v>
      </c>
    </row>
    <row r="41" spans="1:11" ht="24.75" customHeight="1" x14ac:dyDescent="0.2">
      <c r="A41" s="23">
        <v>3</v>
      </c>
      <c r="B41" s="18" t="s">
        <v>57</v>
      </c>
      <c r="C41" s="118" t="s">
        <v>184</v>
      </c>
      <c r="D41" s="118" t="s">
        <v>184</v>
      </c>
      <c r="E41" s="118" t="s">
        <v>184</v>
      </c>
      <c r="F41" s="116" t="s">
        <v>200</v>
      </c>
      <c r="G41" s="117" t="s">
        <v>201</v>
      </c>
      <c r="I41" s="11" t="s">
        <v>57</v>
      </c>
      <c r="J41" s="11" t="s">
        <v>58</v>
      </c>
    </row>
    <row r="42" spans="1:11" ht="24.75" customHeight="1" x14ac:dyDescent="0.2">
      <c r="A42" s="23">
        <v>4</v>
      </c>
      <c r="B42" s="18" t="s">
        <v>203</v>
      </c>
      <c r="C42" s="21" t="s">
        <v>204</v>
      </c>
      <c r="D42" s="118" t="s">
        <v>184</v>
      </c>
      <c r="E42" s="118" t="s">
        <v>184</v>
      </c>
      <c r="F42" s="116" t="s">
        <v>200</v>
      </c>
      <c r="G42" s="117" t="s">
        <v>201</v>
      </c>
      <c r="I42" s="11" t="s">
        <v>202</v>
      </c>
      <c r="J42" s="11" t="s">
        <v>197</v>
      </c>
    </row>
    <row r="43" spans="1:11" ht="24.75" customHeight="1" x14ac:dyDescent="0.2">
      <c r="A43" s="23">
        <v>5</v>
      </c>
      <c r="B43" s="18" t="s">
        <v>61</v>
      </c>
      <c r="C43" s="21" t="s">
        <v>204</v>
      </c>
      <c r="D43" s="21" t="s">
        <v>204</v>
      </c>
      <c r="E43" s="118" t="s">
        <v>184</v>
      </c>
      <c r="F43" s="116" t="s">
        <v>200</v>
      </c>
      <c r="G43" s="117" t="s">
        <v>201</v>
      </c>
      <c r="I43" s="11" t="s">
        <v>199</v>
      </c>
      <c r="J43" s="11" t="s">
        <v>198</v>
      </c>
    </row>
    <row r="44" spans="1:11" ht="25.5" x14ac:dyDescent="0.2">
      <c r="B44" s="5" t="s">
        <v>205</v>
      </c>
      <c r="C44" s="22" t="s">
        <v>195</v>
      </c>
      <c r="D44" s="18" t="s">
        <v>196</v>
      </c>
      <c r="E44" s="18" t="s">
        <v>58</v>
      </c>
      <c r="F44" s="22" t="s">
        <v>197</v>
      </c>
      <c r="G44" s="18" t="s">
        <v>198</v>
      </c>
    </row>
    <row r="47" spans="1:11" ht="38.25" x14ac:dyDescent="0.2">
      <c r="I47" s="12" t="s">
        <v>25</v>
      </c>
      <c r="J47" s="12" t="s">
        <v>206</v>
      </c>
      <c r="K47" s="12" t="s">
        <v>207</v>
      </c>
    </row>
    <row r="48" spans="1:11" x14ac:dyDescent="0.2">
      <c r="I48" s="11" t="s">
        <v>59</v>
      </c>
      <c r="J48" s="11" t="s">
        <v>208</v>
      </c>
      <c r="K48" t="s">
        <v>60</v>
      </c>
    </row>
    <row r="49" spans="9:11" x14ac:dyDescent="0.2">
      <c r="I49" s="11" t="s">
        <v>209</v>
      </c>
      <c r="J49" s="11" t="s">
        <v>210</v>
      </c>
      <c r="K49" s="11" t="s">
        <v>211</v>
      </c>
    </row>
    <row r="51" spans="9:11" x14ac:dyDescent="0.2">
      <c r="I51" s="2" t="s">
        <v>212</v>
      </c>
      <c r="J51" s="2" t="s">
        <v>213</v>
      </c>
    </row>
    <row r="52" spans="9:11" x14ac:dyDescent="0.2">
      <c r="I52" t="s">
        <v>208</v>
      </c>
      <c r="J52" t="s">
        <v>214</v>
      </c>
    </row>
    <row r="53" spans="9:11" x14ac:dyDescent="0.2">
      <c r="I53" t="s">
        <v>210</v>
      </c>
      <c r="J53" t="s">
        <v>62</v>
      </c>
    </row>
    <row r="54" spans="9:11" x14ac:dyDescent="0.2">
      <c r="J54" t="s">
        <v>215</v>
      </c>
    </row>
  </sheetData>
  <mergeCells count="38">
    <mergeCell ref="F33:G33"/>
    <mergeCell ref="F34:G34"/>
    <mergeCell ref="D29:E29"/>
    <mergeCell ref="F29:G29"/>
    <mergeCell ref="F30:G30"/>
    <mergeCell ref="D30:E30"/>
    <mergeCell ref="D32:E32"/>
    <mergeCell ref="D33:E33"/>
    <mergeCell ref="D34:E34"/>
    <mergeCell ref="F32:G32"/>
    <mergeCell ref="F31:G31"/>
    <mergeCell ref="D31:E31"/>
    <mergeCell ref="C13:G13"/>
    <mergeCell ref="C14:G14"/>
    <mergeCell ref="C15:G15"/>
    <mergeCell ref="D22:E22"/>
    <mergeCell ref="D23:E23"/>
    <mergeCell ref="D25:E25"/>
    <mergeCell ref="D21:E21"/>
    <mergeCell ref="F24:G24"/>
    <mergeCell ref="F25:G25"/>
    <mergeCell ref="F23:G23"/>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8" priority="3" operator="containsText" text="extremo">
      <formula>NOT(ISERROR(SEARCH("extremo",E40)))</formula>
    </cfRule>
  </conditionalFormatting>
  <dataValidations count="1">
    <dataValidation type="list" allowBlank="1" showInputMessage="1" showErrorMessage="1" sqref="F44 C37 C44 F37" xr:uid="{00000000-0002-0000-0200-000000000000}">
      <formula1>$J$39:$J$43</formula1>
    </dataValidation>
  </dataValidations>
  <pageMargins left="0.7" right="0.7" top="0.75" bottom="0.75" header="0.3" footer="0.3"/>
  <pageSetup scale="87" orientation="landscape" horizontalDpi="4294967294" verticalDpi="4294967294" r:id="rId1"/>
  <rowBreaks count="1" manualBreakCount="1">
    <brk id="22"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4"/>
  <sheetViews>
    <sheetView workbookViewId="0"/>
  </sheetViews>
  <sheetFormatPr baseColWidth="10" defaultColWidth="11.42578125" defaultRowHeight="15" x14ac:dyDescent="0.25"/>
  <cols>
    <col min="1" max="1" width="21.28515625" style="42" bestFit="1" customWidth="1"/>
    <col min="2" max="2" width="11.42578125" style="42"/>
    <col min="3" max="3" width="4.5703125" style="42" bestFit="1" customWidth="1"/>
    <col min="4" max="16384" width="11.42578125" style="42"/>
  </cols>
  <sheetData>
    <row r="2" spans="1:5" x14ac:dyDescent="0.25">
      <c r="A2" s="263" t="s">
        <v>216</v>
      </c>
      <c r="B2" s="263"/>
      <c r="C2" s="263"/>
    </row>
    <row r="3" spans="1:5" x14ac:dyDescent="0.25">
      <c r="A3" s="262" t="s">
        <v>217</v>
      </c>
      <c r="B3" s="42" t="s">
        <v>105</v>
      </c>
      <c r="C3" s="45">
        <v>0.25</v>
      </c>
    </row>
    <row r="4" spans="1:5" x14ac:dyDescent="0.25">
      <c r="A4" s="262"/>
      <c r="B4" s="42" t="s">
        <v>218</v>
      </c>
      <c r="C4" s="45">
        <v>0.15</v>
      </c>
    </row>
    <row r="5" spans="1:5" x14ac:dyDescent="0.25">
      <c r="A5" s="262"/>
      <c r="B5" s="42" t="s">
        <v>219</v>
      </c>
      <c r="C5" s="45">
        <v>0.1</v>
      </c>
    </row>
    <row r="6" spans="1:5" x14ac:dyDescent="0.25">
      <c r="A6" s="44"/>
      <c r="B6" s="42" t="s">
        <v>112</v>
      </c>
    </row>
    <row r="7" spans="1:5" x14ac:dyDescent="0.25">
      <c r="A7" s="262" t="s">
        <v>220</v>
      </c>
      <c r="B7" s="42" t="s">
        <v>221</v>
      </c>
      <c r="C7" s="45">
        <v>0.25</v>
      </c>
    </row>
    <row r="8" spans="1:5" x14ac:dyDescent="0.25">
      <c r="A8" s="262"/>
      <c r="B8" s="42" t="s">
        <v>60</v>
      </c>
      <c r="C8" s="45">
        <v>0.15</v>
      </c>
    </row>
    <row r="9" spans="1:5" x14ac:dyDescent="0.25">
      <c r="A9" s="44"/>
      <c r="B9" s="42" t="s">
        <v>112</v>
      </c>
      <c r="C9" s="45"/>
    </row>
    <row r="11" spans="1:5" x14ac:dyDescent="0.25">
      <c r="A11" s="263" t="s">
        <v>222</v>
      </c>
      <c r="B11" s="263"/>
      <c r="C11" s="263"/>
    </row>
    <row r="12" spans="1:5" x14ac:dyDescent="0.25">
      <c r="A12" s="262" t="s">
        <v>96</v>
      </c>
      <c r="B12" s="42" t="s">
        <v>106</v>
      </c>
      <c r="C12" s="45"/>
      <c r="D12" s="262" t="s">
        <v>38</v>
      </c>
      <c r="E12" s="42" t="s">
        <v>107</v>
      </c>
    </row>
    <row r="13" spans="1:5" x14ac:dyDescent="0.25">
      <c r="A13" s="262"/>
      <c r="B13" s="42" t="s">
        <v>223</v>
      </c>
      <c r="C13" s="45"/>
      <c r="D13" s="262"/>
      <c r="E13" s="42" t="s">
        <v>224</v>
      </c>
    </row>
    <row r="14" spans="1:5" x14ac:dyDescent="0.25">
      <c r="A14" s="262" t="s">
        <v>98</v>
      </c>
      <c r="B14" s="42" t="s">
        <v>109</v>
      </c>
      <c r="C14" s="45"/>
      <c r="D14" s="262" t="s">
        <v>225</v>
      </c>
      <c r="E14" s="42" t="s">
        <v>108</v>
      </c>
    </row>
    <row r="15" spans="1:5" x14ac:dyDescent="0.25">
      <c r="A15" s="262"/>
      <c r="B15" s="42" t="s">
        <v>226</v>
      </c>
      <c r="C15" s="45"/>
      <c r="D15" s="262"/>
      <c r="E15" s="42" t="s">
        <v>227</v>
      </c>
    </row>
    <row r="16" spans="1:5" x14ac:dyDescent="0.25">
      <c r="A16" s="262" t="s">
        <v>99</v>
      </c>
      <c r="B16" s="42" t="s">
        <v>110</v>
      </c>
    </row>
    <row r="17" spans="1:2" x14ac:dyDescent="0.25">
      <c r="A17" s="262"/>
      <c r="B17" s="42" t="s">
        <v>228</v>
      </c>
    </row>
    <row r="19" spans="1:2" x14ac:dyDescent="0.25">
      <c r="A19" s="261" t="s">
        <v>229</v>
      </c>
      <c r="B19" s="261"/>
    </row>
    <row r="20" spans="1:2" x14ac:dyDescent="0.25">
      <c r="A20" s="42" t="s">
        <v>161</v>
      </c>
      <c r="B20" s="43">
        <v>0.2</v>
      </c>
    </row>
    <row r="21" spans="1:2" x14ac:dyDescent="0.25">
      <c r="A21" s="42" t="s">
        <v>164</v>
      </c>
      <c r="B21" s="43">
        <v>0.4</v>
      </c>
    </row>
    <row r="22" spans="1:2" x14ac:dyDescent="0.25">
      <c r="A22" s="42" t="s">
        <v>102</v>
      </c>
      <c r="B22" s="43">
        <v>0.6</v>
      </c>
    </row>
    <row r="23" spans="1:2" x14ac:dyDescent="0.25">
      <c r="A23" s="42" t="s">
        <v>169</v>
      </c>
      <c r="B23" s="43">
        <v>0.8</v>
      </c>
    </row>
    <row r="24" spans="1:2" x14ac:dyDescent="0.25">
      <c r="A24" s="42" t="s">
        <v>172</v>
      </c>
      <c r="B24" s="43">
        <v>1</v>
      </c>
    </row>
  </sheetData>
  <mergeCells count="10">
    <mergeCell ref="D12:D13"/>
    <mergeCell ref="D14:D15"/>
    <mergeCell ref="A19:B19"/>
    <mergeCell ref="A16:A17"/>
    <mergeCell ref="A3:A5"/>
    <mergeCell ref="A7:A8"/>
    <mergeCell ref="A2:C2"/>
    <mergeCell ref="A11:C11"/>
    <mergeCell ref="A12:A13"/>
    <mergeCell ref="A14:A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96f83e5-5b12-449f-b65b-38b83a7dad31">
      <Terms xmlns="http://schemas.microsoft.com/office/infopath/2007/PartnerControls"/>
    </lcf76f155ced4ddcb4097134ff3c332f>
    <TaxCatchAll xmlns="2407cd83-f6de-4776-b278-b274cfbd0a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042162613DF5C41B50A50AAB8960FD1" ma:contentTypeVersion="11" ma:contentTypeDescription="Crear nuevo documento." ma:contentTypeScope="" ma:versionID="d9b11e9126aa7377603fdeeb141dca0d">
  <xsd:schema xmlns:xsd="http://www.w3.org/2001/XMLSchema" xmlns:xs="http://www.w3.org/2001/XMLSchema" xmlns:p="http://schemas.microsoft.com/office/2006/metadata/properties" xmlns:ns2="896f83e5-5b12-449f-b65b-38b83a7dad31" xmlns:ns3="2407cd83-f6de-4776-b278-b274cfbd0ae5" targetNamespace="http://schemas.microsoft.com/office/2006/metadata/properties" ma:root="true" ma:fieldsID="7ef7edad31414946b79c24b0b13dc951" ns2:_="" ns3:_="">
    <xsd:import namespace="896f83e5-5b12-449f-b65b-38b83a7dad31"/>
    <xsd:import namespace="2407cd83-f6de-4776-b278-b274cfbd0a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6f83e5-5b12-449f-b65b-38b83a7da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1f14a09-b142-4f1a-9b1d-85a23056d56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07cd83-f6de-4776-b278-b274cfbd0ae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08732f-336c-4594-a6d6-e1923729402c}" ma:internalName="TaxCatchAll" ma:showField="CatchAllData" ma:web="2407cd83-f6de-4776-b278-b274cfbd0a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77294E-D83C-4511-8BC9-FFD1C58BC10B}">
  <ds:schemaRefs>
    <ds:schemaRef ds:uri="http://schemas.microsoft.com/office/2006/metadata/properties"/>
    <ds:schemaRef ds:uri="http://schemas.microsoft.com/office/infopath/2007/PartnerControls"/>
    <ds:schemaRef ds:uri="896f83e5-5b12-449f-b65b-38b83a7dad31"/>
    <ds:schemaRef ds:uri="2407cd83-f6de-4776-b278-b274cfbd0ae5"/>
  </ds:schemaRefs>
</ds:datastoreItem>
</file>

<file path=customXml/itemProps2.xml><?xml version="1.0" encoding="utf-8"?>
<ds:datastoreItem xmlns:ds="http://schemas.openxmlformats.org/officeDocument/2006/customXml" ds:itemID="{69D6D84F-AAF9-4B15-B18E-1A0C7D3F50AC}">
  <ds:schemaRefs>
    <ds:schemaRef ds:uri="http://schemas.microsoft.com/sharepoint/v3/contenttype/forms"/>
  </ds:schemaRefs>
</ds:datastoreItem>
</file>

<file path=customXml/itemProps3.xml><?xml version="1.0" encoding="utf-8"?>
<ds:datastoreItem xmlns:ds="http://schemas.openxmlformats.org/officeDocument/2006/customXml" ds:itemID="{E89E7AA4-B8FE-4B21-BB0F-33DC081DAB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6f83e5-5b12-449f-b65b-38b83a7dad31"/>
    <ds:schemaRef ds:uri="2407cd83-f6de-4776-b278-b274cfbd0a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1. Mapa y plan de tratamiento</vt:lpstr>
      <vt:lpstr>2. Evaluación de controles</vt:lpstr>
      <vt:lpstr>Anexos</vt:lpstr>
      <vt:lpstr>Criterios</vt:lpstr>
      <vt:lpstr>'1. Mapa y plan de tratamiento'!Área_de_impresión</vt:lpstr>
      <vt:lpstr>'2. Evaluación de controles'!Área_de_impresión</vt:lpstr>
      <vt:lpstr>Anexos!Área_de_impresión</vt:lpstr>
      <vt:lpstr>'2. Evaluación de controles'!Títulos_a_imprimir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bperez</dc:creator>
  <cp:keywords/>
  <dc:description/>
  <cp:lastModifiedBy>Bibiana Cubillos</cp:lastModifiedBy>
  <cp:revision/>
  <dcterms:created xsi:type="dcterms:W3CDTF">2008-09-05T19:47:59Z</dcterms:created>
  <dcterms:modified xsi:type="dcterms:W3CDTF">2026-04-23T15:57:47Z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0x0101002042162613DF5C41B50A50AAB8960FD1</vt:lpwstr>
  </property>
  <property fmtid="{D5CDD505-2E9C-101B-9397-08002B2CF9AE}" pid="3" name="MediaServiceImageTags">
    <vt:lpwstr/>
  </property>
</Properties>
</file>