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docs.live.net/d8e4e8bf4dc82b8b/INTEGRACION SOCIAL/RIESGOS/GESTIÓN 2026/GESTIÓN DOCUMENTAL/II TRIMESTRE/"/>
    </mc:Choice>
  </mc:AlternateContent>
  <xr:revisionPtr revIDLastSave="12" documentId="11_F73DBB06ACABC15583DA8BAD5341FB961AB03069" xr6:coauthVersionLast="47" xr6:coauthVersionMax="47" xr10:uidLastSave="{67902E64-35F7-4489-B36E-EE13BEE9A85A}"/>
  <bookViews>
    <workbookView xWindow="-120" yWindow="-120" windowWidth="29040" windowHeight="15720" tabRatio="766" xr2:uid="{00000000-000D-0000-FFFF-FFFF00000000}"/>
  </bookViews>
  <sheets>
    <sheet name="1. Mapa y plan de tratamiento" sheetId="5" r:id="rId1"/>
    <sheet name="2. Evaluación de controles" sheetId="11" r:id="rId2"/>
    <sheet name="Anexos" sheetId="7" r:id="rId3"/>
    <sheet name="Criterios" sheetId="9" state="hidden" r:id="rId4"/>
  </sheets>
  <externalReferences>
    <externalReference r:id="rId5"/>
    <externalReference r:id="rId6"/>
  </externalReferences>
  <definedNames>
    <definedName name="_xlnm._FilterDatabase" localSheetId="0" hidden="1">'1. Mapa y plan de tratamiento'!$A$8:$AV$13</definedName>
    <definedName name="_xlnm._FilterDatabase" localSheetId="1" hidden="1">'2. Evaluación de controles'!#REF!</definedName>
    <definedName name="_xlnm.Print_Area" localSheetId="0">'1. Mapa y plan de tratamiento'!$A$1:$AW$35</definedName>
    <definedName name="_xlnm.Print_Area" localSheetId="1">'2. Evaluación de controles'!$A$22:$W$38</definedName>
    <definedName name="_xlnm.Print_Area" localSheetId="2">Anexos!$A$1:$G$45</definedName>
    <definedName name="_xlnm.Print_Titles" localSheetId="1">'2. Evaluación de controles'!$2:$5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3" i="5" l="1"/>
  <c r="R12" i="5"/>
  <c r="L13" i="5"/>
  <c r="L12" i="5"/>
  <c r="K53" i="11"/>
  <c r="I53" i="11"/>
  <c r="K52" i="11"/>
  <c r="I52" i="11"/>
  <c r="Q52" i="11" s="1"/>
  <c r="K51" i="11"/>
  <c r="I51" i="11"/>
  <c r="Q51" i="11" s="1"/>
  <c r="K50" i="11"/>
  <c r="I50" i="11"/>
  <c r="K49" i="11"/>
  <c r="I49" i="11"/>
  <c r="Q49" i="11" s="1"/>
  <c r="K48" i="11"/>
  <c r="I48" i="11"/>
  <c r="E48" i="11"/>
  <c r="Q48" i="11"/>
  <c r="Q50" i="11"/>
  <c r="Q53" i="11" l="1"/>
  <c r="R53" i="11" s="1"/>
  <c r="R48" i="11"/>
  <c r="R49" i="11" s="1"/>
  <c r="R50" i="11" s="1"/>
  <c r="R51" i="11" s="1"/>
  <c r="R52" i="11" s="1"/>
  <c r="K35" i="11" l="1"/>
  <c r="I35" i="11"/>
  <c r="K34" i="11"/>
  <c r="I34" i="11"/>
  <c r="K33" i="11"/>
  <c r="I33" i="11"/>
  <c r="K32" i="11"/>
  <c r="I32" i="11"/>
  <c r="K31" i="11"/>
  <c r="I31" i="11"/>
  <c r="K30" i="11"/>
  <c r="I30" i="11"/>
  <c r="E30" i="11"/>
  <c r="K19" i="11" l="1"/>
  <c r="I19" i="11"/>
  <c r="K17" i="11"/>
  <c r="I17" i="11"/>
  <c r="Q17" i="11" s="1"/>
  <c r="K18" i="11"/>
  <c r="I18" i="11"/>
  <c r="K16" i="11"/>
  <c r="I16" i="11"/>
  <c r="Q16" i="11" s="1"/>
  <c r="K15" i="11"/>
  <c r="I15" i="11"/>
  <c r="K14" i="11"/>
  <c r="I14" i="11"/>
  <c r="Q14" i="11" s="1"/>
  <c r="K77" i="11"/>
  <c r="I77" i="11"/>
  <c r="Q77" i="11" s="1"/>
  <c r="R77" i="11" s="1"/>
  <c r="S76" i="11" s="1"/>
  <c r="T72" i="11" s="1"/>
  <c r="U72" i="11" s="1"/>
  <c r="K76" i="11"/>
  <c r="I76" i="11"/>
  <c r="K75" i="11"/>
  <c r="I75" i="11"/>
  <c r="K74" i="11"/>
  <c r="I74" i="11"/>
  <c r="K73" i="11"/>
  <c r="I73" i="11"/>
  <c r="K72" i="11"/>
  <c r="I72" i="11"/>
  <c r="E72" i="11"/>
  <c r="K71" i="11"/>
  <c r="I71" i="11"/>
  <c r="K70" i="11"/>
  <c r="I70" i="11"/>
  <c r="K69" i="11"/>
  <c r="I69" i="11"/>
  <c r="K68" i="11"/>
  <c r="I68" i="11"/>
  <c r="K67" i="11"/>
  <c r="I67" i="11"/>
  <c r="K66" i="11"/>
  <c r="I66" i="11"/>
  <c r="E66" i="11"/>
  <c r="K65" i="11"/>
  <c r="I65" i="11"/>
  <c r="K64" i="11"/>
  <c r="I64" i="11"/>
  <c r="K63" i="11"/>
  <c r="I63" i="11"/>
  <c r="K62" i="11"/>
  <c r="I62" i="11"/>
  <c r="K61" i="11"/>
  <c r="I61" i="11"/>
  <c r="K60" i="11"/>
  <c r="I60" i="11"/>
  <c r="E60" i="11"/>
  <c r="K59" i="11"/>
  <c r="I59" i="11"/>
  <c r="K58" i="11"/>
  <c r="I58" i="11"/>
  <c r="K57" i="11"/>
  <c r="I57" i="11"/>
  <c r="K56" i="11"/>
  <c r="I56" i="11"/>
  <c r="K55" i="11"/>
  <c r="I55" i="11"/>
  <c r="K54" i="11"/>
  <c r="I54" i="11"/>
  <c r="E54" i="11"/>
  <c r="K36" i="11"/>
  <c r="I36" i="11"/>
  <c r="Q19" i="11"/>
  <c r="R19" i="11" s="1"/>
  <c r="Q15" i="11"/>
  <c r="E14" i="11"/>
  <c r="Q71" i="11" l="1"/>
  <c r="R71" i="11" s="1"/>
  <c r="S70" i="11" s="1"/>
  <c r="T66" i="11" s="1"/>
  <c r="U66" i="11" s="1"/>
  <c r="Q76" i="11"/>
  <c r="R76" i="11" s="1"/>
  <c r="Q62" i="11"/>
  <c r="R62" i="11" s="1"/>
  <c r="Q55" i="11"/>
  <c r="Q57" i="11"/>
  <c r="Q59" i="11"/>
  <c r="R59" i="11" s="1"/>
  <c r="S58" i="11" s="1"/>
  <c r="T54" i="11" s="1"/>
  <c r="U54" i="11" s="1"/>
  <c r="Q66" i="11"/>
  <c r="R66" i="11" s="1"/>
  <c r="Q68" i="11"/>
  <c r="R68" i="11" s="1"/>
  <c r="Q70" i="11"/>
  <c r="R70" i="11" s="1"/>
  <c r="Q73" i="11"/>
  <c r="Q35" i="11"/>
  <c r="R35" i="11" s="1"/>
  <c r="Q64" i="11"/>
  <c r="R64" i="11" s="1"/>
  <c r="Q30" i="11"/>
  <c r="R30" i="11" s="1"/>
  <c r="Q34" i="11"/>
  <c r="Q36" i="11"/>
  <c r="R36" i="11" s="1"/>
  <c r="Q61" i="11"/>
  <c r="Q65" i="11"/>
  <c r="R65" i="11" s="1"/>
  <c r="S64" i="11" s="1"/>
  <c r="T60" i="11" s="1"/>
  <c r="U60" i="11" s="1"/>
  <c r="Q74" i="11"/>
  <c r="R74" i="11" s="1"/>
  <c r="S52" i="11"/>
  <c r="T48" i="11" s="1"/>
  <c r="U48" i="11" s="1"/>
  <c r="Q54" i="11"/>
  <c r="R54" i="11" s="1"/>
  <c r="Q56" i="11"/>
  <c r="R56" i="11" s="1"/>
  <c r="Q58" i="11"/>
  <c r="R58" i="11" s="1"/>
  <c r="Q67" i="11"/>
  <c r="Q69" i="11"/>
  <c r="S50" i="11"/>
  <c r="Q72" i="11"/>
  <c r="R72" i="11" s="1"/>
  <c r="Q18" i="11"/>
  <c r="Q31" i="11"/>
  <c r="Q33" i="11"/>
  <c r="S48" i="11"/>
  <c r="Q60" i="11"/>
  <c r="R60" i="11" s="1"/>
  <c r="Q63" i="11"/>
  <c r="Q75" i="11"/>
  <c r="R14" i="11"/>
  <c r="R15" i="11" s="1"/>
  <c r="S14" i="11" s="1"/>
  <c r="Q32" i="11"/>
  <c r="R63" i="11"/>
  <c r="S62" i="11" s="1"/>
  <c r="R69" i="11" l="1"/>
  <c r="S68" i="11" s="1"/>
  <c r="R61" i="11"/>
  <c r="S60" i="11" s="1"/>
  <c r="R75" i="11"/>
  <c r="S74" i="11" s="1"/>
  <c r="R73" i="11"/>
  <c r="S72" i="11" s="1"/>
  <c r="R67" i="11"/>
  <c r="S66" i="11" s="1"/>
  <c r="R57" i="11"/>
  <c r="S56" i="11" s="1"/>
  <c r="R55" i="11"/>
  <c r="S54" i="11" s="1"/>
  <c r="R31" i="11"/>
  <c r="S30" i="11" s="1"/>
  <c r="R16" i="11"/>
  <c r="R17" i="11" s="1"/>
  <c r="R11" i="5"/>
  <c r="L11" i="5"/>
  <c r="R32" i="11" l="1"/>
  <c r="R33" i="11" s="1"/>
  <c r="S32" i="11" s="1"/>
  <c r="S16" i="11"/>
  <c r="R18" i="11"/>
  <c r="S18" i="11" s="1"/>
  <c r="T14" i="11" s="1"/>
  <c r="U14" i="11" s="1"/>
  <c r="R34" i="11" l="1"/>
  <c r="S34" i="11" s="1"/>
  <c r="T30" i="11" s="1"/>
  <c r="U30" i="11" s="1"/>
</calcChain>
</file>

<file path=xl/sharedStrings.xml><?xml version="1.0" encoding="utf-8"?>
<sst xmlns="http://schemas.openxmlformats.org/spreadsheetml/2006/main" count="599" uniqueCount="249">
  <si>
    <t>PROCESO SISTEMA DE GESTIÓN
FORMATO MAPA DE RIESGOS</t>
  </si>
  <si>
    <t>Código:</t>
  </si>
  <si>
    <t>FOR-SG-013</t>
  </si>
  <si>
    <t>Versión:</t>
  </si>
  <si>
    <t>Fecha:</t>
  </si>
  <si>
    <t>Memo I2025005913 – 21/02/2025</t>
  </si>
  <si>
    <t>Página:</t>
  </si>
  <si>
    <t>1 de 3</t>
  </si>
  <si>
    <t>Clasificación: Información Pública</t>
  </si>
  <si>
    <t>Mapa de riesgos de:</t>
  </si>
  <si>
    <t>Gestión</t>
  </si>
  <si>
    <t>SECCIÓN A. Identificación y análisis</t>
  </si>
  <si>
    <t>SECCIÓN B. Valoración y tratamiento</t>
  </si>
  <si>
    <t>SECCIÓN C. Monitoreo y revisión</t>
  </si>
  <si>
    <t>Proceso</t>
  </si>
  <si>
    <t>Objetivo del proceso</t>
  </si>
  <si>
    <t>Actividad del proceso</t>
  </si>
  <si>
    <t>Circular y fecha de oficialización</t>
  </si>
  <si>
    <t>Código</t>
  </si>
  <si>
    <t>Causa raíz</t>
  </si>
  <si>
    <t>Riesgo</t>
  </si>
  <si>
    <t>Área de impacto</t>
  </si>
  <si>
    <t>Clasificación</t>
  </si>
  <si>
    <t>Riesgo Inherente</t>
  </si>
  <si>
    <t>Actividad de control</t>
  </si>
  <si>
    <t>Tipo de actividad de control</t>
  </si>
  <si>
    <t>Forma de ejecución de la actividad de control</t>
  </si>
  <si>
    <t>Riesgo Residual</t>
  </si>
  <si>
    <t>Decisión del líder de proceso</t>
  </si>
  <si>
    <t>Plan de tratamiento</t>
  </si>
  <si>
    <t>Monitoreo primer trimestre</t>
  </si>
  <si>
    <t>Monitoreo segundo trimestre</t>
  </si>
  <si>
    <t>Monitoreo tercer trimestre</t>
  </si>
  <si>
    <t>Monitoreo cuarto trimestre</t>
  </si>
  <si>
    <t>Probabilidad</t>
  </si>
  <si>
    <t>Impacto</t>
  </si>
  <si>
    <t>Nivel</t>
  </si>
  <si>
    <t>Actividades a desarrollar</t>
  </si>
  <si>
    <t>Responsable</t>
  </si>
  <si>
    <t>Indicador o criterio de medición</t>
  </si>
  <si>
    <t>Meta</t>
  </si>
  <si>
    <t>Fecha de inicio</t>
  </si>
  <si>
    <t>Fecha de terminación</t>
  </si>
  <si>
    <t>Fecha</t>
  </si>
  <si>
    <t>Nivel de avance del periodo</t>
  </si>
  <si>
    <t>Descripción de avances y evidencias</t>
  </si>
  <si>
    <t>Riesgo materializado</t>
  </si>
  <si>
    <t>Observaciones por parte de la segunda línea de defensa</t>
  </si>
  <si>
    <t>Nivel de avance acumulado</t>
  </si>
  <si>
    <t>Gestión documental</t>
  </si>
  <si>
    <t>Liderar, gestionar y administrar la producción documental de la entidad, mediante la definición de herramientas para la planificación, implementación, seguimiento y control, con el fin de conservar la memoria institucional facilitando la consulta, recuperación y trámite conforme a lo ordenado por la normativa nacional y distrital vigente en materia de gestión documental y archivos.</t>
  </si>
  <si>
    <t>Generar y actualizar los instrumentos archivísticos y demás directrices de gestión documental, en cumplimiento de la función archivística de la Entidad.</t>
  </si>
  <si>
    <t>Circular No. 014 del 27/03/2026</t>
  </si>
  <si>
    <t>R-GD-001</t>
  </si>
  <si>
    <t>Posibilidad de afectar negativamente la imagen de la entidad dada la pérdida y fuga de la información institucional registrada en los archivos de la misma por falta de aplicación de los lineamientos de gestión documental, debido a su desconocimiento.</t>
  </si>
  <si>
    <t>Económica y reputacional</t>
  </si>
  <si>
    <t>Ejecución y administración de procesos</t>
  </si>
  <si>
    <t>60% - Media</t>
  </si>
  <si>
    <t>60% - Moderado</t>
  </si>
  <si>
    <t>Preventiva</t>
  </si>
  <si>
    <t>Manual</t>
  </si>
  <si>
    <t>20% - Muy baja</t>
  </si>
  <si>
    <t>Reducir</t>
  </si>
  <si>
    <t xml:space="preserve">
Profesional a cargo de las actividades del archivo central.
Subdirector(a) Administrativa y Financiera.</t>
  </si>
  <si>
    <t>(Actas de socialización realizadas en las mesas técnicas / 4 mesas operativas programadas) * 100
Meta: 4 socializaciones realizadas en el año</t>
  </si>
  <si>
    <t xml:space="preserve">Los cambios en la normativas generan confusión en aplicación de los procedimientos, lineamientos e instructivos actualizados. </t>
  </si>
  <si>
    <t xml:space="preserve">El instrumento de control de acceso de personal de la SDIS a las instalaciones del  Archivo Central es desconocido por los funcionarios. </t>
  </si>
  <si>
    <t>El profesional a cargo de las actividades en el archivo central socializa anualmente el instrumento para el registro de la trazabilidad del control de acceso al mismo a todo el equipo de servidores públicos del archivo central con el objetivo de afianzar su conocimiento sobre el mismo y su implementación, lo anterior de acuerdo a lo establecido en el procedimiento Consultas, prestamos devoluciones documentales en archivos de gestión y archivo Central (PCD-GD-006). 
Como evidencia de la actividad se cuenta con el registro de asistencia a la socialización.</t>
  </si>
  <si>
    <t>Profesional a cargo de las actividades del archivo central.
Subdirector(a) Administrativa y Financiera.</t>
  </si>
  <si>
    <t>Una (1) socialización al año</t>
  </si>
  <si>
    <t>El profesional a cargo de las actividades en el archivo central realiza trimestralmente un cruce de los registros de acceso, contra las solicitudes de ingreso al archivo central, el cual, tiene como propósito la verificación del control de ingreso al archivo, en cumplimiento de las directrices establecidas por el Subsistema Interno de Gestión Documental y Archivo y de acuerdo a lo establecido en el procedimiento Consultas, prestamos devoluciones documentales en archivos de gestión y archivo Central (PCD-GD-006). 
En caso de encontrar anomalías en el cruce de la información, el(la) gestor(a) del proceso de gestión documental sensibiliza al profesional a cargo de las actividades en el archivo central sobre la importancia de mantener los controles de acceso de personal al archivo central.
Como evidencia de la actividad de control, se envía el instrumento de control de ingreso al archivo central debidamente diligenciado y en caso de identificarse desviaciones, se remiten los soportes de sensibilización al responsable de la administración del archivo central.</t>
  </si>
  <si>
    <t>2 de 3</t>
  </si>
  <si>
    <r>
      <t>A continuación se presenta la evaluación realizada por la</t>
    </r>
    <r>
      <rPr>
        <b/>
        <sz val="11"/>
        <color theme="1"/>
        <rFont val="Arial"/>
        <family val="2"/>
      </rPr>
      <t xml:space="preserve"> primera línea </t>
    </r>
    <r>
      <rPr>
        <sz val="11"/>
        <color theme="1"/>
        <rFont val="Arial"/>
        <family val="2"/>
      </rPr>
      <t>como responsable del diseño de los controles establecidos para la mitigación de los riesgos.</t>
    </r>
  </si>
  <si>
    <t>Fecha de elaboración:</t>
  </si>
  <si>
    <t>Proceso:</t>
  </si>
  <si>
    <t>Nombres y apellidos del gestor de proceso:</t>
  </si>
  <si>
    <t>CÓDIGO</t>
  </si>
  <si>
    <t>RIESGO</t>
  </si>
  <si>
    <t>PROBABILIDAD INHERENTE</t>
  </si>
  <si>
    <t>CAUSA</t>
  </si>
  <si>
    <t>CONTROL</t>
  </si>
  <si>
    <t>CRITERIOS DE EVALUACIÓN DEL DISEÑO DEL CONTROL</t>
  </si>
  <si>
    <t>APLICACIÓN DE CONTROLES PARA ESTABLECER RIESGO RESIDUAL</t>
  </si>
  <si>
    <t>PROBABILIDAD RESIDUAL</t>
  </si>
  <si>
    <t>1. Atributos de eficiencia</t>
  </si>
  <si>
    <t>2. Atributos informativos</t>
  </si>
  <si>
    <t>Total valoración del control</t>
  </si>
  <si>
    <t>Efectividad del control</t>
  </si>
  <si>
    <t>Efectividad del conjunto de controles</t>
  </si>
  <si>
    <t>Nivel de probabilidad residual</t>
  </si>
  <si>
    <t>Rango de califiación de la ejecución</t>
  </si>
  <si>
    <t>Descriptor</t>
  </si>
  <si>
    <t>Tipo de control</t>
  </si>
  <si>
    <t>Peso</t>
  </si>
  <si>
    <t>Implementación del control</t>
  </si>
  <si>
    <t>Documentación</t>
  </si>
  <si>
    <t>¿Se identifica claramente el propósito de la actividad de control?</t>
  </si>
  <si>
    <t>Frecuencia</t>
  </si>
  <si>
    <t>Evidencia</t>
  </si>
  <si>
    <t>RC-GD-001</t>
  </si>
  <si>
    <t>Posibilidad de afectar negativamente la imagen de la entidad dada la pérdida y fuga de la información institucional registrada en los archivos de la entidad por falta de aplicación de los lineamientos de gestión documental, debido a su desconocimiento.</t>
  </si>
  <si>
    <t>Media</t>
  </si>
  <si>
    <t>1. La apropiación de los lineamientos para que sean aplicados de manera correcta por los diferentes referentes documentales en pro de la politica de gestión documental no es la esperada..</t>
  </si>
  <si>
    <t>1. El profesional designado por el líder del Proceso Gestión Documental socializa trimestralmente los lineamientos archivísticos y temas estratégicos del Proceso Gestión documental y la actualización de los documentos asociados al proceso cuando se presenten cambios en la normativas emitidas por el Archivo General de la Nacion y el Archivo de Bogotá, mediante una mesa operativa virtual y/o presencial, con el propósito de fortalecer la apropiación de las normas vigentes relacionadas con la organización documental y la documentación en general, lo anterior en cumplimiento a la resolución "Por la cual se reglamenta el Sistema de Gestión en la Secretaría Distrital de Integración Social y se dictan otras disposiciones”. 
En caso de no realizarse la mesa operativa, se enviará mediante un correo electrónico la socialización anexando los documentos y lineamientos necesarios o el enlace para acceder a estos.
Como evidencia se cuenta con el acta y la planilla de asistencia  o el correo electrónico con el documento anexo.</t>
  </si>
  <si>
    <t>Preventivo</t>
  </si>
  <si>
    <t>Documentado</t>
  </si>
  <si>
    <t>Identificado</t>
  </si>
  <si>
    <t>Si</t>
  </si>
  <si>
    <t>Continua</t>
  </si>
  <si>
    <t>Con registro</t>
  </si>
  <si>
    <t xml:space="preserve">2. </t>
  </si>
  <si>
    <t>No aplica</t>
  </si>
  <si>
    <t xml:space="preserve">2. Los cambios en la normativas generan confusión en aplicación de los procedimientos, lineamientos e instructivos actualizados. </t>
  </si>
  <si>
    <t xml:space="preserve">3. El instrumento de control de acceso de personal de la SDIS a las instalaciones del  Archivo Central es desconocido por los funcionarios. </t>
  </si>
  <si>
    <t>1. El profesional a cargo de las actividades en el archivo central realiza trimestralmente un cruce de los registros de acceso, contra las solicitudes de ingreso al archivo central, el cual, tiene como propósito la verificación del control de ingreso al archivo, en cumplimiento de las directrices establecidas por el Subsistema Interno de Gestión Documental y Archivo y de acuerdo a lo establecido en el procedimiento Consultas, prestamos devoluciones documentales en archivos de gestión y archivo Central (PCD-GD-006). 
En caso de encontrar anomalías en el cruce de la información, el(la) gestor(a) del proceso de gestión documental sensibiliza al profesional a cargo de las actividades en el archivo central sobre la importancia de mantener los controles de acceso de personal al archivo central.
Como evidencia de la actividad de control, se envía el instrumento de control de ingreso al archivo central debidamente diligenciado y en caso de identificarse desviaciones, se remiten los soportes de sensibilización al responsable de la administración del archivo central.</t>
  </si>
  <si>
    <t>1.</t>
  </si>
  <si>
    <t xml:space="preserve">1. </t>
  </si>
  <si>
    <t>2.</t>
  </si>
  <si>
    <t>3.</t>
  </si>
  <si>
    <r>
      <t xml:space="preserve">A continuación se presenta el análisis realizado por la </t>
    </r>
    <r>
      <rPr>
        <b/>
        <sz val="11"/>
        <color theme="1"/>
        <rFont val="Arial"/>
        <family val="2"/>
      </rPr>
      <t xml:space="preserve">segunda línea </t>
    </r>
    <r>
      <rPr>
        <sz val="11"/>
        <color theme="1"/>
        <rFont val="Arial"/>
        <family val="2"/>
      </rPr>
      <t>como responsable de revisar el adecuado diseño y ejecución de los controles que se han establecido por parte de la primera línea de defensa, con el fin de determinar las recomendaciones para el fortalecimiento de los mismos.</t>
    </r>
  </si>
  <si>
    <t>Nombres y apellidos del responsable de la revisión:</t>
  </si>
  <si>
    <t>OBSERVACIONES AL DISEÑO DEL CONTROL</t>
  </si>
  <si>
    <r>
      <t xml:space="preserve">A continuación se presenta la evaluación realizada por la </t>
    </r>
    <r>
      <rPr>
        <b/>
        <sz val="11"/>
        <color theme="1"/>
        <rFont val="Arial"/>
        <family val="2"/>
      </rPr>
      <t xml:space="preserve">tercera línea </t>
    </r>
    <r>
      <rPr>
        <sz val="11"/>
        <color theme="1"/>
        <rFont val="Arial"/>
        <family val="2"/>
      </rPr>
      <t>como responsable de evaluar el  diseño y ejecución de los controles que se han establecido por parte de la primera línea de defensa y que se han revisado por la segunda línea de defensa, con el fin de presentar un informe de evaluación a la gestión de riesgos institucional.</t>
    </r>
  </si>
  <si>
    <t>Nombres y apellidos responsable de la evaluación:</t>
  </si>
  <si>
    <t>OBSERVACIONES A LA EJECUCIÓN DEL CONTROL</t>
  </si>
  <si>
    <t>3 de 3</t>
  </si>
  <si>
    <t>Tabla 1. Clasificación de riesgos</t>
  </si>
  <si>
    <t>Categoría</t>
  </si>
  <si>
    <t>Pérdidas derivadas de errores en la ejecución y administración de procesos.</t>
  </si>
  <si>
    <t>Fraude externo</t>
  </si>
  <si>
    <t>Pérdida derivada de actos de fraude por personas ajenas a la organización (no participa personal de la entidad).</t>
  </si>
  <si>
    <t>Corrupción</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</si>
  <si>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</si>
  <si>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</si>
  <si>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Seguridad de la información</t>
  </si>
  <si>
    <t>Financiero</t>
  </si>
  <si>
    <t>Eventos que afecten los estados financieros y todas aquellas áreas involucradas con el proceso financiero como presupuesto, tesorería, contabilidad, cartera, central de cuentas, costos, etc.</t>
  </si>
  <si>
    <t>Fallas tecnológicas</t>
  </si>
  <si>
    <t>Errores en hardware, software, telecomunicaciones, interrupción de servicios básicos.</t>
  </si>
  <si>
    <t>Económica</t>
  </si>
  <si>
    <t>Relaciones laborales</t>
  </si>
  <si>
    <t>Pérdidas que surgen de acciones contrarias a las leyes o acuerdos de empleo, salud o seguridad, del pago de demandas por daños personales o de discriminación.</t>
  </si>
  <si>
    <t>Reputacional</t>
  </si>
  <si>
    <t>Usuarios, productos y prácticas</t>
  </si>
  <si>
    <t>Fallas negligentes o involuntarias de las obligaciones frente a los usuarios y que impiden satisfacer una obligación profesional frente a éstos.</t>
  </si>
  <si>
    <t>Interrupción / Eventos externos / Daños a activos fijos.</t>
  </si>
  <si>
    <t>Pérdida por daños o extravíos de los activos fijos por desastres naturales u otros riesgos/eventos externos como atentados, vandalismo, orden público.</t>
  </si>
  <si>
    <t>De cumplimiento</t>
  </si>
  <si>
    <t>Eventos que afecten la situación jurídica o contractual de la organización debido a su incumplimiento o desacato a la normatividad legal y las obligaciones contractuales.</t>
  </si>
  <si>
    <t>Ambiental</t>
  </si>
  <si>
    <t>Posibilidad de que por forma natural o por acción humana se produzca daño en el medio ambiente.</t>
  </si>
  <si>
    <t>Fiscal</t>
  </si>
  <si>
    <t>Es el efecto dañoso sobre los recursos públicos y/o los bienes y/o intereses patrimoniales de naturaleza pública, a causa de un evento potencial.</t>
  </si>
  <si>
    <t>LA/FT- FPADM</t>
  </si>
  <si>
    <t>Posibilidad de pérdida o daño económico o reputacional que puede sufrir una persona natural o jurídica, al ser utilizada para el lavado de activos, financiación del terrorismo o de la proliferación de armas de destrucción masiva.</t>
  </si>
  <si>
    <t>Tabla 2. Niveles de probabilidad</t>
  </si>
  <si>
    <t>NIVEL</t>
  </si>
  <si>
    <t>DESCRIPTOR</t>
  </si>
  <si>
    <r>
      <t xml:space="preserve">DESCRIPCIÓN RIESGOS DE </t>
    </r>
    <r>
      <rPr>
        <b/>
        <sz val="10"/>
        <rFont val="Arial"/>
        <family val="2"/>
      </rPr>
      <t xml:space="preserve">GESTIÓN </t>
    </r>
    <r>
      <rPr>
        <sz val="10"/>
        <rFont val="Arial"/>
        <family val="2"/>
      </rPr>
      <t>Y</t>
    </r>
    <r>
      <rPr>
        <b/>
        <sz val="10"/>
        <rFont val="Arial"/>
        <family val="2"/>
      </rPr>
      <t xml:space="preserve"> SEGURIDAD DE LA INFORMACIÓN</t>
    </r>
  </si>
  <si>
    <r>
      <t xml:space="preserve">DESCRIPCIÓN RIESGOS DE </t>
    </r>
    <r>
      <rPr>
        <b/>
        <sz val="10"/>
        <rFont val="Arial"/>
        <family val="2"/>
      </rPr>
      <t>CORRUPCIÓN</t>
    </r>
  </si>
  <si>
    <t>Muy baja</t>
  </si>
  <si>
    <t>La actividad que conlleva el riesgo se ejecuta como máximos 2 veces por año</t>
  </si>
  <si>
    <t>El evento puede ocurrir solo en circunstancias excepcionales o no se ha presentado en los últimos 5 años.</t>
  </si>
  <si>
    <t>Baja</t>
  </si>
  <si>
    <t>La actividad que conlleva el riesgo se ejecuta de 3 a 24 veces por año</t>
  </si>
  <si>
    <t>El evento puede ocurrir en algún momento o se ha presentado al menos 1 vez en los últimos 5 años.</t>
  </si>
  <si>
    <t>La actividad que conlleva el riesgo se ejecuta de 25 a 500 veces por año</t>
  </si>
  <si>
    <t>El evento podrá ocurrir en algún momento o se ha presentado al menos 1 vez en los últimos 2 años.</t>
  </si>
  <si>
    <t>Alta</t>
  </si>
  <si>
    <t>La actividad que conlleva el riesgo se ejecuta mínimo 500 veces al año y máximo 5000 veces por año</t>
  </si>
  <si>
    <t>Es viable que el evento ocurra en la mayoría de las circunstancias o se ha presentado al menos 1 vez en el último año.</t>
  </si>
  <si>
    <t>Muy alta</t>
  </si>
  <si>
    <t>La actividad que conlleva el riesgo se ejecuta más de 5000 veces por año</t>
  </si>
  <si>
    <t>Se espera que el evento ocurra en la mayoría de las circunstancias o se ha presentado más de 1 vez al año.</t>
  </si>
  <si>
    <t>Tabla 3. Niveles de impacto</t>
  </si>
  <si>
    <t>AFECTACIÓN ECONÓMICA</t>
  </si>
  <si>
    <t>AFECTACIÓN REPUTACIONAL</t>
  </si>
  <si>
    <t>Leve</t>
  </si>
  <si>
    <t>Afectación menor a 100 SMLMV.</t>
  </si>
  <si>
    <t>El riesgo afecta la imagen de algún área de la entidad.</t>
  </si>
  <si>
    <t>Menor</t>
  </si>
  <si>
    <t>Entre 100 y 500 SMLMV.</t>
  </si>
  <si>
    <t>El riesgo afecta la imagen de la entidad
internamente, de conocimiento general a nivel
interno, de alta o media dirección y/o de
proveedores.</t>
  </si>
  <si>
    <t>Moderado</t>
  </si>
  <si>
    <t>Entre 500 y 1000 SMLMV.</t>
  </si>
  <si>
    <t>El riesgo afecta la imagen de la entidad con
algunos usuarios de relevancia frente al logro
de los objetivos.</t>
  </si>
  <si>
    <t>Mayor</t>
  </si>
  <si>
    <t>Entre 1000 y 5000 SMLMV.</t>
  </si>
  <si>
    <t>El riesgo afecta la imagen de la entidad con
efecto publicitario sostenido a nivel de sector
administrativo, nivel departamental o municipal.</t>
  </si>
  <si>
    <t>Catastrófico</t>
  </si>
  <si>
    <t>Mayor a 5000 SMLMV.</t>
  </si>
  <si>
    <t>El riesgo afecta la imagen de la entidad a nivel
nacional, con efecto publicitario sostenido a
nivel país.</t>
  </si>
  <si>
    <t>Tabla 4. Mapa de calor</t>
  </si>
  <si>
    <t xml:space="preserve">                   \Impacto
                     \
Probabilidad\               </t>
  </si>
  <si>
    <t>20% - Leve</t>
  </si>
  <si>
    <t>40% - Menor</t>
  </si>
  <si>
    <t>80% - Mayor</t>
  </si>
  <si>
    <t>100% - Catastrófico</t>
  </si>
  <si>
    <t>100% - Muy alta</t>
  </si>
  <si>
    <t>Alto</t>
  </si>
  <si>
    <t>Extremo</t>
  </si>
  <si>
    <t>80% - Alta</t>
  </si>
  <si>
    <t>40% - Baja</t>
  </si>
  <si>
    <t>Bajo</t>
  </si>
  <si>
    <t>Probabilidad / 
                     Impacto</t>
  </si>
  <si>
    <t xml:space="preserve">Riesgo materializado </t>
  </si>
  <si>
    <t>Forma de ejecución</t>
  </si>
  <si>
    <t>SI</t>
  </si>
  <si>
    <t>Detectiva</t>
  </si>
  <si>
    <t>NO</t>
  </si>
  <si>
    <t>Automática</t>
  </si>
  <si>
    <t>Establecer acciones</t>
  </si>
  <si>
    <t>Decisión del lider</t>
  </si>
  <si>
    <t>Aceptar</t>
  </si>
  <si>
    <t>Evitar</t>
  </si>
  <si>
    <t>Atributos de eficiencia</t>
  </si>
  <si>
    <t>Tipo</t>
  </si>
  <si>
    <t>Detectivo</t>
  </si>
  <si>
    <t>Correctivo</t>
  </si>
  <si>
    <t>Implementación</t>
  </si>
  <si>
    <t>Automático</t>
  </si>
  <si>
    <t>Atributos informativos</t>
  </si>
  <si>
    <t>Sin documentar</t>
  </si>
  <si>
    <t>No identificado</t>
  </si>
  <si>
    <t>Propósito</t>
  </si>
  <si>
    <t>Aleatoria</t>
  </si>
  <si>
    <t>No</t>
  </si>
  <si>
    <t>Sin registro</t>
  </si>
  <si>
    <t>Probabilidad Inherente</t>
  </si>
  <si>
    <t>10/04/2026:
Se valida la información enviada, teniendo en cuenta que la descripción de las actividades realizadas durante el trimestre coinciden con lo planteado en la actividad de control.</t>
  </si>
  <si>
    <t>(Número de cruces realizados al instrumento de control de ingreso al archivo central / 4 cruces programados) * 100</t>
  </si>
  <si>
    <t>GESTIÓN DOCUMENTAL</t>
  </si>
  <si>
    <t>FABIAN ANDRES HERNANDEZ ALMARIO</t>
  </si>
  <si>
    <t>El diseño del control cumple con la estructura y variables definidas en el Lineamiento Administración de riesgos vigente. Los atributos de eficiencia e informativos se califican de acuerdo con lo observado en el diseño y en coherencia con los soportes presentados en el primer monitoreo del riesgo.</t>
  </si>
  <si>
    <t xml:space="preserve">Durante el mes de marzo de 2026, se realizó trámite de autorización de ingreso al Archivo Central, a funcionarios de la Subdirección de Contratación. Se adjunta correo de solicitud de ingreso con su autorización y el formato (FOR-GD-038) debidamente diligenciado. </t>
  </si>
  <si>
    <t>El profesional designado por el líder del Proceso Gestión Documental socializa trimestralmente los lineamientos archivísticos y temas estratégicos del Proceso Gestión documental y la actualización de los documentos asociados al proceso cuando se presenten cambios en la normativas emitidas por el Archivo General de la Nación y el Archivo de Bogotá, mediante una mesa operativa virtual y/o presencial, con el propósito de fortalecer la apropiación de las normas vigentes relacionadas con la organización documental y la documentación en general, lo anterior en cumplimiento a la resolución "Por la cual se reglamenta el Sistema de Gestión en la Secretaría Distrital de Integración Social y se dictan otras disposiciones”. 
En caso de no realizarse la mesa operativa, se enviará mediante un correo electrónico la socialización anexando los documentos y lineamientos necesarios o el enlace para acceder a estos.
Como evidencia se cuenta con el acta y/o ayuda de memoria, junto con la planilla de asistencia o el correo electrónico con el documento anexo.</t>
  </si>
  <si>
    <t>10/04/2026: 
Ajustar la información reportada de acuerdo con lo solicitado, así como la evidencia.
13/04/2026:
Se valida la información enviada, teniendo en cuenta que la descripción de las actividades realizadas durante el trimestre coinciden con lo planteado en la actividad de control.</t>
  </si>
  <si>
    <t>Gestión Documental</t>
  </si>
  <si>
    <t>Bibiana Cubillos Rivera</t>
  </si>
  <si>
    <t>En el primer trimestre durante el mes de marzo se realizó mesa operativa N° 3 del 2026, en la cual se socializó contexto general de la normatividad archivística vigente, paralelo de como la Entidad está dando cumplimiento a dichas normas. Se adjunta acta del 25 de marzo.</t>
  </si>
  <si>
    <t>La apropiación de los lineamientos para que sean aplicados de manera correcta por los diferentes referentes documentales en pro de la política de gestión documental no es la esperada.</t>
  </si>
  <si>
    <t xml:space="preserve">Durante el segundo trimestre, se realizaron los trámites de autorización de ingreso al Archivo Central, a funcionarios de la Subdirección de Contratación. Se adjuntan los correos de solicitud de ingreso con su autorización y los formatos (FOR-GD-038) debidamente diligenciados. </t>
  </si>
  <si>
    <t>Durante el segundo trimestre de 2026 se llevó a cabo la Mesa Operativa N.° 5, realizada el 11 de junio de 2026, en la cual se socializó el contexto general de la normativa archivística en Colombia, el uso del formato Acta y/o Ayuda de Memoria, la Circular 019 del 20 de mayo de 2026, denominada "Lineamientos para la conformación electrónica de los expedientes relacionados con las resoluciones y circulares que custodia el Despacho de la Secretaría Distrital de Integración Social en el Sistema de Gestión Documental de la Entidad", y la Circular 020 del 20 de mayo de 2026, titulada "Uso del Formato Planilla de Asistencia FOR-GD023". Esta actividad permitió fortalecer y unificar los criterios para la aplicación de los lineamientos institucionales en materia de gestión documental. 
Como evidencia de su ejecución, se adjunta el acta correspondiente a la sesión realizada el 11 de junio de 2026.</t>
  </si>
  <si>
    <t>09/07/2026: 
No se generan observaciones respecto al monitoreo al riesgo de gestión.</t>
  </si>
  <si>
    <t>Esta actividad se realizará a partir del segundo trimestre de la vigencia 2026.</t>
  </si>
  <si>
    <t>Esta actividad se realizará en el tercer trimestre de la vigencia 2026.</t>
  </si>
  <si>
    <t>Atributos de Eficiencia: sin observaciones
Atributos Informativos: sin observaciones.</t>
  </si>
  <si>
    <t>De acuerdo con el 1er. Reporte de monitoreo 2026 registrado en la SECCIÓN C. Monitoreo y revisión, y las respectivas evidencias aportadas la actividad se viene ejecutando de acuerdo con lo programado.</t>
  </si>
  <si>
    <r>
      <t xml:space="preserve">De acuerdo al primer reporte de monitoreo de 2026  se registran las respectivas evidencias:
*Formato control de ingreso o acceso marzo
*correo de Autorización personal mes de marzo 2026
Se recomienda analizar la pertienencia de aportar evidencias que den cuenta del </t>
    </r>
    <r>
      <rPr>
        <u/>
        <sz val="10"/>
        <rFont val="Arial"/>
        <family val="2"/>
      </rPr>
      <t>cruce de los registros de acceso, contra las solicitudes de ingreso al archivo central</t>
    </r>
    <r>
      <rPr>
        <sz val="10"/>
        <rFont val="Arial"/>
        <family val="2"/>
      </rPr>
      <t>, el cual, tiene como propósito la verificación del control de ingreso al archivo.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</si>
</sst>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i/>
      <sz val="10"/>
      <color theme="4"/>
      <name val="Arial"/>
      <family val="2"/>
    </font>
    <font>
      <sz val="10"/>
      <color theme="0"/>
      <name val="Arial"/>
      <family val="2"/>
    </font>
    <font>
      <b/>
      <sz val="10"/>
      <color theme="0"/>
      <name val="Arial"/>
      <family val="2"/>
    </font>
    <font>
      <sz val="9"/>
      <name val="Arial"/>
      <family val="2"/>
    </font>
    <font>
      <b/>
      <sz val="11"/>
      <color theme="1"/>
      <name val="Calibri"/>
      <family val="2"/>
      <scheme val="minor"/>
    </font>
    <font>
      <sz val="10"/>
      <color theme="1"/>
      <name val="Arial"/>
      <family val="2"/>
    </font>
    <font>
      <b/>
      <sz val="11"/>
      <color theme="4" tint="-0.249977111117893"/>
      <name val="Arial"/>
      <family val="2"/>
    </font>
    <font>
      <i/>
      <sz val="11"/>
      <color theme="4" tint="-0.249977111117893"/>
      <name val="Arial"/>
      <family val="2"/>
    </font>
    <font>
      <b/>
      <sz val="11"/>
      <color theme="1"/>
      <name val="Arial"/>
      <family val="2"/>
    </font>
    <font>
      <b/>
      <sz val="10"/>
      <color theme="1"/>
      <name val="Arial"/>
      <family val="2"/>
    </font>
    <font>
      <i/>
      <sz val="10"/>
      <color theme="4" tint="-0.249977111117893"/>
      <name val="Arial"/>
      <family val="2"/>
    </font>
    <font>
      <sz val="11"/>
      <color theme="1"/>
      <name val="Arial"/>
      <family val="2"/>
    </font>
    <font>
      <sz val="10"/>
      <color theme="4" tint="-0.249977111117893"/>
      <name val="Arial"/>
      <family val="2"/>
    </font>
    <font>
      <sz val="12"/>
      <name val="Arial"/>
      <family val="2"/>
    </font>
    <font>
      <sz val="10"/>
      <color theme="0" tint="-0.499984740745262"/>
      <name val="Arial"/>
      <family val="2"/>
    </font>
    <font>
      <sz val="8"/>
      <color theme="0" tint="-0.499984740745262"/>
      <name val="Arial"/>
      <family val="2"/>
    </font>
    <font>
      <sz val="11"/>
      <name val="Arial"/>
      <family val="2"/>
    </font>
    <font>
      <u/>
      <sz val="10"/>
      <name val="Arial"/>
      <family val="2"/>
    </font>
  </fonts>
  <fills count="13">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9"/>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92D050"/>
        <bgColor indexed="64"/>
      </patternFill>
    </fill>
  </fills>
  <borders count="2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thin">
        <color indexed="64"/>
      </left>
      <right style="thin">
        <color indexed="64"/>
      </right>
      <top/>
      <bottom/>
      <diagonal/>
    </border>
    <border>
      <left style="dashed">
        <color indexed="64"/>
      </left>
      <right style="thin">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s>
  <cellStyleXfs count="11">
    <xf numFmtId="0" fontId="0"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279">
    <xf numFmtId="0" fontId="0" fillId="0" borderId="0" xfId="0"/>
    <xf numFmtId="0" fontId="5" fillId="2" borderId="2" xfId="0" applyFont="1" applyFill="1" applyBorder="1" applyAlignment="1" applyProtection="1">
      <alignment horizontal="center" vertical="center" wrapText="1"/>
      <protection locked="0"/>
    </xf>
    <xf numFmtId="0" fontId="5" fillId="0" borderId="0" xfId="0" applyFont="1"/>
    <xf numFmtId="0" fontId="5" fillId="0" borderId="0" xfId="0" applyFont="1" applyAlignment="1">
      <alignment vertical="center"/>
    </xf>
    <xf numFmtId="0" fontId="5" fillId="2" borderId="0" xfId="0" applyFont="1" applyFill="1" applyAlignment="1">
      <alignment vertical="center"/>
    </xf>
    <xf numFmtId="0" fontId="5" fillId="3" borderId="2" xfId="0" applyFont="1" applyFill="1" applyBorder="1" applyAlignment="1">
      <alignment vertical="center" wrapText="1"/>
    </xf>
    <xf numFmtId="0" fontId="0" fillId="3" borderId="2" xfId="0" applyFill="1" applyBorder="1" applyAlignment="1">
      <alignment horizontal="center" vertical="center"/>
    </xf>
    <xf numFmtId="0" fontId="0" fillId="0" borderId="2" xfId="0" applyBorder="1" applyAlignment="1">
      <alignment vertical="center"/>
    </xf>
    <xf numFmtId="0" fontId="0" fillId="0" borderId="0" xfId="0" applyProtection="1">
      <protection locked="0"/>
    </xf>
    <xf numFmtId="0" fontId="5" fillId="2" borderId="0" xfId="0" applyFont="1" applyFill="1" applyProtection="1">
      <protection locked="0"/>
    </xf>
    <xf numFmtId="0" fontId="5" fillId="11" borderId="2" xfId="0" applyFont="1" applyFill="1" applyBorder="1" applyAlignment="1" applyProtection="1">
      <alignment horizontal="center" vertical="center" wrapText="1"/>
      <protection locked="0"/>
    </xf>
    <xf numFmtId="0" fontId="4" fillId="0" borderId="0" xfId="0" applyFont="1"/>
    <xf numFmtId="0" fontId="5" fillId="3" borderId="0" xfId="0" applyFont="1" applyFill="1" applyAlignment="1">
      <alignment horizontal="center" vertical="center" wrapText="1"/>
    </xf>
    <xf numFmtId="0" fontId="0" fillId="8" borderId="0" xfId="0" applyFill="1"/>
    <xf numFmtId="0" fontId="5" fillId="8" borderId="3" xfId="0" applyFont="1" applyFill="1" applyBorder="1"/>
    <xf numFmtId="0" fontId="4" fillId="3" borderId="2" xfId="0" applyFont="1" applyFill="1" applyBorder="1" applyAlignment="1">
      <alignment vertical="center" wrapText="1"/>
    </xf>
    <xf numFmtId="0" fontId="4" fillId="2" borderId="1" xfId="0" applyFont="1" applyFill="1" applyBorder="1" applyAlignment="1" applyProtection="1">
      <alignment vertical="center" wrapText="1"/>
      <protection locked="0"/>
    </xf>
    <xf numFmtId="0" fontId="0" fillId="8" borderId="0" xfId="0" applyFill="1" applyProtection="1">
      <protection locked="0"/>
    </xf>
    <xf numFmtId="0" fontId="4" fillId="3" borderId="2" xfId="0" applyFont="1" applyFill="1" applyBorder="1" applyAlignment="1">
      <alignment vertical="center"/>
    </xf>
    <xf numFmtId="9" fontId="0" fillId="3" borderId="2" xfId="0" applyNumberFormat="1" applyFill="1" applyBorder="1" applyAlignment="1">
      <alignment horizontal="center" vertical="center"/>
    </xf>
    <xf numFmtId="0" fontId="4" fillId="0" borderId="2" xfId="0" applyFont="1" applyBorder="1" applyAlignment="1">
      <alignment vertical="center"/>
    </xf>
    <xf numFmtId="0" fontId="4" fillId="7" borderId="2" xfId="0" applyFont="1" applyFill="1" applyBorder="1" applyAlignment="1">
      <alignment horizontal="center" vertical="center"/>
    </xf>
    <xf numFmtId="0" fontId="4" fillId="3" borderId="1" xfId="0" applyFont="1" applyFill="1" applyBorder="1" applyAlignment="1" applyProtection="1">
      <alignment vertical="center" wrapText="1"/>
      <protection locked="0"/>
    </xf>
    <xf numFmtId="0" fontId="8" fillId="8" borderId="0" xfId="0" applyFont="1" applyFill="1" applyAlignment="1">
      <alignment horizontal="center" vertical="center"/>
    </xf>
    <xf numFmtId="0" fontId="9" fillId="8" borderId="0" xfId="0" applyFont="1" applyFill="1" applyAlignment="1">
      <alignment horizontal="center" vertical="center"/>
    </xf>
    <xf numFmtId="0" fontId="8" fillId="8" borderId="0" xfId="0" applyFont="1" applyFill="1" applyAlignment="1">
      <alignment horizontal="center"/>
    </xf>
    <xf numFmtId="0" fontId="8" fillId="8" borderId="0" xfId="0" applyFont="1" applyFill="1"/>
    <xf numFmtId="0" fontId="5" fillId="8" borderId="0" xfId="0" applyFont="1" applyFill="1"/>
    <xf numFmtId="0" fontId="9" fillId="8" borderId="0" xfId="0" applyFont="1" applyFill="1" applyAlignment="1">
      <alignment vertical="center" wrapText="1"/>
    </xf>
    <xf numFmtId="0" fontId="8" fillId="8" borderId="0" xfId="0" applyFont="1" applyFill="1" applyAlignment="1" applyProtection="1">
      <alignment vertical="center" wrapText="1"/>
      <protection locked="0"/>
    </xf>
    <xf numFmtId="0" fontId="8" fillId="8" borderId="0" xfId="0" applyFont="1" applyFill="1" applyAlignment="1">
      <alignment vertical="center"/>
    </xf>
    <xf numFmtId="0" fontId="10" fillId="2" borderId="2" xfId="0" applyFont="1" applyFill="1" applyBorder="1" applyAlignment="1">
      <alignment vertical="center"/>
    </xf>
    <xf numFmtId="0" fontId="10" fillId="2" borderId="2" xfId="0" applyFont="1" applyFill="1" applyBorder="1" applyAlignment="1" applyProtection="1">
      <alignment horizontal="left" vertical="center"/>
      <protection locked="0"/>
    </xf>
    <xf numFmtId="0" fontId="10" fillId="2" borderId="2" xfId="0" applyFont="1" applyFill="1" applyBorder="1" applyAlignment="1" applyProtection="1">
      <alignment horizontal="left" vertical="center" wrapText="1"/>
      <protection locked="0"/>
    </xf>
    <xf numFmtId="0" fontId="10" fillId="2" borderId="2" xfId="0" applyFont="1" applyFill="1" applyBorder="1" applyAlignment="1" applyProtection="1">
      <alignment vertical="center"/>
      <protection locked="0"/>
    </xf>
    <xf numFmtId="0" fontId="4" fillId="8" borderId="20" xfId="2" applyFont="1" applyFill="1" applyBorder="1" applyAlignment="1" applyProtection="1">
      <alignment horizontal="center" vertical="center" wrapText="1"/>
      <protection locked="0"/>
    </xf>
    <xf numFmtId="9" fontId="4" fillId="8" borderId="20" xfId="3" applyFont="1" applyFill="1" applyBorder="1" applyAlignment="1" applyProtection="1">
      <alignment horizontal="center" vertical="center" wrapText="1"/>
      <protection hidden="1"/>
    </xf>
    <xf numFmtId="0" fontId="4" fillId="8" borderId="23" xfId="2" applyFont="1" applyFill="1" applyBorder="1" applyAlignment="1" applyProtection="1">
      <alignment horizontal="center" vertical="center" wrapText="1"/>
      <protection locked="0"/>
    </xf>
    <xf numFmtId="9" fontId="4" fillId="8" borderId="23" xfId="3" applyFont="1" applyFill="1" applyBorder="1" applyAlignment="1" applyProtection="1">
      <alignment horizontal="center" vertical="center" wrapText="1"/>
      <protection hidden="1"/>
    </xf>
    <xf numFmtId="0" fontId="4" fillId="8" borderId="26" xfId="2" applyFont="1" applyFill="1" applyBorder="1" applyAlignment="1" applyProtection="1">
      <alignment horizontal="center" vertical="center" wrapText="1"/>
      <protection locked="0"/>
    </xf>
    <xf numFmtId="9" fontId="4" fillId="8" borderId="26" xfId="3" applyFont="1" applyFill="1" applyBorder="1" applyAlignment="1" applyProtection="1">
      <alignment horizontal="center" vertical="center" wrapText="1"/>
      <protection hidden="1"/>
    </xf>
    <xf numFmtId="0" fontId="4" fillId="11" borderId="2" xfId="4" applyFill="1" applyBorder="1" applyAlignment="1" applyProtection="1">
      <alignment horizontal="center" vertical="center" wrapText="1"/>
      <protection locked="0"/>
    </xf>
    <xf numFmtId="0" fontId="3" fillId="0" borderId="0" xfId="2"/>
    <xf numFmtId="9" fontId="0" fillId="0" borderId="0" xfId="3" applyFont="1"/>
    <xf numFmtId="0" fontId="3" fillId="0" borderId="0" xfId="2" applyAlignment="1">
      <alignment horizontal="center" vertical="center"/>
    </xf>
    <xf numFmtId="9" fontId="3" fillId="0" borderId="0" xfId="2" applyNumberFormat="1"/>
    <xf numFmtId="0" fontId="21" fillId="2" borderId="0" xfId="0" applyFont="1" applyFill="1" applyAlignment="1" applyProtection="1">
      <alignment horizontal="center" vertical="top"/>
      <protection locked="0"/>
    </xf>
    <xf numFmtId="0" fontId="5" fillId="0" borderId="2" xfId="0" applyFont="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top"/>
      <protection locked="0"/>
    </xf>
    <xf numFmtId="0" fontId="7" fillId="2" borderId="0" xfId="0" applyFont="1" applyFill="1" applyAlignment="1" applyProtection="1">
      <alignment horizontal="left" vertical="top"/>
      <protection locked="0"/>
    </xf>
    <xf numFmtId="0" fontId="22" fillId="2" borderId="0" xfId="0" applyFont="1" applyFill="1" applyAlignment="1" applyProtection="1">
      <alignment horizontal="right" vertical="top"/>
      <protection locked="0"/>
    </xf>
    <xf numFmtId="0" fontId="4" fillId="2" borderId="0" xfId="0" applyFont="1" applyFill="1" applyProtection="1">
      <protection locked="0"/>
    </xf>
    <xf numFmtId="0" fontId="4" fillId="8" borderId="0" xfId="0" applyFont="1" applyFill="1" applyProtection="1">
      <protection locked="0"/>
    </xf>
    <xf numFmtId="0" fontId="4" fillId="8" borderId="0" xfId="0" applyFont="1" applyFill="1" applyAlignment="1" applyProtection="1">
      <alignment vertical="center"/>
      <protection locked="0"/>
    </xf>
    <xf numFmtId="0" fontId="4" fillId="2" borderId="0" xfId="0" applyFont="1" applyFill="1" applyAlignment="1" applyProtection="1">
      <alignment vertical="center"/>
      <protection locked="0"/>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vertical="center" wrapText="1"/>
      <protection locked="0"/>
    </xf>
    <xf numFmtId="14" fontId="4" fillId="2" borderId="1" xfId="1" applyNumberFormat="1" applyFont="1" applyFill="1" applyBorder="1" applyAlignment="1" applyProtection="1">
      <alignment vertical="center" wrapText="1"/>
      <protection locked="0"/>
    </xf>
    <xf numFmtId="9" fontId="4" fillId="2" borderId="1" xfId="1" applyFont="1" applyFill="1" applyBorder="1" applyAlignment="1" applyProtection="1">
      <alignment vertical="center" wrapText="1"/>
      <protection locked="0"/>
    </xf>
    <xf numFmtId="0" fontId="4" fillId="2" borderId="2" xfId="0" applyFont="1" applyFill="1" applyBorder="1" applyAlignment="1" applyProtection="1">
      <alignment horizontal="justify" vertical="center" wrapText="1"/>
      <protection locked="0"/>
    </xf>
    <xf numFmtId="0" fontId="4" fillId="2" borderId="2" xfId="0" applyFont="1" applyFill="1" applyBorder="1" applyAlignment="1" applyProtection="1">
      <alignment horizontal="left" vertical="center" wrapText="1"/>
      <protection locked="0"/>
    </xf>
    <xf numFmtId="14" fontId="12" fillId="0" borderId="1" xfId="0" applyNumberFormat="1" applyFont="1" applyBorder="1" applyAlignment="1" applyProtection="1">
      <alignment horizontal="center" vertical="center" wrapText="1"/>
      <protection locked="0"/>
    </xf>
    <xf numFmtId="14" fontId="12" fillId="2" borderId="1" xfId="1" applyNumberFormat="1" applyFont="1" applyFill="1" applyBorder="1" applyAlignment="1" applyProtection="1">
      <alignment vertical="center" wrapText="1"/>
      <protection locked="0"/>
    </xf>
    <xf numFmtId="0" fontId="12" fillId="8" borderId="2" xfId="0" applyFont="1" applyFill="1" applyBorder="1" applyAlignment="1" applyProtection="1">
      <alignment horizontal="center" vertical="center" wrapText="1"/>
      <protection locked="0"/>
    </xf>
    <xf numFmtId="9" fontId="12" fillId="2" borderId="2" xfId="0" applyNumberFormat="1" applyFont="1" applyFill="1" applyBorder="1" applyAlignment="1" applyProtection="1">
      <alignment horizontal="center" vertical="center" wrapText="1"/>
      <protection locked="0"/>
    </xf>
    <xf numFmtId="0" fontId="12" fillId="0" borderId="2" xfId="0" applyFont="1" applyBorder="1" applyAlignment="1">
      <alignment horizontal="center" vertical="center" wrapText="1"/>
    </xf>
    <xf numFmtId="0" fontId="12" fillId="8" borderId="0" xfId="5" applyFont="1" applyFill="1" applyAlignment="1" applyProtection="1">
      <alignment wrapText="1"/>
      <protection locked="0"/>
    </xf>
    <xf numFmtId="0" fontId="4" fillId="8" borderId="0" xfId="5" applyFont="1" applyFill="1" applyAlignment="1" applyProtection="1">
      <alignment horizontal="left" wrapText="1"/>
      <protection locked="0"/>
    </xf>
    <xf numFmtId="0" fontId="4" fillId="8" borderId="0" xfId="5" applyFont="1" applyFill="1" applyAlignment="1" applyProtection="1">
      <alignment horizontal="center" wrapText="1"/>
      <protection locked="0"/>
    </xf>
    <xf numFmtId="0" fontId="4" fillId="8" borderId="0" xfId="5" applyFont="1" applyFill="1" applyAlignment="1" applyProtection="1">
      <alignment horizontal="center" vertical="center" wrapText="1"/>
      <protection locked="0"/>
    </xf>
    <xf numFmtId="0" fontId="12" fillId="8" borderId="0" xfId="5" applyFont="1" applyFill="1" applyAlignment="1" applyProtection="1">
      <alignment horizontal="center" wrapText="1"/>
      <protection locked="0"/>
    </xf>
    <xf numFmtId="0" fontId="4" fillId="0" borderId="0" xfId="5" applyFont="1" applyAlignment="1" applyProtection="1">
      <alignment horizontal="center" vertical="center" wrapText="1"/>
      <protection locked="0"/>
    </xf>
    <xf numFmtId="0" fontId="5" fillId="8" borderId="0" xfId="5" applyFont="1" applyFill="1" applyAlignment="1" applyProtection="1">
      <alignment horizontal="center" vertical="center" wrapText="1"/>
      <protection locked="0"/>
    </xf>
    <xf numFmtId="0" fontId="13" fillId="8" borderId="0" xfId="5" applyFont="1" applyFill="1" applyAlignment="1" applyProtection="1">
      <alignment horizontal="center" vertical="center" wrapText="1"/>
      <protection locked="0"/>
    </xf>
    <xf numFmtId="0" fontId="13" fillId="8" borderId="2" xfId="5" applyFont="1" applyFill="1" applyBorder="1" applyAlignment="1" applyProtection="1">
      <alignment horizontal="center" vertical="center" wrapText="1"/>
      <protection locked="0"/>
    </xf>
    <xf numFmtId="9" fontId="4" fillId="8" borderId="16" xfId="5" applyNumberFormat="1" applyFont="1" applyFill="1" applyBorder="1" applyAlignment="1" applyProtection="1">
      <alignment horizontal="center" vertical="center" wrapText="1"/>
      <protection hidden="1"/>
    </xf>
    <xf numFmtId="0" fontId="4" fillId="8" borderId="16" xfId="5" applyFont="1" applyFill="1" applyBorder="1" applyAlignment="1" applyProtection="1">
      <alignment horizontal="center" vertical="center" wrapText="1"/>
      <protection locked="0"/>
    </xf>
    <xf numFmtId="9" fontId="4" fillId="8" borderId="16" xfId="6" applyFont="1" applyFill="1" applyBorder="1" applyAlignment="1" applyProtection="1">
      <alignment horizontal="center" vertical="center" wrapText="1"/>
      <protection hidden="1"/>
    </xf>
    <xf numFmtId="0" fontId="4" fillId="8" borderId="16" xfId="5" applyFont="1" applyFill="1" applyBorder="1" applyAlignment="1" applyProtection="1">
      <alignment vertical="center" wrapText="1"/>
      <protection locked="0"/>
    </xf>
    <xf numFmtId="9" fontId="4" fillId="8" borderId="20" xfId="5" applyNumberFormat="1" applyFont="1" applyFill="1" applyBorder="1" applyAlignment="1" applyProtection="1">
      <alignment horizontal="center" vertical="center" wrapText="1"/>
      <protection hidden="1"/>
    </xf>
    <xf numFmtId="0" fontId="4" fillId="8" borderId="20" xfId="5" applyFont="1" applyFill="1" applyBorder="1" applyAlignment="1" applyProtection="1">
      <alignment horizontal="center" vertical="center" wrapText="1"/>
      <protection locked="0"/>
    </xf>
    <xf numFmtId="9" fontId="4" fillId="8" borderId="20" xfId="6" applyFont="1" applyFill="1" applyBorder="1" applyAlignment="1" applyProtection="1">
      <alignment horizontal="center" vertical="center" wrapText="1"/>
      <protection hidden="1"/>
    </xf>
    <xf numFmtId="0" fontId="4" fillId="8" borderId="20" xfId="5" applyFont="1" applyFill="1" applyBorder="1" applyAlignment="1" applyProtection="1">
      <alignment vertical="center" wrapText="1"/>
      <protection locked="0"/>
    </xf>
    <xf numFmtId="9" fontId="4" fillId="8" borderId="23" xfId="5" applyNumberFormat="1" applyFont="1" applyFill="1" applyBorder="1" applyAlignment="1" applyProtection="1">
      <alignment horizontal="center" vertical="center" wrapText="1"/>
      <protection hidden="1"/>
    </xf>
    <xf numFmtId="0" fontId="4" fillId="8" borderId="23" xfId="5" applyFont="1" applyFill="1" applyBorder="1" applyAlignment="1" applyProtection="1">
      <alignment horizontal="center" vertical="center" wrapText="1"/>
      <protection locked="0"/>
    </xf>
    <xf numFmtId="9" fontId="4" fillId="8" borderId="23" xfId="6" applyFont="1" applyFill="1" applyBorder="1" applyAlignment="1" applyProtection="1">
      <alignment horizontal="center" vertical="center" wrapText="1"/>
      <protection hidden="1"/>
    </xf>
    <xf numFmtId="0" fontId="4" fillId="8" borderId="23" xfId="5" applyFont="1" applyFill="1" applyBorder="1" applyAlignment="1" applyProtection="1">
      <alignment vertical="center" wrapText="1"/>
      <protection locked="0"/>
    </xf>
    <xf numFmtId="0" fontId="14" fillId="8" borderId="0" xfId="5" applyFont="1" applyFill="1" applyAlignment="1" applyProtection="1">
      <alignment horizontal="center" vertical="center" wrapText="1"/>
      <protection locked="0"/>
    </xf>
    <xf numFmtId="0" fontId="14" fillId="8" borderId="2" xfId="5" applyFont="1" applyFill="1" applyBorder="1" applyAlignment="1" applyProtection="1">
      <alignment horizontal="center" vertical="center" wrapText="1"/>
      <protection locked="0"/>
    </xf>
    <xf numFmtId="9" fontId="4" fillId="8" borderId="26" xfId="5" applyNumberFormat="1" applyFont="1" applyFill="1" applyBorder="1" applyAlignment="1" applyProtection="1">
      <alignment horizontal="center" vertical="center" wrapText="1"/>
      <protection hidden="1"/>
    </xf>
    <xf numFmtId="0" fontId="4" fillId="8" borderId="26" xfId="5" applyFont="1" applyFill="1" applyBorder="1" applyAlignment="1" applyProtection="1">
      <alignment horizontal="center" vertical="center" wrapText="1"/>
      <protection locked="0"/>
    </xf>
    <xf numFmtId="9" fontId="4" fillId="8" borderId="26" xfId="6" applyFont="1" applyFill="1" applyBorder="1" applyAlignment="1" applyProtection="1">
      <alignment horizontal="center" vertical="center" wrapText="1"/>
      <protection hidden="1"/>
    </xf>
    <xf numFmtId="0" fontId="4" fillId="8" borderId="26" xfId="5" applyFont="1" applyFill="1" applyBorder="1" applyAlignment="1" applyProtection="1">
      <alignment vertical="center" wrapText="1"/>
      <protection locked="0"/>
    </xf>
    <xf numFmtId="0" fontId="12" fillId="8" borderId="2" xfId="5" applyFont="1" applyFill="1" applyBorder="1" applyAlignment="1" applyProtection="1">
      <alignment wrapText="1"/>
      <protection locked="0"/>
    </xf>
    <xf numFmtId="0" fontId="15" fillId="8" borderId="0" xfId="5" applyFont="1" applyFill="1" applyAlignment="1" applyProtection="1">
      <alignment horizontal="center" vertical="center" wrapText="1"/>
      <protection locked="0"/>
    </xf>
    <xf numFmtId="0" fontId="15" fillId="8" borderId="2" xfId="5" applyFont="1" applyFill="1" applyBorder="1" applyAlignment="1" applyProtection="1">
      <alignment horizontal="center" vertical="center" wrapText="1"/>
      <protection locked="0"/>
    </xf>
    <xf numFmtId="0" fontId="4" fillId="11" borderId="2" xfId="5" applyFont="1" applyFill="1" applyBorder="1" applyAlignment="1" applyProtection="1">
      <alignment horizontal="center" vertical="center" wrapText="1"/>
      <protection locked="0"/>
    </xf>
    <xf numFmtId="0" fontId="17" fillId="8" borderId="0" xfId="5" applyFont="1" applyFill="1" applyAlignment="1" applyProtection="1">
      <alignment horizontal="left" vertical="center"/>
      <protection locked="0"/>
    </xf>
    <xf numFmtId="0" fontId="16" fillId="8" borderId="0" xfId="5" applyFont="1" applyFill="1" applyAlignment="1" applyProtection="1">
      <alignment horizontal="left" wrapText="1"/>
      <protection locked="0"/>
    </xf>
    <xf numFmtId="0" fontId="4" fillId="8" borderId="0" xfId="5" applyFont="1" applyFill="1" applyAlignment="1" applyProtection="1">
      <alignment horizontal="right" vertical="center" wrapText="1"/>
      <protection locked="0"/>
    </xf>
    <xf numFmtId="0" fontId="2" fillId="8" borderId="0" xfId="5" applyFill="1" applyProtection="1">
      <protection locked="0"/>
    </xf>
    <xf numFmtId="0" fontId="19" fillId="8" borderId="0" xfId="5" applyFont="1" applyFill="1" applyAlignment="1" applyProtection="1">
      <alignment horizontal="center" wrapText="1"/>
      <protection locked="0"/>
    </xf>
    <xf numFmtId="0" fontId="4" fillId="8" borderId="0" xfId="5" applyFont="1" applyFill="1" applyAlignment="1" applyProtection="1">
      <alignment vertical="center" wrapText="1"/>
      <protection locked="0"/>
    </xf>
    <xf numFmtId="0" fontId="19" fillId="8" borderId="0" xfId="5" applyFont="1" applyFill="1" applyAlignment="1" applyProtection="1">
      <alignment horizontal="left" vertical="center"/>
      <protection locked="0"/>
    </xf>
    <xf numFmtId="0" fontId="21" fillId="2" borderId="0" xfId="4" applyFont="1" applyFill="1" applyAlignment="1" applyProtection="1">
      <alignment horizontal="center" vertical="top"/>
      <protection locked="0"/>
    </xf>
    <xf numFmtId="0" fontId="5" fillId="8" borderId="0" xfId="5" applyFont="1" applyFill="1" applyAlignment="1" applyProtection="1">
      <alignment vertical="center" wrapText="1"/>
      <protection locked="0"/>
    </xf>
    <xf numFmtId="0" fontId="10" fillId="8" borderId="2" xfId="5" applyFont="1" applyFill="1" applyBorder="1" applyAlignment="1" applyProtection="1">
      <alignment horizontal="left" vertical="center" wrapText="1"/>
      <protection locked="0"/>
    </xf>
    <xf numFmtId="0" fontId="12" fillId="0" borderId="2" xfId="0" applyFont="1" applyBorder="1" applyAlignment="1" applyProtection="1">
      <alignment horizontal="justify" vertical="center" wrapText="1"/>
      <protection locked="0"/>
    </xf>
    <xf numFmtId="0" fontId="12" fillId="0" borderId="2" xfId="0" applyFont="1" applyBorder="1" applyAlignment="1">
      <alignment horizontal="justify" vertical="center" wrapText="1"/>
    </xf>
    <xf numFmtId="0" fontId="4" fillId="8" borderId="26" xfId="5" applyFont="1" applyFill="1" applyBorder="1" applyAlignment="1" applyProtection="1">
      <alignment horizontal="justify" vertical="center" wrapText="1"/>
      <protection locked="0"/>
    </xf>
    <xf numFmtId="0" fontId="4" fillId="8" borderId="23" xfId="5" applyFont="1" applyFill="1" applyBorder="1" applyAlignment="1" applyProtection="1">
      <alignment horizontal="justify" vertical="center" wrapText="1"/>
      <protection locked="0"/>
    </xf>
    <xf numFmtId="0" fontId="4" fillId="8" borderId="20" xfId="5" applyFont="1" applyFill="1" applyBorder="1" applyAlignment="1" applyProtection="1">
      <alignment horizontal="justify" vertical="center" wrapText="1"/>
      <protection locked="0"/>
    </xf>
    <xf numFmtId="0" fontId="4" fillId="2" borderId="1" xfId="0" applyFont="1" applyFill="1" applyBorder="1" applyAlignment="1" applyProtection="1">
      <alignment horizontal="justify" vertical="center" wrapText="1"/>
      <protection locked="0"/>
    </xf>
    <xf numFmtId="0" fontId="4" fillId="3" borderId="2" xfId="0" applyFont="1" applyFill="1" applyBorder="1" applyAlignment="1">
      <alignment horizontal="center" vertical="center"/>
    </xf>
    <xf numFmtId="9" fontId="4" fillId="3" borderId="2" xfId="0" applyNumberFormat="1" applyFont="1" applyFill="1" applyBorder="1" applyAlignment="1">
      <alignment horizontal="center" vertical="center"/>
    </xf>
    <xf numFmtId="0" fontId="4" fillId="4" borderId="2" xfId="0" applyFont="1" applyFill="1" applyBorder="1" applyAlignment="1">
      <alignment horizontal="center" vertical="center"/>
    </xf>
    <xf numFmtId="0" fontId="4" fillId="5" borderId="2" xfId="0" applyFont="1" applyFill="1" applyBorder="1" applyAlignment="1">
      <alignment horizontal="center" vertical="center"/>
    </xf>
    <xf numFmtId="0" fontId="4" fillId="6" borderId="2" xfId="0" applyFont="1" applyFill="1" applyBorder="1" applyAlignment="1">
      <alignment horizontal="center" vertical="center"/>
    </xf>
    <xf numFmtId="0" fontId="12" fillId="0" borderId="4" xfId="0" applyFont="1" applyBorder="1" applyAlignment="1" applyProtection="1">
      <alignment horizontal="justify" vertical="center" wrapText="1"/>
      <protection locked="0"/>
    </xf>
    <xf numFmtId="9" fontId="4" fillId="8" borderId="1" xfId="5" applyNumberFormat="1" applyFont="1" applyFill="1" applyBorder="1" applyAlignment="1" applyProtection="1">
      <alignment horizontal="center" vertical="center" wrapText="1"/>
      <protection hidden="1"/>
    </xf>
    <xf numFmtId="0" fontId="4" fillId="8" borderId="1" xfId="5" applyFont="1" applyFill="1" applyBorder="1" applyAlignment="1" applyProtection="1">
      <alignment horizontal="center" vertical="center" wrapText="1"/>
      <protection hidden="1"/>
    </xf>
    <xf numFmtId="0" fontId="4" fillId="8" borderId="17" xfId="5" applyFont="1" applyFill="1" applyBorder="1" applyAlignment="1" applyProtection="1">
      <alignment vertical="center" wrapText="1"/>
      <protection locked="0"/>
    </xf>
    <xf numFmtId="9" fontId="4" fillId="8" borderId="15" xfId="5" applyNumberFormat="1" applyFont="1" applyFill="1" applyBorder="1" applyAlignment="1" applyProtection="1">
      <alignment horizontal="center" vertical="center" wrapText="1"/>
      <protection hidden="1"/>
    </xf>
    <xf numFmtId="0" fontId="4" fillId="8" borderId="1" xfId="5" applyFont="1" applyFill="1" applyBorder="1" applyAlignment="1" applyProtection="1">
      <alignment horizontal="left" vertical="center" wrapText="1"/>
      <protection locked="0"/>
    </xf>
    <xf numFmtId="9" fontId="4" fillId="8" borderId="1" xfId="6" applyFont="1" applyFill="1" applyBorder="1" applyAlignment="1" applyProtection="1">
      <alignment horizontal="center" vertical="center" wrapText="1"/>
      <protection hidden="1"/>
    </xf>
    <xf numFmtId="0" fontId="4" fillId="8" borderId="1" xfId="5" applyFont="1" applyFill="1" applyBorder="1" applyAlignment="1" applyProtection="1">
      <alignment horizontal="center" vertical="center" wrapText="1"/>
      <protection locked="0"/>
    </xf>
    <xf numFmtId="0" fontId="4" fillId="2" borderId="4" xfId="0" applyFont="1" applyFill="1" applyBorder="1" applyAlignment="1" applyProtection="1">
      <alignment vertical="center" wrapText="1"/>
      <protection locked="0"/>
    </xf>
    <xf numFmtId="0" fontId="12" fillId="0" borderId="2" xfId="0" applyFont="1" applyBorder="1" applyAlignment="1" applyProtection="1">
      <alignment horizontal="center" vertical="center" wrapText="1"/>
      <protection locked="0"/>
    </xf>
    <xf numFmtId="14" fontId="12" fillId="0" borderId="2" xfId="0" applyNumberFormat="1" applyFont="1" applyBorder="1" applyAlignment="1" applyProtection="1">
      <alignment horizontal="center" vertical="center" wrapText="1"/>
      <protection locked="0"/>
    </xf>
    <xf numFmtId="14" fontId="12" fillId="2" borderId="2" xfId="1" applyNumberFormat="1" applyFont="1" applyFill="1" applyBorder="1" applyAlignment="1" applyProtection="1">
      <alignment horizontal="center" vertical="center" wrapText="1"/>
      <protection locked="0"/>
    </xf>
    <xf numFmtId="9" fontId="12" fillId="2" borderId="1" xfId="1" applyFont="1" applyFill="1" applyBorder="1" applyAlignment="1" applyProtection="1">
      <alignment horizontal="center" vertical="center" wrapText="1"/>
      <protection locked="0"/>
    </xf>
    <xf numFmtId="9" fontId="12" fillId="8" borderId="1" xfId="1" applyFont="1" applyFill="1" applyBorder="1" applyAlignment="1" applyProtection="1">
      <alignment horizontal="center" vertical="center" wrapText="1"/>
      <protection locked="0"/>
    </xf>
    <xf numFmtId="0" fontId="4" fillId="8" borderId="1" xfId="0" applyFont="1" applyFill="1" applyBorder="1" applyAlignment="1" applyProtection="1">
      <alignment horizontal="justify" vertical="center" wrapText="1"/>
      <protection locked="0"/>
    </xf>
    <xf numFmtId="0" fontId="4" fillId="2" borderId="1" xfId="4" applyFill="1" applyBorder="1" applyAlignment="1" applyProtection="1">
      <alignment horizontal="justify" vertical="center" wrapText="1"/>
      <protection locked="0"/>
    </xf>
    <xf numFmtId="9" fontId="4" fillId="2" borderId="2" xfId="1" applyFont="1" applyFill="1" applyBorder="1" applyAlignment="1" applyProtection="1">
      <alignment horizontal="center" vertical="center" wrapText="1"/>
      <protection locked="0"/>
    </xf>
    <xf numFmtId="9" fontId="4" fillId="2" borderId="1" xfId="1" applyFont="1" applyFill="1" applyBorder="1" applyAlignment="1" applyProtection="1">
      <alignment horizontal="center" vertical="center" wrapText="1"/>
      <protection locked="0"/>
    </xf>
    <xf numFmtId="14" fontId="4" fillId="2" borderId="2" xfId="1" applyNumberFormat="1" applyFont="1" applyFill="1" applyBorder="1" applyAlignment="1" applyProtection="1">
      <alignment horizontal="center" vertical="center" wrapText="1"/>
      <protection locked="0"/>
    </xf>
    <xf numFmtId="14" fontId="4" fillId="2" borderId="1" xfId="1" applyNumberFormat="1" applyFont="1" applyFill="1" applyBorder="1" applyAlignment="1" applyProtection="1">
      <alignment horizontal="center" vertical="center" wrapText="1"/>
      <protection locked="0"/>
    </xf>
    <xf numFmtId="0" fontId="4" fillId="0" borderId="1" xfId="4" applyBorder="1" applyAlignment="1" applyProtection="1">
      <alignment horizontal="justify" vertical="center" wrapText="1"/>
      <protection locked="0"/>
    </xf>
    <xf numFmtId="0" fontId="4" fillId="8" borderId="2" xfId="0" applyFont="1" applyFill="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4" fillId="2" borderId="2" xfId="0" applyFont="1" applyFill="1" applyBorder="1" applyAlignment="1" applyProtection="1">
      <alignment horizontal="center"/>
      <protection locked="0"/>
    </xf>
    <xf numFmtId="0" fontId="5" fillId="0" borderId="2"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protection locked="0"/>
    </xf>
    <xf numFmtId="0" fontId="5" fillId="2" borderId="0" xfId="0" applyFont="1" applyFill="1" applyAlignment="1" applyProtection="1">
      <alignment horizontal="center" vertical="top"/>
      <protection locked="0"/>
    </xf>
    <xf numFmtId="0" fontId="5" fillId="10" borderId="5" xfId="0" applyFont="1" applyFill="1" applyBorder="1" applyAlignment="1" applyProtection="1">
      <alignment horizontal="center" vertical="center"/>
      <protection locked="0"/>
    </xf>
    <xf numFmtId="0" fontId="5" fillId="10" borderId="6" xfId="0" applyFont="1" applyFill="1" applyBorder="1" applyAlignment="1" applyProtection="1">
      <alignment horizontal="center" vertical="center"/>
      <protection locked="0"/>
    </xf>
    <xf numFmtId="0" fontId="5" fillId="10" borderId="7" xfId="0" applyFont="1" applyFill="1" applyBorder="1" applyAlignment="1" applyProtection="1">
      <alignment horizontal="center" vertical="center"/>
      <protection locked="0"/>
    </xf>
    <xf numFmtId="0" fontId="5" fillId="2" borderId="0" xfId="0" applyFont="1" applyFill="1" applyAlignment="1" applyProtection="1">
      <alignment horizontal="right" vertical="top"/>
      <protection locked="0"/>
    </xf>
    <xf numFmtId="0" fontId="5" fillId="2" borderId="10"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5" fillId="9" borderId="5" xfId="0" applyFont="1" applyFill="1" applyBorder="1" applyAlignment="1" applyProtection="1">
      <alignment horizontal="center" vertical="center"/>
      <protection locked="0"/>
    </xf>
    <xf numFmtId="0" fontId="5" fillId="9" borderId="6" xfId="0" applyFont="1" applyFill="1" applyBorder="1" applyAlignment="1" applyProtection="1">
      <alignment horizontal="center" vertical="center"/>
      <protection locked="0"/>
    </xf>
    <xf numFmtId="0" fontId="5" fillId="9" borderId="7"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horizontal="center" vertical="center"/>
      <protection locked="0"/>
    </xf>
    <xf numFmtId="0" fontId="23" fillId="8" borderId="4" xfId="9" applyFont="1" applyFill="1" applyBorder="1" applyAlignment="1" applyProtection="1">
      <alignment horizontal="justify" vertical="center" wrapText="1"/>
      <protection locked="0"/>
    </xf>
    <xf numFmtId="0" fontId="23" fillId="8" borderId="1" xfId="9" applyFont="1" applyFill="1" applyBorder="1" applyAlignment="1" applyProtection="1">
      <alignment horizontal="justify" vertical="center" wrapText="1"/>
      <protection locked="0"/>
    </xf>
    <xf numFmtId="0" fontId="20" fillId="8" borderId="12" xfId="5" applyFont="1" applyFill="1" applyBorder="1" applyAlignment="1" applyProtection="1">
      <alignment horizontal="center"/>
      <protection locked="0"/>
    </xf>
    <xf numFmtId="0" fontId="20" fillId="8" borderId="13" xfId="5" applyFont="1" applyFill="1" applyBorder="1" applyAlignment="1" applyProtection="1">
      <alignment horizontal="center"/>
      <protection locked="0"/>
    </xf>
    <xf numFmtId="0" fontId="20" fillId="8" borderId="8" xfId="5" applyFont="1" applyFill="1" applyBorder="1" applyAlignment="1" applyProtection="1">
      <alignment horizontal="center"/>
      <protection locked="0"/>
    </xf>
    <xf numFmtId="0" fontId="20" fillId="8" borderId="9" xfId="5" applyFont="1" applyFill="1" applyBorder="1" applyAlignment="1" applyProtection="1">
      <alignment horizontal="center"/>
      <protection locked="0"/>
    </xf>
    <xf numFmtId="0" fontId="20" fillId="8" borderId="10" xfId="5" applyFont="1" applyFill="1" applyBorder="1" applyAlignment="1" applyProtection="1">
      <alignment horizontal="center"/>
      <protection locked="0"/>
    </xf>
    <xf numFmtId="0" fontId="20" fillId="8" borderId="11" xfId="5" applyFont="1" applyFill="1" applyBorder="1" applyAlignment="1" applyProtection="1">
      <alignment horizontal="center"/>
      <protection locked="0"/>
    </xf>
    <xf numFmtId="0" fontId="10" fillId="8" borderId="12" xfId="5" applyFont="1" applyFill="1" applyBorder="1" applyAlignment="1" applyProtection="1">
      <alignment horizontal="center" vertical="center" wrapText="1"/>
      <protection locked="0"/>
    </xf>
    <xf numFmtId="0" fontId="10" fillId="8" borderId="14" xfId="5" applyFont="1" applyFill="1" applyBorder="1" applyAlignment="1" applyProtection="1">
      <alignment horizontal="center" vertical="center" wrapText="1"/>
      <protection locked="0"/>
    </xf>
    <xf numFmtId="0" fontId="10" fillId="8" borderId="13" xfId="5" applyFont="1" applyFill="1" applyBorder="1" applyAlignment="1" applyProtection="1">
      <alignment horizontal="center" vertical="center" wrapText="1"/>
      <protection locked="0"/>
    </xf>
    <xf numFmtId="0" fontId="10" fillId="8" borderId="8" xfId="5" applyFont="1" applyFill="1" applyBorder="1" applyAlignment="1" applyProtection="1">
      <alignment horizontal="center" vertical="center" wrapText="1"/>
      <protection locked="0"/>
    </xf>
    <xf numFmtId="0" fontId="10" fillId="8" borderId="0" xfId="5" applyFont="1" applyFill="1" applyAlignment="1" applyProtection="1">
      <alignment horizontal="center" vertical="center" wrapText="1"/>
      <protection locked="0"/>
    </xf>
    <xf numFmtId="0" fontId="10" fillId="8" borderId="9" xfId="5" applyFont="1" applyFill="1" applyBorder="1" applyAlignment="1" applyProtection="1">
      <alignment horizontal="center" vertical="center" wrapText="1"/>
      <protection locked="0"/>
    </xf>
    <xf numFmtId="0" fontId="10" fillId="8" borderId="10" xfId="5" applyFont="1" applyFill="1" applyBorder="1" applyAlignment="1" applyProtection="1">
      <alignment horizontal="center" vertical="center" wrapText="1"/>
      <protection locked="0"/>
    </xf>
    <xf numFmtId="0" fontId="10" fillId="8" borderId="3" xfId="5" applyFont="1" applyFill="1" applyBorder="1" applyAlignment="1" applyProtection="1">
      <alignment horizontal="center" vertical="center" wrapText="1"/>
      <protection locked="0"/>
    </xf>
    <xf numFmtId="0" fontId="10" fillId="8" borderId="11" xfId="5" applyFont="1" applyFill="1" applyBorder="1" applyAlignment="1" applyProtection="1">
      <alignment horizontal="center" vertical="center" wrapText="1"/>
      <protection locked="0"/>
    </xf>
    <xf numFmtId="0" fontId="18" fillId="0" borderId="2" xfId="5" applyFont="1" applyBorder="1" applyAlignment="1" applyProtection="1">
      <alignment horizontal="left" vertical="center" wrapText="1"/>
      <protection locked="0"/>
    </xf>
    <xf numFmtId="0" fontId="4" fillId="8" borderId="0" xfId="5" applyFont="1" applyFill="1" applyAlignment="1" applyProtection="1">
      <alignment horizontal="right" vertical="center" wrapText="1"/>
      <protection locked="0"/>
    </xf>
    <xf numFmtId="0" fontId="4" fillId="8" borderId="9" xfId="5" applyFont="1" applyFill="1" applyBorder="1" applyAlignment="1" applyProtection="1">
      <alignment horizontal="right" vertical="center" wrapText="1"/>
      <protection locked="0"/>
    </xf>
    <xf numFmtId="0" fontId="4" fillId="3" borderId="2" xfId="5" applyFont="1" applyFill="1" applyBorder="1" applyAlignment="1" applyProtection="1">
      <alignment horizontal="center" vertical="center" wrapText="1"/>
      <protection locked="0"/>
    </xf>
    <xf numFmtId="0" fontId="12" fillId="9" borderId="2" xfId="5" applyFont="1" applyFill="1" applyBorder="1" applyAlignment="1" applyProtection="1">
      <alignment horizontal="center" vertical="center" wrapText="1"/>
      <protection locked="0"/>
    </xf>
    <xf numFmtId="0" fontId="4" fillId="11" borderId="5" xfId="5" applyFont="1" applyFill="1" applyBorder="1" applyAlignment="1" applyProtection="1">
      <alignment horizontal="center" vertical="center" wrapText="1"/>
      <protection locked="0"/>
    </xf>
    <xf numFmtId="0" fontId="4" fillId="11" borderId="6" xfId="5" applyFont="1" applyFill="1" applyBorder="1" applyAlignment="1" applyProtection="1">
      <alignment horizontal="center" vertical="center" wrapText="1"/>
      <protection locked="0"/>
    </xf>
    <xf numFmtId="0" fontId="4" fillId="11" borderId="7" xfId="5" applyFont="1" applyFill="1" applyBorder="1" applyAlignment="1" applyProtection="1">
      <alignment horizontal="center" vertical="center" wrapText="1"/>
      <protection locked="0"/>
    </xf>
    <xf numFmtId="0" fontId="4" fillId="3" borderId="4" xfId="5" applyFont="1" applyFill="1" applyBorder="1" applyAlignment="1" applyProtection="1">
      <alignment horizontal="center" vertical="center" wrapText="1"/>
      <protection locked="0"/>
    </xf>
    <xf numFmtId="0" fontId="4" fillId="3" borderId="1" xfId="5" applyFont="1" applyFill="1" applyBorder="1" applyAlignment="1" applyProtection="1">
      <alignment horizontal="center" vertical="center" wrapText="1"/>
      <protection locked="0"/>
    </xf>
    <xf numFmtId="0" fontId="12" fillId="3" borderId="4" xfId="5" applyFont="1" applyFill="1" applyBorder="1" applyAlignment="1" applyProtection="1">
      <alignment horizontal="center" vertical="center" wrapText="1"/>
      <protection locked="0"/>
    </xf>
    <xf numFmtId="0" fontId="12" fillId="3" borderId="1" xfId="5" applyFont="1" applyFill="1" applyBorder="1" applyAlignment="1" applyProtection="1">
      <alignment horizontal="center" vertical="center" wrapText="1"/>
      <protection locked="0"/>
    </xf>
    <xf numFmtId="0" fontId="4" fillId="11" borderId="2" xfId="5" applyFont="1" applyFill="1" applyBorder="1" applyAlignment="1" applyProtection="1">
      <alignment horizontal="center" vertical="center" wrapText="1"/>
      <protection locked="0"/>
    </xf>
    <xf numFmtId="0" fontId="4" fillId="11" borderId="4" xfId="5" applyFont="1" applyFill="1" applyBorder="1" applyAlignment="1" applyProtection="1">
      <alignment horizontal="center" vertical="center" wrapText="1"/>
      <protection locked="0"/>
    </xf>
    <xf numFmtId="0" fontId="4" fillId="11" borderId="18" xfId="5" applyFont="1" applyFill="1" applyBorder="1" applyAlignment="1" applyProtection="1">
      <alignment horizontal="center" vertical="center" wrapText="1"/>
      <protection locked="0"/>
    </xf>
    <xf numFmtId="0" fontId="4" fillId="11" borderId="1" xfId="5" applyFont="1" applyFill="1" applyBorder="1" applyAlignment="1" applyProtection="1">
      <alignment horizontal="center" vertical="center" wrapText="1"/>
      <protection locked="0"/>
    </xf>
    <xf numFmtId="14" fontId="4" fillId="8" borderId="2" xfId="9" applyNumberFormat="1" applyFont="1" applyFill="1" applyBorder="1" applyAlignment="1" applyProtection="1">
      <alignment horizontal="center" vertical="center" wrapText="1"/>
      <protection locked="0"/>
    </xf>
    <xf numFmtId="0" fontId="4" fillId="8" borderId="2" xfId="9" applyFont="1" applyFill="1" applyBorder="1" applyAlignment="1" applyProtection="1">
      <alignment horizontal="center" vertical="center" wrapText="1"/>
      <protection locked="0"/>
    </xf>
    <xf numFmtId="0" fontId="4" fillId="8" borderId="5" xfId="9" applyFont="1" applyFill="1" applyBorder="1" applyAlignment="1" applyProtection="1">
      <alignment horizontal="center" vertical="center" wrapText="1"/>
      <protection locked="0"/>
    </xf>
    <xf numFmtId="0" fontId="4" fillId="8" borderId="7" xfId="9" applyFont="1" applyFill="1" applyBorder="1" applyAlignment="1" applyProtection="1">
      <alignment horizontal="center" vertical="center" wrapText="1"/>
      <protection locked="0"/>
    </xf>
    <xf numFmtId="0" fontId="4" fillId="8" borderId="4" xfId="5" applyFont="1" applyFill="1" applyBorder="1" applyAlignment="1" applyProtection="1">
      <alignment horizontal="center" vertical="center" wrapText="1"/>
      <protection hidden="1"/>
    </xf>
    <xf numFmtId="0" fontId="4" fillId="8" borderId="18" xfId="5" applyFont="1" applyFill="1" applyBorder="1" applyAlignment="1" applyProtection="1">
      <alignment horizontal="center" vertical="center" wrapText="1"/>
      <protection hidden="1"/>
    </xf>
    <xf numFmtId="0" fontId="4" fillId="8" borderId="1" xfId="5" applyFont="1" applyFill="1" applyBorder="1" applyAlignment="1" applyProtection="1">
      <alignment horizontal="center" vertical="center" wrapText="1"/>
      <protection hidden="1"/>
    </xf>
    <xf numFmtId="0" fontId="4" fillId="8" borderId="24" xfId="5" applyFont="1" applyFill="1" applyBorder="1" applyAlignment="1" applyProtection="1">
      <alignment vertical="center" wrapText="1"/>
      <protection locked="0"/>
    </xf>
    <xf numFmtId="9" fontId="4" fillId="8" borderId="22" xfId="5" applyNumberFormat="1" applyFont="1" applyFill="1" applyBorder="1" applyAlignment="1" applyProtection="1">
      <alignment horizontal="center" vertical="center" wrapText="1"/>
      <protection hidden="1"/>
    </xf>
    <xf numFmtId="0" fontId="4" fillId="8" borderId="21" xfId="5" applyFont="1" applyFill="1" applyBorder="1" applyAlignment="1" applyProtection="1">
      <alignment vertical="center" wrapText="1"/>
      <protection locked="0"/>
    </xf>
    <xf numFmtId="0" fontId="4" fillId="8" borderId="17" xfId="5" applyFont="1" applyFill="1" applyBorder="1" applyAlignment="1" applyProtection="1">
      <alignment vertical="center" wrapText="1"/>
      <protection locked="0"/>
    </xf>
    <xf numFmtId="9" fontId="4" fillId="8" borderId="19" xfId="5" applyNumberFormat="1" applyFont="1" applyFill="1" applyBorder="1" applyAlignment="1" applyProtection="1">
      <alignment horizontal="center" vertical="center" wrapText="1"/>
      <protection hidden="1"/>
    </xf>
    <xf numFmtId="9" fontId="4" fillId="8" borderId="15" xfId="5" applyNumberFormat="1" applyFont="1" applyFill="1" applyBorder="1" applyAlignment="1" applyProtection="1">
      <alignment horizontal="center" vertical="center" wrapText="1"/>
      <protection hidden="1"/>
    </xf>
    <xf numFmtId="0" fontId="4" fillId="8" borderId="4" xfId="5" applyFont="1" applyFill="1" applyBorder="1" applyAlignment="1" applyProtection="1">
      <alignment horizontal="left" vertical="center" wrapText="1"/>
      <protection locked="0"/>
    </xf>
    <xf numFmtId="0" fontId="4" fillId="8" borderId="18" xfId="5" applyFont="1" applyFill="1" applyBorder="1" applyAlignment="1" applyProtection="1">
      <alignment horizontal="left" vertical="center" wrapText="1"/>
      <protection locked="0"/>
    </xf>
    <xf numFmtId="0" fontId="4" fillId="8" borderId="1" xfId="5" applyFont="1" applyFill="1" applyBorder="1" applyAlignment="1" applyProtection="1">
      <alignment horizontal="left" vertical="center" wrapText="1"/>
      <protection locked="0"/>
    </xf>
    <xf numFmtId="0" fontId="4" fillId="8" borderId="4" xfId="2" applyFont="1" applyFill="1" applyBorder="1" applyAlignment="1" applyProtection="1">
      <alignment horizontal="justify" vertical="center" wrapText="1"/>
      <protection locked="0"/>
    </xf>
    <xf numFmtId="0" fontId="4" fillId="8" borderId="18" xfId="2" applyFont="1" applyFill="1" applyBorder="1" applyAlignment="1" applyProtection="1">
      <alignment horizontal="justify" vertical="center" wrapText="1"/>
      <protection locked="0"/>
    </xf>
    <xf numFmtId="0" fontId="4" fillId="8" borderId="1" xfId="2" applyFont="1" applyFill="1" applyBorder="1" applyAlignment="1" applyProtection="1">
      <alignment horizontal="justify" vertical="center" wrapText="1"/>
      <protection locked="0"/>
    </xf>
    <xf numFmtId="9" fontId="4" fillId="8" borderId="4" xfId="6" applyFont="1" applyFill="1" applyBorder="1" applyAlignment="1" applyProtection="1">
      <alignment horizontal="center" vertical="center" wrapText="1"/>
      <protection hidden="1"/>
    </xf>
    <xf numFmtId="9" fontId="4" fillId="8" borderId="18" xfId="6" applyFont="1" applyFill="1" applyBorder="1" applyAlignment="1" applyProtection="1">
      <alignment horizontal="center" vertical="center" wrapText="1"/>
      <protection hidden="1"/>
    </xf>
    <xf numFmtId="9" fontId="4" fillId="8" borderId="1" xfId="6" applyFont="1" applyFill="1" applyBorder="1" applyAlignment="1" applyProtection="1">
      <alignment horizontal="center" vertical="center" wrapText="1"/>
      <protection hidden="1"/>
    </xf>
    <xf numFmtId="0" fontId="4" fillId="8" borderId="27" xfId="5" applyFont="1" applyFill="1" applyBorder="1" applyAlignment="1" applyProtection="1">
      <alignment vertical="center" wrapText="1"/>
      <protection locked="0"/>
    </xf>
    <xf numFmtId="9" fontId="4" fillId="8" borderId="25" xfId="5" applyNumberFormat="1" applyFont="1" applyFill="1" applyBorder="1" applyAlignment="1" applyProtection="1">
      <alignment horizontal="center" vertical="center" wrapText="1"/>
      <protection hidden="1"/>
    </xf>
    <xf numFmtId="0" fontId="4" fillId="8" borderId="3" xfId="5" applyFont="1" applyFill="1" applyBorder="1" applyAlignment="1" applyProtection="1">
      <alignment horizontal="right" vertical="center" wrapText="1"/>
      <protection locked="0"/>
    </xf>
    <xf numFmtId="14" fontId="4" fillId="8" borderId="2" xfId="5" applyNumberFormat="1" applyFont="1" applyFill="1" applyBorder="1" applyAlignment="1" applyProtection="1">
      <alignment horizontal="center" vertical="center" wrapText="1"/>
      <protection locked="0"/>
    </xf>
    <xf numFmtId="0" fontId="4" fillId="8" borderId="2" xfId="5" applyFont="1" applyFill="1" applyBorder="1" applyAlignment="1" applyProtection="1">
      <alignment horizontal="center" vertical="center" wrapText="1"/>
      <protection locked="0"/>
    </xf>
    <xf numFmtId="0" fontId="4" fillId="8" borderId="5" xfId="5" applyFont="1" applyFill="1" applyBorder="1" applyAlignment="1" applyProtection="1">
      <alignment horizontal="center" vertical="center" wrapText="1"/>
      <protection locked="0"/>
    </xf>
    <xf numFmtId="0" fontId="4" fillId="8" borderId="7" xfId="5" applyFont="1" applyFill="1" applyBorder="1" applyAlignment="1" applyProtection="1">
      <alignment horizontal="center" vertical="center" wrapText="1"/>
      <protection locked="0"/>
    </xf>
    <xf numFmtId="0" fontId="4" fillId="8" borderId="8" xfId="5" applyFont="1" applyFill="1" applyBorder="1" applyAlignment="1" applyProtection="1">
      <alignment horizontal="right" vertical="center" wrapText="1"/>
      <protection locked="0"/>
    </xf>
    <xf numFmtId="0" fontId="16" fillId="0" borderId="2" xfId="5" applyFont="1" applyBorder="1" applyAlignment="1" applyProtection="1">
      <alignment horizontal="center" vertical="center" wrapText="1"/>
      <protection locked="0"/>
    </xf>
    <xf numFmtId="9" fontId="4" fillId="8" borderId="4" xfId="5" applyNumberFormat="1" applyFont="1" applyFill="1" applyBorder="1" applyAlignment="1" applyProtection="1">
      <alignment horizontal="center" vertical="center" wrapText="1"/>
      <protection hidden="1"/>
    </xf>
    <xf numFmtId="9" fontId="4" fillId="8" borderId="18" xfId="5" applyNumberFormat="1" applyFont="1" applyFill="1" applyBorder="1" applyAlignment="1" applyProtection="1">
      <alignment horizontal="center" vertical="center" wrapText="1"/>
      <protection hidden="1"/>
    </xf>
    <xf numFmtId="9" fontId="4" fillId="8" borderId="1" xfId="5" applyNumberFormat="1" applyFont="1" applyFill="1" applyBorder="1" applyAlignment="1" applyProtection="1">
      <alignment horizontal="center" vertical="center" wrapText="1"/>
      <protection hidden="1"/>
    </xf>
    <xf numFmtId="0" fontId="4" fillId="8" borderId="6" xfId="5" applyFont="1" applyFill="1" applyBorder="1" applyAlignment="1" applyProtection="1">
      <alignment horizontal="center" vertical="center" wrapText="1"/>
      <protection locked="0"/>
    </xf>
    <xf numFmtId="0" fontId="4" fillId="8" borderId="4" xfId="5" applyFont="1" applyFill="1" applyBorder="1" applyAlignment="1" applyProtection="1">
      <alignment horizontal="center" vertical="center" wrapText="1"/>
      <protection locked="0"/>
    </xf>
    <xf numFmtId="0" fontId="4" fillId="8" borderId="18" xfId="5" applyFont="1" applyFill="1" applyBorder="1" applyAlignment="1" applyProtection="1">
      <alignment horizontal="center" vertical="center" wrapText="1"/>
      <protection locked="0"/>
    </xf>
    <xf numFmtId="0" fontId="4" fillId="8" borderId="1" xfId="5" applyFont="1" applyFill="1" applyBorder="1" applyAlignment="1" applyProtection="1">
      <alignment horizontal="center" vertical="center" wrapText="1"/>
      <protection locked="0"/>
    </xf>
    <xf numFmtId="0" fontId="4" fillId="0" borderId="2" xfId="0" applyFont="1" applyBorder="1" applyAlignment="1">
      <alignment vertical="center" wrapText="1"/>
    </xf>
    <xf numFmtId="0" fontId="4" fillId="2" borderId="2" xfId="0" applyFont="1" applyFill="1" applyBorder="1" applyAlignment="1">
      <alignment horizontal="center"/>
    </xf>
    <xf numFmtId="0" fontId="4" fillId="0" borderId="2" xfId="0" applyFont="1" applyBorder="1" applyAlignment="1">
      <alignment horizontal="justify" vertical="center" wrapText="1"/>
    </xf>
    <xf numFmtId="0" fontId="10" fillId="2" borderId="12"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4" fillId="3" borderId="2" xfId="0" applyFont="1" applyFill="1" applyBorder="1" applyAlignment="1">
      <alignment horizontal="center" vertical="center"/>
    </xf>
    <xf numFmtId="0" fontId="0" fillId="3" borderId="2" xfId="0" applyFill="1" applyBorder="1" applyAlignment="1">
      <alignment horizontal="center" vertical="center"/>
    </xf>
    <xf numFmtId="0" fontId="4" fillId="3" borderId="2" xfId="0" applyFont="1" applyFill="1" applyBorder="1" applyAlignment="1">
      <alignment horizontal="center" vertical="center" wrapText="1"/>
    </xf>
    <xf numFmtId="0" fontId="0" fillId="3" borderId="2" xfId="0" applyFill="1" applyBorder="1" applyAlignment="1">
      <alignment horizontal="center" vertical="center" wrapText="1"/>
    </xf>
    <xf numFmtId="0" fontId="4" fillId="8" borderId="2" xfId="0" applyFont="1" applyFill="1" applyBorder="1" applyAlignment="1">
      <alignment horizontal="left" vertical="center" wrapText="1"/>
    </xf>
    <xf numFmtId="0" fontId="4" fillId="3" borderId="4" xfId="0" applyFont="1" applyFill="1" applyBorder="1" applyAlignment="1">
      <alignment horizontal="center" vertical="center"/>
    </xf>
    <xf numFmtId="0" fontId="0" fillId="3" borderId="4" xfId="0" applyFill="1" applyBorder="1" applyAlignment="1">
      <alignment horizontal="center" vertical="center"/>
    </xf>
    <xf numFmtId="0" fontId="4" fillId="0" borderId="2" xfId="0" applyFont="1" applyBorder="1" applyAlignment="1">
      <alignment horizontal="left" vertical="center" wrapText="1"/>
    </xf>
    <xf numFmtId="0" fontId="11" fillId="0" borderId="0" xfId="2" applyFont="1" applyAlignment="1">
      <alignment horizontal="center" vertical="center"/>
    </xf>
    <xf numFmtId="0" fontId="3" fillId="0" borderId="0" xfId="2" applyAlignment="1">
      <alignment horizontal="center" vertical="center"/>
    </xf>
    <xf numFmtId="0" fontId="11" fillId="0" borderId="0" xfId="2" applyFont="1" applyAlignment="1">
      <alignment horizontal="center"/>
    </xf>
    <xf numFmtId="0" fontId="4" fillId="12" borderId="4" xfId="0" applyFont="1" applyFill="1" applyBorder="1" applyAlignment="1">
      <alignment vertical="center"/>
    </xf>
    <xf numFmtId="0" fontId="12" fillId="2" borderId="4" xfId="0" applyFont="1" applyFill="1" applyBorder="1" applyAlignment="1" applyProtection="1">
      <alignment vertical="center" wrapText="1"/>
      <protection locked="0"/>
    </xf>
    <xf numFmtId="0" fontId="4" fillId="2" borderId="4" xfId="0" applyFont="1" applyFill="1" applyBorder="1" applyAlignment="1">
      <alignment vertical="center" wrapText="1"/>
    </xf>
    <xf numFmtId="0" fontId="4" fillId="0" borderId="4" xfId="0" applyFont="1" applyBorder="1" applyAlignment="1" applyProtection="1">
      <alignment vertical="center" wrapText="1"/>
      <protection locked="0"/>
    </xf>
    <xf numFmtId="0" fontId="4" fillId="0" borderId="2" xfId="0" applyFont="1" applyBorder="1" applyAlignment="1" applyProtection="1">
      <alignment vertical="center" wrapText="1"/>
      <protection locked="0"/>
    </xf>
    <xf numFmtId="0" fontId="12" fillId="2" borderId="2" xfId="0" applyFont="1" applyFill="1" applyBorder="1" applyAlignment="1" applyProtection="1">
      <alignment vertical="center" wrapText="1"/>
      <protection locked="0"/>
    </xf>
    <xf numFmtId="0" fontId="4" fillId="2" borderId="2" xfId="0" applyFont="1" applyFill="1" applyBorder="1" applyAlignment="1">
      <alignment vertical="center" wrapText="1"/>
    </xf>
    <xf numFmtId="0" fontId="4" fillId="12" borderId="2" xfId="0" applyFont="1" applyFill="1" applyBorder="1" applyAlignment="1">
      <alignment vertical="center"/>
    </xf>
    <xf numFmtId="0" fontId="4" fillId="0" borderId="4" xfId="0" applyFont="1" applyBorder="1" applyAlignment="1" applyProtection="1">
      <alignment vertical="center"/>
      <protection locked="0"/>
    </xf>
    <xf numFmtId="0" fontId="4" fillId="0" borderId="2" xfId="0" applyFont="1" applyBorder="1" applyAlignment="1" applyProtection="1">
      <alignment vertical="center"/>
      <protection locked="0"/>
    </xf>
  </cellXfs>
  <cellStyles count="11">
    <cellStyle name="Normal" xfId="0" builtinId="0"/>
    <cellStyle name="Normal 2" xfId="2" xr:uid="{00000000-0005-0000-0000-000001000000}"/>
    <cellStyle name="Normal 2 2" xfId="4" xr:uid="{00000000-0005-0000-0000-000002000000}"/>
    <cellStyle name="Normal 2 3" xfId="5" xr:uid="{00000000-0005-0000-0000-000003000000}"/>
    <cellStyle name="Normal 2 3 2" xfId="9" xr:uid="{00000000-0005-0000-0000-000004000000}"/>
    <cellStyle name="Normal 2 4" xfId="7" xr:uid="{00000000-0005-0000-0000-000005000000}"/>
    <cellStyle name="Porcentaje" xfId="1" builtinId="5"/>
    <cellStyle name="Porcentaje 2" xfId="3" xr:uid="{00000000-0005-0000-0000-000007000000}"/>
    <cellStyle name="Porcentaje 2 2" xfId="6" xr:uid="{00000000-0005-0000-0000-000008000000}"/>
    <cellStyle name="Porcentaje 2 2 2" xfId="10" xr:uid="{00000000-0005-0000-0000-000009000000}"/>
    <cellStyle name="Porcentaje 2 3" xfId="8" xr:uid="{00000000-0005-0000-0000-00000A000000}"/>
  </cellStyles>
  <dxfs count="9">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
      <font>
        <color rgb="FFFF0000"/>
      </font>
    </dxf>
    <dxf>
      <font>
        <color auto="1"/>
      </font>
      <fill>
        <patternFill>
          <bgColor rgb="FFFF0000"/>
        </patternFill>
      </fill>
    </dxf>
    <dxf>
      <font>
        <color auto="1"/>
      </font>
      <fill>
        <patternFill>
          <bgColor theme="9" tint="-0.24994659260841701"/>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297754</xdr:colOff>
      <xdr:row>0</xdr:row>
      <xdr:rowOff>118409</xdr:rowOff>
    </xdr:from>
    <xdr:to>
      <xdr:col>1</xdr:col>
      <xdr:colOff>828539</xdr:colOff>
      <xdr:row>3</xdr:row>
      <xdr:rowOff>175559</xdr:rowOff>
    </xdr:to>
    <xdr:pic>
      <xdr:nvPicPr>
        <xdr:cNvPr id="13856" name="Picture 1" descr="escudo-alc">
          <a:extLst>
            <a:ext uri="{FF2B5EF4-FFF2-40B4-BE49-F238E27FC236}">
              <a16:creationId xmlns:a16="http://schemas.microsoft.com/office/drawing/2014/main" id="{00000000-0008-0000-0000-0000203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754" y="118409"/>
          <a:ext cx="1554723" cy="8429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297754</xdr:colOff>
      <xdr:row>0</xdr:row>
      <xdr:rowOff>118409</xdr:rowOff>
    </xdr:from>
    <xdr:to>
      <xdr:col>1</xdr:col>
      <xdr:colOff>828539</xdr:colOff>
      <xdr:row>3</xdr:row>
      <xdr:rowOff>175559</xdr:rowOff>
    </xdr:to>
    <xdr:pic>
      <xdr:nvPicPr>
        <xdr:cNvPr id="3" name="Picture 1" descr="escudo-alc">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754" y="118409"/>
          <a:ext cx="154996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3838</xdr:colOff>
      <xdr:row>1</xdr:row>
      <xdr:rowOff>81040</xdr:rowOff>
    </xdr:from>
    <xdr:ext cx="1452927" cy="864375"/>
    <xdr:pic>
      <xdr:nvPicPr>
        <xdr:cNvPr id="2" name="Imagen 1" descr="escudo-alc">
          <a:extLst>
            <a:ext uri="{FF2B5EF4-FFF2-40B4-BE49-F238E27FC236}">
              <a16:creationId xmlns:a16="http://schemas.microsoft.com/office/drawing/2014/main" id="{2EBDF50E-C7EA-4036-B41D-9F3746A69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1088" y="147715"/>
          <a:ext cx="1452927" cy="86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xdr:from>
      <xdr:col>1</xdr:col>
      <xdr:colOff>23379</xdr:colOff>
      <xdr:row>0</xdr:row>
      <xdr:rowOff>123825</xdr:rowOff>
    </xdr:from>
    <xdr:to>
      <xdr:col>1</xdr:col>
      <xdr:colOff>1372466</xdr:colOff>
      <xdr:row>3</xdr:row>
      <xdr:rowOff>142009</xdr:rowOff>
    </xdr:to>
    <xdr:pic>
      <xdr:nvPicPr>
        <xdr:cNvPr id="18478" name="Picture 1" descr="escudo-alc">
          <a:extLst>
            <a:ext uri="{FF2B5EF4-FFF2-40B4-BE49-F238E27FC236}">
              <a16:creationId xmlns:a16="http://schemas.microsoft.com/office/drawing/2014/main" id="{00000000-0008-0000-0200-00002E48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004" y="123825"/>
          <a:ext cx="1349087" cy="7706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fhernandeza/Downloads/20250221_for_sg_013_v4_mapa_riesgos_GD_2025_R2_arb_17032025%20(1).xlsx" TargetMode="External"/><Relationship Id="rId1" Type="http://schemas.openxmlformats.org/officeDocument/2006/relationships/externalLinkPath" Target="/Users/fhernandeza/Downloads/20250221_for_sg_013_v4_mapa_riesgos_GD_2025_R2_arb_17032025%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bibic/Downloads/20250221_for_sg_013_v4_mapa_riesgos%20(2).xlsx" TargetMode="External"/><Relationship Id="rId1" Type="http://schemas.openxmlformats.org/officeDocument/2006/relationships/externalLinkPath" Target="/Users/bibic/Downloads/20250221_for_sg_013_v4_mapa_riesgos%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Mapa y plan de tratamiento"/>
      <sheetName val="2. Evaluación de controles"/>
      <sheetName val="Anexos"/>
      <sheetName val="Criterios"/>
    </sheetNames>
    <sheetDataSet>
      <sheetData sheetId="0" refreshError="1"/>
      <sheetData sheetId="1" refreshError="1"/>
      <sheetData sheetId="2" refreshError="1">
        <row r="37">
          <cell r="B37" t="str">
            <v xml:space="preserve">                   \Impacto
                     \
Probabilidad\               </v>
          </cell>
          <cell r="C37" t="str">
            <v>20% - Leve</v>
          </cell>
          <cell r="D37" t="str">
            <v>40% - Menor</v>
          </cell>
          <cell r="E37" t="str">
            <v>60% - Moderado</v>
          </cell>
          <cell r="F37" t="str">
            <v>80% - Mayor</v>
          </cell>
          <cell r="G37" t="str">
            <v>100% - Catastrófico</v>
          </cell>
        </row>
        <row r="38">
          <cell r="B38">
            <v>1</v>
          </cell>
          <cell r="C38">
            <v>2</v>
          </cell>
          <cell r="D38">
            <v>3</v>
          </cell>
          <cell r="E38">
            <v>4</v>
          </cell>
          <cell r="F38">
            <v>5</v>
          </cell>
          <cell r="G38">
            <v>6</v>
          </cell>
        </row>
        <row r="39">
          <cell r="B39" t="str">
            <v>100% - Muy alta</v>
          </cell>
          <cell r="C39" t="str">
            <v>Alto</v>
          </cell>
          <cell r="D39" t="str">
            <v>Alto</v>
          </cell>
          <cell r="E39" t="str">
            <v>Alto</v>
          </cell>
          <cell r="F39" t="str">
            <v>Alto</v>
          </cell>
          <cell r="G39" t="str">
            <v>Extremo</v>
          </cell>
        </row>
        <row r="40">
          <cell r="B40" t="str">
            <v>80% - Alta</v>
          </cell>
          <cell r="C40" t="str">
            <v>Moderado</v>
          </cell>
          <cell r="D40" t="str">
            <v>Moderado</v>
          </cell>
          <cell r="E40" t="str">
            <v>Alto</v>
          </cell>
          <cell r="F40" t="str">
            <v>Alto</v>
          </cell>
          <cell r="G40" t="str">
            <v>Extremo</v>
          </cell>
        </row>
        <row r="41">
          <cell r="B41" t="str">
            <v>60% - Media</v>
          </cell>
          <cell r="C41" t="str">
            <v>Moderado</v>
          </cell>
          <cell r="D41" t="str">
            <v>Moderado</v>
          </cell>
          <cell r="E41" t="str">
            <v>Moderado</v>
          </cell>
          <cell r="F41" t="str">
            <v>Alto</v>
          </cell>
          <cell r="G41" t="str">
            <v>Extremo</v>
          </cell>
        </row>
        <row r="42">
          <cell r="B42" t="str">
            <v>40% - Baja</v>
          </cell>
          <cell r="C42" t="str">
            <v>Bajo</v>
          </cell>
          <cell r="D42" t="str">
            <v>Moderado</v>
          </cell>
          <cell r="E42" t="str">
            <v>Moderado</v>
          </cell>
          <cell r="F42" t="str">
            <v>Alto</v>
          </cell>
          <cell r="G42" t="str">
            <v>Extremo</v>
          </cell>
        </row>
        <row r="43">
          <cell r="B43" t="str">
            <v>20% - Muy baja</v>
          </cell>
          <cell r="C43" t="str">
            <v>Bajo</v>
          </cell>
          <cell r="D43" t="str">
            <v>Bajo</v>
          </cell>
          <cell r="E43" t="str">
            <v>Moderado</v>
          </cell>
          <cell r="F43" t="str">
            <v>Alto</v>
          </cell>
          <cell r="G43" t="str">
            <v>Extremo</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Mapa y plan de tratamiento"/>
      <sheetName val="2. Evaluación de controles (2)"/>
      <sheetName val="Anexos"/>
      <sheetName val="Criterios"/>
    </sheetNames>
    <sheetDataSet>
      <sheetData sheetId="0" refreshError="1"/>
      <sheetData sheetId="1" refreshError="1"/>
      <sheetData sheetId="2" refreshError="1"/>
      <sheetData sheetId="3" refreshError="1">
        <row r="3">
          <cell r="B3" t="str">
            <v>Preventivo</v>
          </cell>
          <cell r="C3">
            <v>0.25</v>
          </cell>
        </row>
        <row r="4">
          <cell r="B4" t="str">
            <v>Detectivo</v>
          </cell>
          <cell r="C4">
            <v>0.15</v>
          </cell>
        </row>
        <row r="5">
          <cell r="B5" t="str">
            <v>Correctivo</v>
          </cell>
          <cell r="C5">
            <v>0.1</v>
          </cell>
        </row>
        <row r="6">
          <cell r="B6" t="str">
            <v>No aplica</v>
          </cell>
        </row>
        <row r="7">
          <cell r="B7" t="str">
            <v>Automático</v>
          </cell>
          <cell r="C7">
            <v>0.25</v>
          </cell>
        </row>
        <row r="8">
          <cell r="B8" t="str">
            <v>Manual</v>
          </cell>
          <cell r="C8">
            <v>0.15</v>
          </cell>
        </row>
        <row r="9">
          <cell r="B9" t="str">
            <v>No aplica</v>
          </cell>
        </row>
        <row r="20">
          <cell r="A20" t="str">
            <v>Muy baja</v>
          </cell>
          <cell r="B20">
            <v>0.2</v>
          </cell>
        </row>
        <row r="21">
          <cell r="A21" t="str">
            <v>Baja</v>
          </cell>
          <cell r="B21">
            <v>0.4</v>
          </cell>
        </row>
        <row r="22">
          <cell r="A22" t="str">
            <v>Media</v>
          </cell>
          <cell r="B22">
            <v>0.6</v>
          </cell>
        </row>
        <row r="23">
          <cell r="A23" t="str">
            <v>Alta</v>
          </cell>
          <cell r="B23">
            <v>0.8</v>
          </cell>
        </row>
        <row r="24">
          <cell r="A24" t="str">
            <v>Muy alta</v>
          </cell>
          <cell r="B24">
            <v>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4"/>
  <sheetViews>
    <sheetView tabSelected="1" zoomScale="70" zoomScaleNormal="70" zoomScaleSheetLayoutView="90" zoomScalePageLayoutView="51" workbookViewId="0">
      <selection activeCell="A11" sqref="A11"/>
    </sheetView>
  </sheetViews>
  <sheetFormatPr baseColWidth="10" defaultColWidth="11.42578125" defaultRowHeight="12.75" x14ac:dyDescent="0.2"/>
  <cols>
    <col min="1" max="1" width="15.28515625" style="52" customWidth="1"/>
    <col min="2" max="2" width="24.140625" style="52" customWidth="1"/>
    <col min="3" max="3" width="27.140625" style="52" customWidth="1"/>
    <col min="4" max="4" width="15.28515625" style="52" customWidth="1"/>
    <col min="5" max="5" width="9.7109375" style="52" customWidth="1"/>
    <col min="6" max="6" width="33.85546875" style="52" customWidth="1"/>
    <col min="7" max="7" width="47" style="52" customWidth="1"/>
    <col min="8" max="8" width="19.28515625" style="52" customWidth="1"/>
    <col min="9" max="9" width="16.5703125" style="52" customWidth="1"/>
    <col min="10" max="10" width="16.28515625" style="52" customWidth="1"/>
    <col min="11" max="11" width="10" style="52" customWidth="1"/>
    <col min="12" max="12" width="10.85546875" style="52" bestFit="1" customWidth="1"/>
    <col min="13" max="13" width="84.42578125" style="52" customWidth="1"/>
    <col min="14" max="15" width="10.85546875" style="52" customWidth="1"/>
    <col min="16" max="16" width="16.28515625" style="52" customWidth="1"/>
    <col min="17" max="17" width="10" style="52" customWidth="1"/>
    <col min="18" max="18" width="10.85546875" style="52" customWidth="1"/>
    <col min="19" max="19" width="11.7109375" style="52" customWidth="1"/>
    <col min="20" max="20" width="81.7109375" style="52" customWidth="1"/>
    <col min="21" max="21" width="16.42578125" style="52" customWidth="1"/>
    <col min="22" max="22" width="21" style="52" customWidth="1"/>
    <col min="23" max="23" width="9.42578125" style="52" customWidth="1"/>
    <col min="24" max="24" width="10.140625" style="52" bestFit="1" customWidth="1"/>
    <col min="25" max="25" width="12.7109375" style="52" customWidth="1"/>
    <col min="26" max="26" width="10.28515625" style="52" bestFit="1" customWidth="1"/>
    <col min="27" max="27" width="12.42578125" style="52" customWidth="1"/>
    <col min="28" max="28" width="32" style="52" customWidth="1"/>
    <col min="29" max="29" width="14.5703125" style="52" customWidth="1"/>
    <col min="30" max="30" width="27.85546875" style="52" customWidth="1"/>
    <col min="31" max="31" width="13.7109375" style="52" customWidth="1"/>
    <col min="32" max="32" width="14.42578125" style="52" customWidth="1"/>
    <col min="33" max="33" width="12.5703125" style="52" customWidth="1"/>
    <col min="34" max="34" width="61.140625" style="52" customWidth="1"/>
    <col min="35" max="35" width="15" style="52" customWidth="1"/>
    <col min="36" max="36" width="24.140625" style="52" customWidth="1"/>
    <col min="37" max="37" width="9.85546875" style="52" customWidth="1"/>
    <col min="38" max="38" width="12.85546875" style="52" customWidth="1"/>
    <col min="39" max="39" width="13.140625" style="52" customWidth="1"/>
    <col min="40" max="40" width="34.140625" style="52" customWidth="1"/>
    <col min="41" max="41" width="15.140625" style="52" customWidth="1"/>
    <col min="42" max="42" width="34.7109375" style="52" customWidth="1"/>
    <col min="43" max="43" width="9.85546875" style="52" customWidth="1"/>
    <col min="44" max="44" width="13.140625" style="52" customWidth="1"/>
    <col min="45" max="45" width="12.5703125" style="52" customWidth="1"/>
    <col min="46" max="46" width="34.140625" style="52" customWidth="1"/>
    <col min="47" max="47" width="16.42578125" style="52" customWidth="1"/>
    <col min="48" max="48" width="34.7109375" style="52" customWidth="1"/>
    <col min="49" max="49" width="2.42578125" style="52" customWidth="1"/>
    <col min="50" max="52" width="11.42578125" style="52" customWidth="1"/>
    <col min="53" max="16384" width="11.42578125" style="52"/>
  </cols>
  <sheetData>
    <row r="1" spans="1:53" ht="21" customHeight="1" x14ac:dyDescent="0.2">
      <c r="A1" s="143"/>
      <c r="B1" s="143"/>
      <c r="C1" s="147" t="s">
        <v>0</v>
      </c>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c r="AL1" s="148"/>
      <c r="AM1" s="148"/>
      <c r="AN1" s="148"/>
      <c r="AO1" s="148"/>
      <c r="AP1" s="148"/>
      <c r="AQ1" s="148"/>
      <c r="AR1" s="148"/>
      <c r="AS1" s="148"/>
      <c r="AT1" s="149"/>
      <c r="AU1" s="34" t="s">
        <v>1</v>
      </c>
      <c r="AV1" s="32" t="s">
        <v>2</v>
      </c>
      <c r="AW1" s="17"/>
      <c r="AX1" s="8"/>
      <c r="AY1" s="8"/>
      <c r="AZ1" s="8"/>
      <c r="BA1" s="8"/>
    </row>
    <row r="2" spans="1:53" ht="21" customHeight="1" x14ac:dyDescent="0.2">
      <c r="A2" s="143"/>
      <c r="B2" s="143"/>
      <c r="C2" s="150"/>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2"/>
      <c r="AU2" s="34" t="s">
        <v>3</v>
      </c>
      <c r="AV2" s="32">
        <v>4</v>
      </c>
      <c r="AW2" s="17"/>
      <c r="AX2" s="8"/>
      <c r="AY2" s="8"/>
      <c r="AZ2" s="8"/>
      <c r="BA2" s="8"/>
    </row>
    <row r="3" spans="1:53" ht="21" customHeight="1" x14ac:dyDescent="0.2">
      <c r="A3" s="143"/>
      <c r="B3" s="143"/>
      <c r="C3" s="150"/>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2"/>
      <c r="AU3" s="34" t="s">
        <v>4</v>
      </c>
      <c r="AV3" s="32" t="s">
        <v>5</v>
      </c>
      <c r="AW3" s="17"/>
      <c r="AX3" s="8"/>
      <c r="AY3" s="8"/>
      <c r="AZ3" s="8"/>
      <c r="BA3" s="8"/>
    </row>
    <row r="4" spans="1:53" ht="21" customHeight="1" x14ac:dyDescent="0.2">
      <c r="A4" s="143"/>
      <c r="B4" s="143"/>
      <c r="C4" s="153"/>
      <c r="D4" s="154"/>
      <c r="E4" s="154"/>
      <c r="F4" s="154"/>
      <c r="G4" s="154"/>
      <c r="H4" s="154"/>
      <c r="I4" s="154"/>
      <c r="J4" s="154"/>
      <c r="K4" s="154"/>
      <c r="L4" s="154"/>
      <c r="M4" s="154"/>
      <c r="N4" s="154"/>
      <c r="O4" s="154"/>
      <c r="P4" s="154"/>
      <c r="Q4" s="154"/>
      <c r="R4" s="154"/>
      <c r="S4" s="154"/>
      <c r="T4" s="154"/>
      <c r="U4" s="154"/>
      <c r="V4" s="154"/>
      <c r="W4" s="154"/>
      <c r="X4" s="154"/>
      <c r="Y4" s="154"/>
      <c r="Z4" s="154"/>
      <c r="AA4" s="154"/>
      <c r="AB4" s="154"/>
      <c r="AC4" s="154"/>
      <c r="AD4" s="154"/>
      <c r="AE4" s="154"/>
      <c r="AF4" s="154"/>
      <c r="AG4" s="154"/>
      <c r="AH4" s="154"/>
      <c r="AI4" s="154"/>
      <c r="AJ4" s="154"/>
      <c r="AK4" s="154"/>
      <c r="AL4" s="154"/>
      <c r="AM4" s="154"/>
      <c r="AN4" s="154"/>
      <c r="AO4" s="154"/>
      <c r="AP4" s="154"/>
      <c r="AQ4" s="154"/>
      <c r="AR4" s="154"/>
      <c r="AS4" s="154"/>
      <c r="AT4" s="155"/>
      <c r="AU4" s="34" t="s">
        <v>6</v>
      </c>
      <c r="AV4" s="32" t="s">
        <v>7</v>
      </c>
      <c r="AW4" s="17"/>
      <c r="AX4" s="8"/>
      <c r="AY4" s="8"/>
      <c r="AZ4" s="8"/>
      <c r="BA4" s="8"/>
    </row>
    <row r="5" spans="1:53" x14ac:dyDescent="0.2">
      <c r="A5" s="157"/>
      <c r="B5" s="157"/>
      <c r="C5" s="157"/>
      <c r="D5" s="157"/>
      <c r="E5" s="157"/>
      <c r="F5" s="157"/>
      <c r="G5" s="157"/>
      <c r="H5" s="157"/>
      <c r="I5" s="157"/>
      <c r="J5" s="157"/>
      <c r="K5" s="157"/>
      <c r="L5" s="157"/>
      <c r="M5" s="157"/>
      <c r="N5" s="157"/>
      <c r="O5" s="157"/>
      <c r="P5" s="157"/>
      <c r="Q5" s="157"/>
      <c r="R5" s="157"/>
      <c r="S5" s="157"/>
      <c r="T5" s="157"/>
      <c r="U5" s="157"/>
      <c r="V5" s="157"/>
      <c r="W5" s="157"/>
      <c r="X5" s="157"/>
      <c r="Y5" s="157"/>
      <c r="Z5" s="157"/>
      <c r="AA5" s="157"/>
      <c r="AB5" s="157"/>
      <c r="AC5" s="157"/>
      <c r="AD5" s="157"/>
      <c r="AE5" s="157"/>
      <c r="AF5" s="157"/>
      <c r="AG5" s="157"/>
      <c r="AH5" s="157"/>
      <c r="AI5" s="157"/>
      <c r="AJ5" s="157"/>
      <c r="AK5" s="157"/>
      <c r="AL5" s="157"/>
      <c r="AM5" s="157"/>
      <c r="AN5" s="157"/>
      <c r="AO5" s="157"/>
      <c r="AP5" s="157"/>
      <c r="AQ5" s="157"/>
      <c r="AR5" s="157"/>
      <c r="AS5" s="157"/>
      <c r="AT5" s="157"/>
      <c r="AU5" s="157"/>
      <c r="AV5" s="46" t="s">
        <v>8</v>
      </c>
      <c r="AW5" s="17"/>
      <c r="AX5" s="8"/>
      <c r="AY5" s="8"/>
      <c r="AZ5" s="8"/>
      <c r="BA5" s="8"/>
    </row>
    <row r="6" spans="1:53" x14ac:dyDescent="0.2">
      <c r="A6" s="161" t="s">
        <v>9</v>
      </c>
      <c r="B6" s="161"/>
      <c r="C6" s="14" t="s">
        <v>10</v>
      </c>
      <c r="D6" s="13"/>
      <c r="E6" s="13"/>
      <c r="F6" s="49"/>
      <c r="G6" s="49"/>
      <c r="H6" s="49"/>
      <c r="I6" s="49"/>
      <c r="J6" s="49"/>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c r="AM6" s="49"/>
      <c r="AN6" s="49"/>
      <c r="AO6" s="49"/>
      <c r="AP6" s="49"/>
      <c r="AQ6" s="49"/>
      <c r="AR6" s="49"/>
      <c r="AS6" s="49"/>
      <c r="AT6" s="49"/>
      <c r="AU6" s="49"/>
      <c r="AV6" s="49"/>
      <c r="AW6" s="17"/>
      <c r="AX6" s="8"/>
      <c r="AY6" s="8"/>
      <c r="AZ6" s="8"/>
      <c r="BA6" s="8"/>
    </row>
    <row r="7" spans="1:53" x14ac:dyDescent="0.2">
      <c r="A7" s="50"/>
      <c r="B7" s="49"/>
      <c r="C7" s="49"/>
      <c r="D7" s="49"/>
      <c r="E7" s="49"/>
      <c r="F7" s="49"/>
      <c r="G7" s="49"/>
      <c r="H7" s="49"/>
      <c r="I7" s="49"/>
      <c r="J7" s="49"/>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17"/>
      <c r="AX7" s="8"/>
      <c r="AY7" s="8"/>
      <c r="AZ7" s="8"/>
      <c r="BA7" s="8"/>
    </row>
    <row r="8" spans="1:53" ht="26.25" customHeight="1" x14ac:dyDescent="0.2">
      <c r="A8" s="158" t="s">
        <v>11</v>
      </c>
      <c r="B8" s="159"/>
      <c r="C8" s="159"/>
      <c r="D8" s="159"/>
      <c r="E8" s="159"/>
      <c r="F8" s="159"/>
      <c r="G8" s="159"/>
      <c r="H8" s="159"/>
      <c r="I8" s="159"/>
      <c r="J8" s="159"/>
      <c r="K8" s="159"/>
      <c r="L8" s="160"/>
      <c r="M8" s="169" t="s">
        <v>12</v>
      </c>
      <c r="N8" s="170"/>
      <c r="O8" s="170"/>
      <c r="P8" s="170"/>
      <c r="Q8" s="170"/>
      <c r="R8" s="170"/>
      <c r="S8" s="170"/>
      <c r="T8" s="170"/>
      <c r="U8" s="170"/>
      <c r="V8" s="170"/>
      <c r="W8" s="170"/>
      <c r="X8" s="170"/>
      <c r="Y8" s="171"/>
      <c r="Z8" s="166" t="s">
        <v>13</v>
      </c>
      <c r="AA8" s="166"/>
      <c r="AB8" s="166"/>
      <c r="AC8" s="166"/>
      <c r="AD8" s="166"/>
      <c r="AE8" s="166"/>
      <c r="AF8" s="166"/>
      <c r="AG8" s="166"/>
      <c r="AH8" s="166"/>
      <c r="AI8" s="166"/>
      <c r="AJ8" s="166"/>
      <c r="AK8" s="166"/>
      <c r="AL8" s="166"/>
      <c r="AM8" s="166"/>
      <c r="AN8" s="166"/>
      <c r="AO8" s="166"/>
      <c r="AP8" s="166"/>
      <c r="AQ8" s="166"/>
      <c r="AR8" s="166"/>
      <c r="AS8" s="166"/>
      <c r="AT8" s="166"/>
      <c r="AU8" s="166"/>
      <c r="AV8" s="166"/>
      <c r="AW8" s="53"/>
    </row>
    <row r="9" spans="1:53" s="55" customFormat="1" ht="46.5" customHeight="1" x14ac:dyDescent="0.2">
      <c r="A9" s="141" t="s">
        <v>14</v>
      </c>
      <c r="B9" s="141" t="s">
        <v>15</v>
      </c>
      <c r="C9" s="141" t="s">
        <v>16</v>
      </c>
      <c r="D9" s="141" t="s">
        <v>17</v>
      </c>
      <c r="E9" s="141" t="s">
        <v>18</v>
      </c>
      <c r="F9" s="141" t="s">
        <v>19</v>
      </c>
      <c r="G9" s="142" t="s">
        <v>20</v>
      </c>
      <c r="H9" s="142" t="s">
        <v>21</v>
      </c>
      <c r="I9" s="145" t="s">
        <v>22</v>
      </c>
      <c r="J9" s="167" t="s">
        <v>23</v>
      </c>
      <c r="K9" s="168"/>
      <c r="L9" s="168"/>
      <c r="M9" s="146" t="s">
        <v>24</v>
      </c>
      <c r="N9" s="146" t="s">
        <v>25</v>
      </c>
      <c r="O9" s="146" t="s">
        <v>26</v>
      </c>
      <c r="P9" s="156" t="s">
        <v>27</v>
      </c>
      <c r="Q9" s="156"/>
      <c r="R9" s="156"/>
      <c r="S9" s="165" t="s">
        <v>28</v>
      </c>
      <c r="T9" s="172" t="s">
        <v>29</v>
      </c>
      <c r="U9" s="173"/>
      <c r="V9" s="173"/>
      <c r="W9" s="173"/>
      <c r="X9" s="173"/>
      <c r="Y9" s="174"/>
      <c r="Z9" s="162" t="s">
        <v>30</v>
      </c>
      <c r="AA9" s="163"/>
      <c r="AB9" s="163"/>
      <c r="AC9" s="163"/>
      <c r="AD9" s="164"/>
      <c r="AE9" s="162" t="s">
        <v>31</v>
      </c>
      <c r="AF9" s="163"/>
      <c r="AG9" s="163"/>
      <c r="AH9" s="163"/>
      <c r="AI9" s="163"/>
      <c r="AJ9" s="164"/>
      <c r="AK9" s="162" t="s">
        <v>32</v>
      </c>
      <c r="AL9" s="163"/>
      <c r="AM9" s="163"/>
      <c r="AN9" s="163"/>
      <c r="AO9" s="163"/>
      <c r="AP9" s="164"/>
      <c r="AQ9" s="162" t="s">
        <v>33</v>
      </c>
      <c r="AR9" s="163"/>
      <c r="AS9" s="163"/>
      <c r="AT9" s="163"/>
      <c r="AU9" s="163"/>
      <c r="AV9" s="164"/>
      <c r="AW9" s="54"/>
    </row>
    <row r="10" spans="1:53" ht="46.5" customHeight="1" x14ac:dyDescent="0.2">
      <c r="A10" s="142"/>
      <c r="B10" s="142"/>
      <c r="C10" s="142"/>
      <c r="D10" s="142"/>
      <c r="E10" s="142"/>
      <c r="F10" s="142"/>
      <c r="G10" s="144"/>
      <c r="H10" s="144"/>
      <c r="I10" s="146"/>
      <c r="J10" s="47" t="s">
        <v>34</v>
      </c>
      <c r="K10" s="47" t="s">
        <v>35</v>
      </c>
      <c r="L10" s="47" t="s">
        <v>36</v>
      </c>
      <c r="M10" s="146"/>
      <c r="N10" s="146"/>
      <c r="O10" s="146"/>
      <c r="P10" s="47" t="s">
        <v>34</v>
      </c>
      <c r="Q10" s="47" t="s">
        <v>35</v>
      </c>
      <c r="R10" s="47" t="s">
        <v>36</v>
      </c>
      <c r="S10" s="145"/>
      <c r="T10" s="47" t="s">
        <v>37</v>
      </c>
      <c r="U10" s="47" t="s">
        <v>38</v>
      </c>
      <c r="V10" s="47" t="s">
        <v>39</v>
      </c>
      <c r="W10" s="48" t="s">
        <v>40</v>
      </c>
      <c r="X10" s="47" t="s">
        <v>41</v>
      </c>
      <c r="Y10" s="47" t="s">
        <v>42</v>
      </c>
      <c r="Z10" s="1" t="s">
        <v>43</v>
      </c>
      <c r="AA10" s="1" t="s">
        <v>44</v>
      </c>
      <c r="AB10" s="1" t="s">
        <v>45</v>
      </c>
      <c r="AC10" s="1" t="s">
        <v>46</v>
      </c>
      <c r="AD10" s="10" t="s">
        <v>47</v>
      </c>
      <c r="AE10" s="1" t="s">
        <v>43</v>
      </c>
      <c r="AF10" s="1" t="s">
        <v>44</v>
      </c>
      <c r="AG10" s="1" t="s">
        <v>48</v>
      </c>
      <c r="AH10" s="1" t="s">
        <v>45</v>
      </c>
      <c r="AI10" s="1" t="s">
        <v>46</v>
      </c>
      <c r="AJ10" s="10" t="s">
        <v>47</v>
      </c>
      <c r="AK10" s="1" t="s">
        <v>43</v>
      </c>
      <c r="AL10" s="1" t="s">
        <v>44</v>
      </c>
      <c r="AM10" s="1" t="s">
        <v>48</v>
      </c>
      <c r="AN10" s="1" t="s">
        <v>45</v>
      </c>
      <c r="AO10" s="1" t="s">
        <v>46</v>
      </c>
      <c r="AP10" s="10" t="s">
        <v>47</v>
      </c>
      <c r="AQ10" s="1" t="s">
        <v>43</v>
      </c>
      <c r="AR10" s="1" t="s">
        <v>44</v>
      </c>
      <c r="AS10" s="1" t="s">
        <v>48</v>
      </c>
      <c r="AT10" s="1" t="s">
        <v>45</v>
      </c>
      <c r="AU10" s="1" t="s">
        <v>46</v>
      </c>
      <c r="AV10" s="10" t="s">
        <v>47</v>
      </c>
    </row>
    <row r="11" spans="1:53" s="9" customFormat="1" ht="204.75" customHeight="1" x14ac:dyDescent="0.2">
      <c r="A11" s="127" t="s">
        <v>49</v>
      </c>
      <c r="B11" s="127" t="s">
        <v>50</v>
      </c>
      <c r="C11" s="127" t="s">
        <v>51</v>
      </c>
      <c r="D11" s="127" t="s">
        <v>52</v>
      </c>
      <c r="E11" s="272" t="s">
        <v>53</v>
      </c>
      <c r="F11" s="60" t="s">
        <v>240</v>
      </c>
      <c r="G11" s="270" t="s">
        <v>54</v>
      </c>
      <c r="H11" s="127" t="s">
        <v>55</v>
      </c>
      <c r="I11" s="271" t="s">
        <v>56</v>
      </c>
      <c r="J11" s="127" t="s">
        <v>57</v>
      </c>
      <c r="K11" s="127" t="s">
        <v>58</v>
      </c>
      <c r="L11" s="269" t="str">
        <f>VLOOKUP(J11,[1]Anexos!$B$37:$G$43,(HLOOKUP(K11,[1]Anexos!$C$37:$G$38,2,0)),0)</f>
        <v>Moderado</v>
      </c>
      <c r="M11" s="119" t="s">
        <v>235</v>
      </c>
      <c r="N11" s="127" t="s">
        <v>59</v>
      </c>
      <c r="O11" s="127" t="s">
        <v>60</v>
      </c>
      <c r="P11" s="272" t="s">
        <v>61</v>
      </c>
      <c r="Q11" s="272" t="s">
        <v>58</v>
      </c>
      <c r="R11" s="269" t="str">
        <f>VLOOKUP(P11,[1]Anexos!$B$37:$G$43,(HLOOKUP(Q11,[1]Anexos!$C$37:$G$38,2,0)),0)</f>
        <v>Moderado</v>
      </c>
      <c r="S11" s="277" t="s">
        <v>62</v>
      </c>
      <c r="T11" s="119" t="s">
        <v>235</v>
      </c>
      <c r="U11" s="57" t="s">
        <v>63</v>
      </c>
      <c r="V11" s="128" t="s">
        <v>64</v>
      </c>
      <c r="W11" s="65">
        <v>1</v>
      </c>
      <c r="X11" s="129">
        <v>46082</v>
      </c>
      <c r="Y11" s="129">
        <v>46387</v>
      </c>
      <c r="Z11" s="130">
        <v>46118</v>
      </c>
      <c r="AA11" s="131">
        <v>0.25</v>
      </c>
      <c r="AB11" s="133" t="s">
        <v>239</v>
      </c>
      <c r="AC11" s="140" t="s">
        <v>209</v>
      </c>
      <c r="AD11" s="113" t="s">
        <v>236</v>
      </c>
      <c r="AE11" s="137">
        <v>46203</v>
      </c>
      <c r="AF11" s="135">
        <v>0.25</v>
      </c>
      <c r="AG11" s="135">
        <v>0.5</v>
      </c>
      <c r="AH11" s="133" t="s">
        <v>242</v>
      </c>
      <c r="AI11" s="140" t="s">
        <v>209</v>
      </c>
      <c r="AJ11" s="139" t="s">
        <v>243</v>
      </c>
      <c r="AK11" s="58"/>
      <c r="AL11" s="59"/>
      <c r="AM11" s="59"/>
      <c r="AN11" s="16"/>
      <c r="AO11" s="56"/>
      <c r="AP11" s="16"/>
      <c r="AQ11" s="58"/>
      <c r="AR11" s="59"/>
      <c r="AS11" s="59"/>
      <c r="AT11" s="16"/>
      <c r="AU11" s="56"/>
      <c r="AV11" s="16"/>
    </row>
    <row r="12" spans="1:53" s="9" customFormat="1" ht="122.25" customHeight="1" x14ac:dyDescent="0.2">
      <c r="A12" s="127" t="s">
        <v>49</v>
      </c>
      <c r="B12" s="127" t="s">
        <v>50</v>
      </c>
      <c r="C12" s="127" t="s">
        <v>51</v>
      </c>
      <c r="D12" s="127" t="s">
        <v>52</v>
      </c>
      <c r="E12" s="272" t="s">
        <v>53</v>
      </c>
      <c r="F12" s="60" t="s">
        <v>65</v>
      </c>
      <c r="G12" s="270" t="s">
        <v>54</v>
      </c>
      <c r="H12" s="127" t="s">
        <v>55</v>
      </c>
      <c r="I12" s="271" t="s">
        <v>56</v>
      </c>
      <c r="J12" s="127" t="s">
        <v>57</v>
      </c>
      <c r="K12" s="127" t="s">
        <v>58</v>
      </c>
      <c r="L12" s="269" t="str">
        <f>VLOOKUP(J12,[1]Anexos!$B$37:$G$43,(HLOOKUP(K12,[1]Anexos!$C$37:$G$38,2,0)),0)</f>
        <v>Moderado</v>
      </c>
      <c r="M12" s="108" t="s">
        <v>67</v>
      </c>
      <c r="N12" s="57" t="s">
        <v>59</v>
      </c>
      <c r="O12" s="57" t="s">
        <v>60</v>
      </c>
      <c r="P12" s="272" t="s">
        <v>61</v>
      </c>
      <c r="Q12" s="272" t="s">
        <v>58</v>
      </c>
      <c r="R12" s="269" t="str">
        <f>VLOOKUP(P12,[1]Anexos!$B$37:$G$43,(HLOOKUP(Q12,[1]Anexos!$C$37:$G$38,2,0)),0)</f>
        <v>Moderado</v>
      </c>
      <c r="S12" s="277" t="s">
        <v>62</v>
      </c>
      <c r="T12" s="108" t="s">
        <v>67</v>
      </c>
      <c r="U12" s="61" t="s">
        <v>68</v>
      </c>
      <c r="V12" s="64" t="s">
        <v>69</v>
      </c>
      <c r="W12" s="65">
        <v>1</v>
      </c>
      <c r="X12" s="62">
        <v>46082</v>
      </c>
      <c r="Y12" s="62">
        <v>46387</v>
      </c>
      <c r="Z12" s="63">
        <v>46118</v>
      </c>
      <c r="AA12" s="132"/>
      <c r="AB12" s="133" t="s">
        <v>244</v>
      </c>
      <c r="AC12" s="140" t="s">
        <v>209</v>
      </c>
      <c r="AD12" s="134" t="s">
        <v>229</v>
      </c>
      <c r="AE12" s="138">
        <v>46203</v>
      </c>
      <c r="AF12" s="136"/>
      <c r="AG12" s="136"/>
      <c r="AH12" s="133" t="s">
        <v>245</v>
      </c>
      <c r="AI12" s="140" t="s">
        <v>209</v>
      </c>
      <c r="AJ12" s="139" t="s">
        <v>243</v>
      </c>
      <c r="AK12" s="58"/>
      <c r="AL12" s="59"/>
      <c r="AM12" s="59"/>
      <c r="AN12" s="16"/>
      <c r="AO12" s="56"/>
      <c r="AP12" s="16"/>
      <c r="AQ12" s="58"/>
      <c r="AR12" s="59"/>
      <c r="AS12" s="59"/>
      <c r="AT12" s="16"/>
      <c r="AU12" s="56"/>
      <c r="AV12" s="16"/>
    </row>
    <row r="13" spans="1:53" s="9" customFormat="1" ht="217.5" customHeight="1" x14ac:dyDescent="0.2">
      <c r="A13" s="57" t="s">
        <v>49</v>
      </c>
      <c r="B13" s="57" t="s">
        <v>50</v>
      </c>
      <c r="C13" s="57" t="s">
        <v>51</v>
      </c>
      <c r="D13" s="57" t="s">
        <v>52</v>
      </c>
      <c r="E13" s="273" t="s">
        <v>53</v>
      </c>
      <c r="F13" s="113" t="s">
        <v>66</v>
      </c>
      <c r="G13" s="274" t="s">
        <v>54</v>
      </c>
      <c r="H13" s="57" t="s">
        <v>55</v>
      </c>
      <c r="I13" s="275" t="s">
        <v>56</v>
      </c>
      <c r="J13" s="57" t="s">
        <v>57</v>
      </c>
      <c r="K13" s="57" t="s">
        <v>58</v>
      </c>
      <c r="L13" s="276" t="str">
        <f>VLOOKUP(J13,[1]Anexos!$B$37:$G$43,(HLOOKUP(K13,[1]Anexos!$C$37:$G$38,2,0)),0)</f>
        <v>Moderado</v>
      </c>
      <c r="M13" s="109" t="s">
        <v>70</v>
      </c>
      <c r="N13" s="56" t="s">
        <v>59</v>
      </c>
      <c r="O13" s="56" t="s">
        <v>60</v>
      </c>
      <c r="P13" s="273" t="s">
        <v>61</v>
      </c>
      <c r="Q13" s="273" t="s">
        <v>58</v>
      </c>
      <c r="R13" s="276" t="str">
        <f>VLOOKUP(P13,[1]Anexos!$B$37:$G$43,(HLOOKUP(Q13,[1]Anexos!$C$37:$G$38,2,0)),0)</f>
        <v>Moderado</v>
      </c>
      <c r="S13" s="278" t="s">
        <v>62</v>
      </c>
      <c r="T13" s="109" t="s">
        <v>70</v>
      </c>
      <c r="U13" s="61" t="s">
        <v>63</v>
      </c>
      <c r="V13" s="66" t="s">
        <v>230</v>
      </c>
      <c r="W13" s="65">
        <v>1</v>
      </c>
      <c r="X13" s="62">
        <v>46082</v>
      </c>
      <c r="Y13" s="62">
        <v>46387</v>
      </c>
      <c r="Z13" s="63">
        <v>46118</v>
      </c>
      <c r="AA13" s="131">
        <v>0.25</v>
      </c>
      <c r="AB13" s="133" t="s">
        <v>234</v>
      </c>
      <c r="AC13" s="140" t="s">
        <v>209</v>
      </c>
      <c r="AD13" s="113" t="s">
        <v>236</v>
      </c>
      <c r="AE13" s="138">
        <v>46203</v>
      </c>
      <c r="AF13" s="136">
        <v>0.25</v>
      </c>
      <c r="AG13" s="136">
        <v>0.5</v>
      </c>
      <c r="AH13" s="133" t="s">
        <v>241</v>
      </c>
      <c r="AI13" s="140" t="s">
        <v>209</v>
      </c>
      <c r="AJ13" s="139" t="s">
        <v>243</v>
      </c>
      <c r="AK13" s="58"/>
      <c r="AL13" s="59"/>
      <c r="AM13" s="59"/>
      <c r="AN13" s="16"/>
      <c r="AO13" s="56"/>
      <c r="AP13" s="16"/>
      <c r="AQ13" s="58"/>
      <c r="AR13" s="59"/>
      <c r="AS13" s="59"/>
      <c r="AT13" s="16"/>
      <c r="AU13" s="56"/>
      <c r="AV13" s="16"/>
    </row>
    <row r="14" spans="1:53" x14ac:dyDescent="0.2">
      <c r="F14" s="9"/>
      <c r="G14" s="9"/>
    </row>
  </sheetData>
  <sheetProtection formatCells="0" formatColumns="0" formatRows="0" insertColumns="0" insertRows="0" insertHyperlinks="0" deleteColumns="0" deleteRows="0" sort="0" autoFilter="0" pivotTables="0"/>
  <autoFilter ref="A8:AV13" xr:uid="{00000000-0009-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7"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autoFilter>
  <mergeCells count="27">
    <mergeCell ref="H9:H10"/>
    <mergeCell ref="Z9:AD9"/>
    <mergeCell ref="J9:L9"/>
    <mergeCell ref="M8:Y8"/>
    <mergeCell ref="T9:Y9"/>
    <mergeCell ref="M9:M10"/>
    <mergeCell ref="AK9:AP9"/>
    <mergeCell ref="AQ9:AV9"/>
    <mergeCell ref="S9:S10"/>
    <mergeCell ref="O9:O10"/>
    <mergeCell ref="Z8:AV8"/>
    <mergeCell ref="A9:A10"/>
    <mergeCell ref="A1:B4"/>
    <mergeCell ref="G9:G10"/>
    <mergeCell ref="I9:I10"/>
    <mergeCell ref="C1:AT4"/>
    <mergeCell ref="P9:R9"/>
    <mergeCell ref="A5:AU5"/>
    <mergeCell ref="B9:B10"/>
    <mergeCell ref="C9:C10"/>
    <mergeCell ref="E9:E10"/>
    <mergeCell ref="F9:F10"/>
    <mergeCell ref="N9:N10"/>
    <mergeCell ref="A8:L8"/>
    <mergeCell ref="A6:B6"/>
    <mergeCell ref="AE9:AJ9"/>
    <mergeCell ref="D9:D10"/>
  </mergeCells>
  <phoneticPr fontId="6" type="noConversion"/>
  <conditionalFormatting sqref="L11:L13">
    <cfRule type="containsText" dxfId="3" priority="5" operator="containsText" text="Bajo">
      <formula>NOT(ISERROR(SEARCH("Bajo",L11)))</formula>
    </cfRule>
    <cfRule type="containsText" dxfId="2" priority="6" operator="containsText" text="Moderado">
      <formula>NOT(ISERROR(SEARCH("Moderado",L11)))</formula>
    </cfRule>
    <cfRule type="containsText" dxfId="1" priority="7" operator="containsText" text="Alto">
      <formula>NOT(ISERROR(SEARCH("Alto",L11)))</formula>
    </cfRule>
    <cfRule type="containsText" dxfId="0" priority="8" operator="containsText" text="Extremo">
      <formula>NOT(ISERROR(SEARCH("Extremo",L11)))</formula>
    </cfRule>
  </conditionalFormatting>
  <conditionalFormatting sqref="R11:R13">
    <cfRule type="containsText" dxfId="8" priority="1" operator="containsText" text="Bajo">
      <formula>NOT(ISERROR(SEARCH("Bajo",R11)))</formula>
    </cfRule>
    <cfRule type="containsText" dxfId="7" priority="2" operator="containsText" text="Moderado">
      <formula>NOT(ISERROR(SEARCH("Moderado",R11)))</formula>
    </cfRule>
    <cfRule type="containsText" dxfId="6" priority="3" operator="containsText" text="Alto">
      <formula>NOT(ISERROR(SEARCH("Alto",R11)))</formula>
    </cfRule>
    <cfRule type="containsText" dxfId="5" priority="4" operator="containsText" text="Extremo">
      <formula>NOT(ISERROR(SEARCH("Extremo",R11)))</formula>
    </cfRule>
  </conditionalFormatting>
  <dataValidations xWindow="51" yWindow="420" count="32">
    <dataValidation allowBlank="1" showInputMessage="1" showErrorMessage="1" promptTitle="Posibilidad de..." prompt="Describa el posible evento identificado, incluyendo en la redacción: ¿qué? (impacto económico o reputacional), ¿cómo? (causa inmediata-situación evidente sobre la cual se presenta el riesgo) y ¿por qué? (breve referencia a las causas raiz)." sqref="G9:G10" xr:uid="{00000000-0002-0000-0000-000000000000}"/>
    <dataValidation allowBlank="1" showInputMessage="1" showErrorMessage="1" prompt="Seleccione de la lista desplegable, el(los) aspectos institucionales que se ven impactados con la materialización del riesgo. Afectación en lo económico (presupuestal) y/o reputacional." sqref="H9:H10" xr:uid="{00000000-0002-0000-0000-000001000000}"/>
    <dataValidation allowBlank="1" showInputMessage="1" showErrorMessage="1" prompt="Registre el nombre del proceso al cual está asociado el riesgo." sqref="A9:A10" xr:uid="{00000000-0002-0000-0000-000002000000}"/>
    <dataValidation allowBlank="1" showInputMessage="1" showErrorMessage="1" prompt="Registre la circular y fecha de creación o actualización del riesgo. Se incluye por parte de la Subdirección de Diseño, Evaluación y Sistematización al momento de contar con circular de oficialización del riesgo." sqref="D9:D10" xr:uid="{00000000-0002-0000-0000-000003000000}"/>
    <dataValidation allowBlank="1" showInputMessage="1" showErrorMessage="1" prompt="Registre el código asignado al riesgo. Se incluye por parte de la Subdirección de Diseño, Evaluación y Sistematización al momento de avalar la versión final del riesgo." sqref="E9:E10" xr:uid="{00000000-0002-0000-0000-000004000000}"/>
    <dataValidation allowBlank="1" showInputMessage="1" showErrorMessage="1" prompt="Registre el objetivo del proceso conforme a lo definido en su caracterización." sqref="B9:B10" xr:uid="{00000000-0002-0000-0000-000005000000}"/>
    <dataValidation allowBlank="1" showInputMessage="1" showErrorMessage="1" prompt="Registre los motivos o aspectos que puedan dar origen al riesgo y sobre los cuales se establecerán controles. Use las celdas que sean necesarias, una por cada causa." sqref="F9:F10" xr:uid="{00000000-0002-0000-0000-000006000000}"/>
    <dataValidation allowBlank="1" showInputMessage="1" showErrorMessage="1" prompt="Seleccione de la lista desplegable la categoria a la que corresponda el riesgo, teniendo en cuenta los conceptos de la Tabla 1 (ver hoja anexos)." sqref="I9:I10" xr:uid="{00000000-0002-0000-0000-000007000000}"/>
    <dataValidation allowBlank="1" showInputMessage="1" showErrorMessage="1" prompt="Seleccione de la lista desplegable la probabilidad estimada teniendo en cuenta que se está considerando el número de veces que el riesgo se ha presentado en un determinado tiempo o puede presentarse. Ver hoja anexos tabla 2." sqref="J10" xr:uid="{00000000-0002-0000-0000-000008000000}"/>
    <dataValidation allowBlank="1" showInputMessage="1" showErrorMessage="1" prompt="Seleccione de la lista desplegable el impacto estimado teniendo en cuenta que se refiere a la magnitud de los efectos en caso de materializarse el riesgo. Ver hoja anexos tabla 3." sqref="K10" xr:uid="{00000000-0002-0000-0000-000009000000}"/>
    <dataValidation allowBlank="1" showInputMessage="1" showErrorMessage="1" prompt="Este resultado se genera automáticamente y es obtenido de la intersección entre la probabilidad y el impacto seleccionados." sqref="L10 R10" xr:uid="{00000000-0002-0000-0000-00000A000000}"/>
    <dataValidation allowBlank="1" showInputMessage="1" showErrorMessage="1" prompt="Seleccione de la lista desplegable la naturaleza de la actividad de control." sqref="N9" xr:uid="{00000000-0002-0000-0000-00000B000000}"/>
    <dataValidation allowBlank="1" showInputMessage="1" showErrorMessage="1" promptTitle="Despues de evaluar el control," prompt="seleccione de la lista desplegable la probabilidad residual, resultante en la columna &quot;U&quot; de la hoja 2. Evaluación de controles." sqref="P10" xr:uid="{00000000-0002-0000-0000-00000C000000}"/>
    <dataValidation allowBlank="1" showInputMessage="1" showErrorMessage="1" prompt="Registre las Actividades de Control sobre las cuales se realizará el monitoreo y revisión del riesgo. _x000a_Nota: En caso de definir acciones adicionales, se deberán registrar en una fila independiente." sqref="T10" xr:uid="{00000000-0002-0000-0000-00000D000000}"/>
    <dataValidation allowBlank="1" showInputMessage="1" showErrorMessage="1" prompt="Registre el cargo o rol del responsable de ejecutar la actividad, en coherencia con la descripción en el diseño de la actividad de control._x000a_Nota: en cualquier caso, el responsable de coordinar y asegurar el cumplimiento es el líder del proceso." sqref="U10" xr:uid="{00000000-0002-0000-0000-00000E000000}"/>
    <dataValidation allowBlank="1" showInputMessage="1" showErrorMessage="1" prompt="Registre el resultado que se pretende alcanzar, considerando el indicador o criterio de medición definido." sqref="W10" xr:uid="{00000000-0002-0000-0000-00000F000000}"/>
    <dataValidation allowBlank="1" showInputMessage="1" showErrorMessage="1" prompt="En el formato DD/MM/AAAA, registre la fecha de terminación de la actividad a desarrollar. Esta fecha no podrá superar el 31 de diciembre de cada vigencia." sqref="Y10" xr:uid="{00000000-0002-0000-0000-000010000000}"/>
    <dataValidation allowBlank="1" showInputMessage="1" showErrorMessage="1" prompt="Registre la fecha de realización del monitoreo, DD/MM/AAA." sqref="AQ10 AE10 AK10 Z10" xr:uid="{00000000-0002-0000-0000-000011000000}"/>
    <dataValidation allowBlank="1" showInputMessage="1" showErrorMessage="1" prompt="En el formato DD/MM/AAAA, registre la fecha de inicio de la actividad a desarrollar, dentro de la vigencia." sqref="X10" xr:uid="{00000000-0002-0000-0000-000012000000}"/>
    <dataValidation allowBlank="1" showInputMessage="1" showErrorMessage="1" prompt="Registre la formula o criterio con el cual se calculará el avance porcentual en el cumplimiento de la actividad en cada periodo de monitoreo. El resultado de esta formula será el que se registre en las columnas de avance en cada periodo de monitoreo." sqref="V10" xr:uid="{00000000-0002-0000-0000-000013000000}"/>
    <dataValidation allowBlank="1" showInputMessage="1" showErrorMessage="1" prompt="Seleccione de la lista desplegable, la decisión tomada respecto al riesgo, teniendo en cuenta lo establecido en el Lineamiento Administración de Riesgos (LIN-SG-001)." sqref="S9:S10" xr:uid="{00000000-0002-0000-0000-000014000000}"/>
    <dataValidation allowBlank="1" showInputMessage="1" showErrorMessage="1" prompt="Describa los avances en el cumplimiento de la actividad definida y relacione las evidencias que los soportan." sqref="AB10:AC10 AH10 AN10 AT10" xr:uid="{00000000-0002-0000-0000-000015000000}"/>
    <dataValidation allowBlank="1" showInputMessage="1" showErrorMessage="1" prompt="Seleccione de la lista desplegable la categoria que corresponda." sqref="A6:B6" xr:uid="{00000000-0002-0000-0000-000016000000}"/>
    <dataValidation allowBlank="1" showInputMessage="1" showErrorMessage="1" promptTitle="Para cada causa identificada" prompt="registre la actividad de control de acuerdo con la estructura y variables definidas en el Lineamiento Administración de riesgos. Un control puede ser tan eficiente que mitigue varias causas, pero se debe registrar o asociar a cada causa por separado." sqref="M9:M10" xr:uid="{00000000-0002-0000-0000-000017000000}"/>
    <dataValidation allowBlank="1" showInputMessage="1" showErrorMessage="1" prompt="Describa, tal como se encuentra en la caracterización del proceso, la actividad donde existe evidencia o se tienen indicios de que pueden ocurrir eventos de riesgo." sqref="C9:C10" xr:uid="{00000000-0002-0000-0000-000018000000}"/>
    <dataValidation allowBlank="1" showInputMessage="1" showErrorMessage="1" prompt="Seleccione de la lista desplegable la forma como se ejecuta el control, dependiendo de que sea ejecutado por una persona (manual) o por un sistema (automático)." sqref="O9:O10" xr:uid="{00000000-0002-0000-0000-000019000000}"/>
    <dataValidation allowBlank="1" showInputMessage="1" showErrorMessage="1" prompt="Registre el nivel de avance acumulado desde el inicio de la actividad en la vigencia, hasta la fecha de monitoreo. En caso de ser una meta constante, corresponde al mismo avance del periodo." sqref="AG10 AM10 AS10" xr:uid="{00000000-0002-0000-0000-00001A000000}"/>
    <dataValidation allowBlank="1" showInputMessage="1" showErrorMessage="1" prompt="Seleccione de la lista desplegable el impacto estimado teniendo en cuenta que se refiere a la magnitud de los efectos en caso de materializarse el riesgo. Ver hoja anexos tabla 3. Recuerde que este impacto solamente se disminuye con controles correctivos." sqref="Q10" xr:uid="{00000000-0002-0000-0000-00001B000000}"/>
    <dataValidation allowBlank="1" showInputMessage="1" showErrorMessage="1" prompt="Para diligenciar este campo, dirijase primero a la hoja &quot;2. Evaluación de controles&quot;, y realice la evaluación de cada actividad de control." sqref="P9:R9" xr:uid="{00000000-0002-0000-0000-00001C000000}"/>
    <dataValidation allowBlank="1" showInputMessage="1" showErrorMessage="1" prompt="Registre el nivel de avance en el cumplimiento de la actividad. Corresponde al resultado en términos porcentuales del indicador o criterio de avance definido." sqref="AA10 AF10 AL10 AR10" xr:uid="{00000000-0002-0000-0000-00001D000000}"/>
    <dataValidation allowBlank="1" showInputMessage="1" showErrorMessage="1" prompt="Seleccione de la lista desplegable si durante el periodo se ha materializado el riesgo. En caso de materialización se debe diligenciar y remitir el Formato Plan de restablecimiento (FOR-SG-015)." sqref="AI10 AO10 AU10" xr:uid="{00000000-0002-0000-0000-00001E000000}"/>
    <dataValidation allowBlank="1" showInputMessage="1" showErrorMessage="1" prompt="Registre la fecha y las observaciones o resultados de la revisión al monitoreo reportado por la primera línea de defensa. Se diligencia por parte de la segunda línea de defensa al recibir el reporte del monitoreo." sqref="AD10 AJ10 AP10 AV10" xr:uid="{00000000-0002-0000-0000-00001F000000}"/>
  </dataValidations>
  <pageMargins left="0.35433070866141736" right="0.35433070866141736" top="0.98425196850393704" bottom="0.98425196850393704" header="0" footer="0"/>
  <pageSetup scale="28" orientation="landscape" r:id="rId1"/>
  <headerFooter alignWithMargins="0"/>
  <colBreaks count="1" manualBreakCount="1">
    <brk id="25" max="35" man="1"/>
  </colBreaks>
  <drawing r:id="rId2"/>
  <extLst>
    <ext xmlns:x14="http://schemas.microsoft.com/office/spreadsheetml/2009/9/main" uri="{CCE6A557-97BC-4b89-ADB6-D9C93CAAB3DF}">
      <x14:dataValidations xmlns:xm="http://schemas.microsoft.com/office/excel/2006/main" xWindow="51" yWindow="420" count="1">
        <x14:dataValidation type="list" allowBlank="1" showInputMessage="1" showErrorMessage="1" xr:uid="{00000000-0002-0000-0000-000020000000}">
          <x14:formula1>
            <xm:f>'https://d.docs.live.net/Users/fhernandeza/Downloads/[20250221_for_sg_013_v4_mapa_riesgos_GD_2025_R2_arb_17032025 (1).xlsx]Anexos'!#REF!</xm:f>
          </x14:formula1>
          <xm:sqref>S11:S13 C6 H11:K13 AU11:AU13 AO11:AO13 N11:Q13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78"/>
  <sheetViews>
    <sheetView topLeftCell="A16" zoomScale="80" zoomScaleNormal="80" zoomScaleSheetLayoutView="70" zoomScalePageLayoutView="25" workbookViewId="0">
      <selection activeCell="W52" sqref="W52"/>
    </sheetView>
  </sheetViews>
  <sheetFormatPr baseColWidth="10" defaultColWidth="2.85546875" defaultRowHeight="12.75" x14ac:dyDescent="0.2"/>
  <cols>
    <col min="1" max="1" width="1.140625" style="67" customWidth="1"/>
    <col min="2" max="2" width="11.7109375" style="71" customWidth="1"/>
    <col min="3" max="3" width="35.28515625" style="71" customWidth="1"/>
    <col min="4" max="4" width="10.85546875" style="68" bestFit="1" customWidth="1"/>
    <col min="5" max="5" width="8.140625" style="68" customWidth="1"/>
    <col min="6" max="6" width="41.140625" style="68" customWidth="1"/>
    <col min="7" max="7" width="79.5703125" style="69" customWidth="1"/>
    <col min="8" max="8" width="14" style="70" customWidth="1"/>
    <col min="9" max="9" width="5.85546875" style="70" bestFit="1" customWidth="1"/>
    <col min="10" max="10" width="14.140625" style="69" customWidth="1"/>
    <col min="11" max="11" width="5.85546875" style="69" bestFit="1" customWidth="1"/>
    <col min="12" max="12" width="16" style="69" customWidth="1"/>
    <col min="13" max="13" width="13.28515625" style="68" bestFit="1" customWidth="1"/>
    <col min="14" max="14" width="13.7109375" style="68" customWidth="1"/>
    <col min="15" max="15" width="11.7109375" style="68" customWidth="1"/>
    <col min="16" max="16" width="11.140625" style="67" customWidth="1"/>
    <col min="17" max="17" width="15.28515625" style="67" customWidth="1"/>
    <col min="18" max="18" width="12.5703125" style="67" customWidth="1"/>
    <col min="19" max="19" width="16.7109375" style="67" customWidth="1"/>
    <col min="20" max="20" width="14.42578125" style="67" customWidth="1"/>
    <col min="21" max="21" width="14.7109375" style="67" customWidth="1"/>
    <col min="22" max="22" width="27.28515625" style="67" customWidth="1"/>
    <col min="23" max="23" width="40.28515625" style="67" customWidth="1"/>
    <col min="24" max="16384" width="2.85546875" style="67"/>
  </cols>
  <sheetData>
    <row r="1" spans="1:23" ht="5.25" customHeight="1" x14ac:dyDescent="0.2"/>
    <row r="2" spans="1:23" ht="19.5" customHeight="1" x14ac:dyDescent="0.2">
      <c r="B2" s="177"/>
      <c r="C2" s="178"/>
      <c r="D2" s="183" t="s">
        <v>0</v>
      </c>
      <c r="E2" s="184"/>
      <c r="F2" s="184"/>
      <c r="G2" s="184"/>
      <c r="H2" s="184"/>
      <c r="I2" s="184"/>
      <c r="J2" s="184"/>
      <c r="K2" s="184"/>
      <c r="L2" s="184"/>
      <c r="M2" s="184"/>
      <c r="N2" s="184"/>
      <c r="O2" s="184"/>
      <c r="P2" s="184"/>
      <c r="Q2" s="184"/>
      <c r="R2" s="184"/>
      <c r="S2" s="184"/>
      <c r="T2" s="184"/>
      <c r="U2" s="185"/>
      <c r="V2" s="107" t="s">
        <v>1</v>
      </c>
      <c r="W2" s="107" t="s">
        <v>2</v>
      </c>
    </row>
    <row r="3" spans="1:23" ht="19.5" customHeight="1" x14ac:dyDescent="0.2">
      <c r="B3" s="179"/>
      <c r="C3" s="180"/>
      <c r="D3" s="186"/>
      <c r="E3" s="187"/>
      <c r="F3" s="187"/>
      <c r="G3" s="187"/>
      <c r="H3" s="187"/>
      <c r="I3" s="187"/>
      <c r="J3" s="187"/>
      <c r="K3" s="187"/>
      <c r="L3" s="187"/>
      <c r="M3" s="187"/>
      <c r="N3" s="187"/>
      <c r="O3" s="187"/>
      <c r="P3" s="187"/>
      <c r="Q3" s="187"/>
      <c r="R3" s="187"/>
      <c r="S3" s="187"/>
      <c r="T3" s="187"/>
      <c r="U3" s="188"/>
      <c r="V3" s="107" t="s">
        <v>3</v>
      </c>
      <c r="W3" s="107">
        <v>4</v>
      </c>
    </row>
    <row r="4" spans="1:23" ht="19.5" customHeight="1" x14ac:dyDescent="0.2">
      <c r="B4" s="179"/>
      <c r="C4" s="180"/>
      <c r="D4" s="186"/>
      <c r="E4" s="187"/>
      <c r="F4" s="187"/>
      <c r="G4" s="187"/>
      <c r="H4" s="187"/>
      <c r="I4" s="187"/>
      <c r="J4" s="187"/>
      <c r="K4" s="187"/>
      <c r="L4" s="187"/>
      <c r="M4" s="187"/>
      <c r="N4" s="187"/>
      <c r="O4" s="187"/>
      <c r="P4" s="187"/>
      <c r="Q4" s="187"/>
      <c r="R4" s="187"/>
      <c r="S4" s="187"/>
      <c r="T4" s="187"/>
      <c r="U4" s="188"/>
      <c r="V4" s="107" t="s">
        <v>4</v>
      </c>
      <c r="W4" s="107" t="s">
        <v>5</v>
      </c>
    </row>
    <row r="5" spans="1:23" ht="19.5" customHeight="1" x14ac:dyDescent="0.2">
      <c r="B5" s="181"/>
      <c r="C5" s="182"/>
      <c r="D5" s="189"/>
      <c r="E5" s="190"/>
      <c r="F5" s="190"/>
      <c r="G5" s="190"/>
      <c r="H5" s="190"/>
      <c r="I5" s="190"/>
      <c r="J5" s="190"/>
      <c r="K5" s="190"/>
      <c r="L5" s="190"/>
      <c r="M5" s="190"/>
      <c r="N5" s="190"/>
      <c r="O5" s="190"/>
      <c r="P5" s="190"/>
      <c r="Q5" s="190"/>
      <c r="R5" s="190"/>
      <c r="S5" s="190"/>
      <c r="T5" s="190"/>
      <c r="U5" s="191"/>
      <c r="V5" s="107" t="s">
        <v>6</v>
      </c>
      <c r="W5" s="107" t="s">
        <v>71</v>
      </c>
    </row>
    <row r="6" spans="1:23" ht="12" customHeight="1" x14ac:dyDescent="0.2">
      <c r="B6" s="67"/>
      <c r="C6" s="67"/>
      <c r="D6" s="106"/>
      <c r="E6" s="106"/>
      <c r="F6" s="106"/>
      <c r="G6" s="106"/>
      <c r="H6" s="106"/>
      <c r="I6" s="106"/>
      <c r="J6" s="106"/>
      <c r="K6" s="106"/>
      <c r="L6" s="106"/>
      <c r="W6" s="105" t="s">
        <v>8</v>
      </c>
    </row>
    <row r="7" spans="1:23" ht="20.25" customHeight="1" x14ac:dyDescent="0.2">
      <c r="B7" s="192" t="s">
        <v>72</v>
      </c>
      <c r="C7" s="192"/>
      <c r="D7" s="192"/>
      <c r="E7" s="192"/>
      <c r="F7" s="192"/>
      <c r="G7" s="192"/>
      <c r="H7" s="192"/>
      <c r="I7" s="192"/>
      <c r="J7" s="192"/>
      <c r="K7" s="192"/>
      <c r="L7" s="192"/>
      <c r="M7" s="192"/>
      <c r="N7" s="192"/>
      <c r="O7" s="192"/>
      <c r="P7" s="192"/>
      <c r="Q7" s="192"/>
      <c r="R7" s="192"/>
      <c r="S7" s="192"/>
      <c r="T7" s="192"/>
      <c r="U7" s="192"/>
      <c r="V7" s="192"/>
      <c r="W7" s="192"/>
    </row>
    <row r="8" spans="1:23" x14ac:dyDescent="0.2">
      <c r="B8" s="99"/>
      <c r="C8" s="99"/>
      <c r="D8" s="104"/>
      <c r="E8" s="98"/>
      <c r="F8" s="98"/>
      <c r="L8" s="102"/>
    </row>
    <row r="9" spans="1:23" ht="15" customHeight="1" x14ac:dyDescent="0.2">
      <c r="A9" s="74"/>
      <c r="B9" s="193" t="s">
        <v>73</v>
      </c>
      <c r="C9" s="194"/>
      <c r="D9" s="208">
        <v>46063</v>
      </c>
      <c r="E9" s="209"/>
      <c r="F9" s="100" t="s">
        <v>74</v>
      </c>
      <c r="G9" s="210" t="s">
        <v>231</v>
      </c>
      <c r="H9" s="211"/>
      <c r="I9" s="103"/>
      <c r="J9" s="193" t="s">
        <v>75</v>
      </c>
      <c r="K9" s="193"/>
      <c r="L9" s="193"/>
      <c r="M9" s="194"/>
      <c r="N9" s="209" t="s">
        <v>232</v>
      </c>
      <c r="O9" s="209"/>
      <c r="P9" s="209"/>
      <c r="Q9" s="209"/>
      <c r="R9" s="209"/>
      <c r="T9" s="70"/>
      <c r="U9" s="70"/>
    </row>
    <row r="10" spans="1:23" x14ac:dyDescent="0.2">
      <c r="B10" s="99"/>
      <c r="C10" s="99"/>
      <c r="D10" s="98"/>
      <c r="E10" s="98"/>
      <c r="F10" s="98"/>
      <c r="L10" s="102"/>
    </row>
    <row r="11" spans="1:23" s="95" customFormat="1" ht="28.5" customHeight="1" x14ac:dyDescent="0.2">
      <c r="B11" s="204" t="s">
        <v>76</v>
      </c>
      <c r="C11" s="204" t="s">
        <v>77</v>
      </c>
      <c r="D11" s="204" t="s">
        <v>78</v>
      </c>
      <c r="E11" s="204"/>
      <c r="F11" s="205" t="s">
        <v>79</v>
      </c>
      <c r="G11" s="204" t="s">
        <v>80</v>
      </c>
      <c r="H11" s="197" t="s">
        <v>81</v>
      </c>
      <c r="I11" s="198"/>
      <c r="J11" s="198"/>
      <c r="K11" s="198"/>
      <c r="L11" s="198"/>
      <c r="M11" s="198"/>
      <c r="N11" s="198"/>
      <c r="O11" s="198"/>
      <c r="P11" s="199"/>
      <c r="Q11" s="195" t="s">
        <v>82</v>
      </c>
      <c r="R11" s="195"/>
      <c r="S11" s="195"/>
      <c r="T11" s="195"/>
      <c r="U11" s="196" t="s">
        <v>83</v>
      </c>
    </row>
    <row r="12" spans="1:23" s="95" customFormat="1" ht="21.75" customHeight="1" x14ac:dyDescent="0.2">
      <c r="B12" s="204"/>
      <c r="C12" s="204"/>
      <c r="D12" s="204"/>
      <c r="E12" s="204"/>
      <c r="F12" s="206"/>
      <c r="G12" s="204"/>
      <c r="H12" s="197" t="s">
        <v>84</v>
      </c>
      <c r="I12" s="198"/>
      <c r="J12" s="198"/>
      <c r="K12" s="199"/>
      <c r="L12" s="197" t="s">
        <v>85</v>
      </c>
      <c r="M12" s="198"/>
      <c r="N12" s="198"/>
      <c r="O12" s="198"/>
      <c r="P12" s="199"/>
      <c r="Q12" s="200" t="s">
        <v>86</v>
      </c>
      <c r="R12" s="200" t="s">
        <v>87</v>
      </c>
      <c r="S12" s="200" t="s">
        <v>88</v>
      </c>
      <c r="T12" s="202" t="s">
        <v>89</v>
      </c>
      <c r="U12" s="196" t="s">
        <v>90</v>
      </c>
    </row>
    <row r="13" spans="1:23" s="95" customFormat="1" ht="63.75" x14ac:dyDescent="0.2">
      <c r="B13" s="204"/>
      <c r="C13" s="204"/>
      <c r="D13" s="97" t="s">
        <v>91</v>
      </c>
      <c r="E13" s="97" t="s">
        <v>36</v>
      </c>
      <c r="F13" s="207"/>
      <c r="G13" s="204"/>
      <c r="H13" s="97" t="s">
        <v>92</v>
      </c>
      <c r="I13" s="97" t="s">
        <v>93</v>
      </c>
      <c r="J13" s="97" t="s">
        <v>94</v>
      </c>
      <c r="K13" s="97" t="s">
        <v>93</v>
      </c>
      <c r="L13" s="97" t="s">
        <v>95</v>
      </c>
      <c r="M13" s="41" t="s">
        <v>38</v>
      </c>
      <c r="N13" s="41" t="s">
        <v>96</v>
      </c>
      <c r="O13" s="41" t="s">
        <v>97</v>
      </c>
      <c r="P13" s="97" t="s">
        <v>98</v>
      </c>
      <c r="Q13" s="201"/>
      <c r="R13" s="201"/>
      <c r="S13" s="201"/>
      <c r="T13" s="203"/>
      <c r="U13" s="196"/>
    </row>
    <row r="14" spans="1:23" s="88" customFormat="1" ht="216" customHeight="1" x14ac:dyDescent="0.2">
      <c r="B14" s="221" t="s">
        <v>99</v>
      </c>
      <c r="C14" s="221" t="s">
        <v>100</v>
      </c>
      <c r="D14" s="224" t="s">
        <v>101</v>
      </c>
      <c r="E14" s="227">
        <f>VLOOKUP(D14,[2]Criterios!$A$20:$B$24,2,FALSE)</f>
        <v>0.6</v>
      </c>
      <c r="F14" s="230" t="s">
        <v>102</v>
      </c>
      <c r="G14" s="110" t="s">
        <v>103</v>
      </c>
      <c r="H14" s="39" t="s">
        <v>104</v>
      </c>
      <c r="I14" s="40">
        <f>VLOOKUP(H14,Criterios!$B$3:$C$6,2,FALSE)</f>
        <v>0.25</v>
      </c>
      <c r="J14" s="39" t="s">
        <v>60</v>
      </c>
      <c r="K14" s="40">
        <f>VLOOKUP(J14,Criterios!$B$7:$C$9,2,FALSE)</f>
        <v>0.15</v>
      </c>
      <c r="L14" s="39" t="s">
        <v>105</v>
      </c>
      <c r="M14" s="39" t="s">
        <v>106</v>
      </c>
      <c r="N14" s="39" t="s">
        <v>107</v>
      </c>
      <c r="O14" s="39" t="s">
        <v>108</v>
      </c>
      <c r="P14" s="39" t="s">
        <v>109</v>
      </c>
      <c r="Q14" s="90">
        <f t="shared" ref="Q14:Q19" si="0">+I14+K14</f>
        <v>0.4</v>
      </c>
      <c r="R14" s="90">
        <f>(E14-(E14*Q14))</f>
        <v>0.36</v>
      </c>
      <c r="S14" s="231">
        <f>IF(R15&gt;1%,R15,R14)</f>
        <v>0.36</v>
      </c>
      <c r="T14" s="239">
        <f>IF(S18&gt;1%,S18,(IF(S16&gt;1%,S16,S14)))</f>
        <v>0.12959999999999999</v>
      </c>
      <c r="U14" s="212" t="str">
        <f>IF(T14&lt;=20%,[2]Criterios!$A$20,IF(T14&lt;=40%,[2]Criterios!$A$21,IF(T14&lt;=60%,[2]Criterios!$A$22,IF(T14&lt;=80,[2]Criterios!$A$23,[2]Criterios!$A$24))))</f>
        <v>Muy baja</v>
      </c>
    </row>
    <row r="15" spans="1:23" s="88" customFormat="1" ht="19.5" customHeight="1" x14ac:dyDescent="0.2">
      <c r="B15" s="222"/>
      <c r="C15" s="222"/>
      <c r="D15" s="225"/>
      <c r="E15" s="228"/>
      <c r="F15" s="215"/>
      <c r="G15" s="111" t="s">
        <v>110</v>
      </c>
      <c r="H15" s="37" t="s">
        <v>111</v>
      </c>
      <c r="I15" s="38">
        <f>VLOOKUP(H15,Criterios!$B$3:$C$6,2,FALSE)</f>
        <v>0</v>
      </c>
      <c r="J15" s="37" t="s">
        <v>111</v>
      </c>
      <c r="K15" s="38">
        <f>VLOOKUP(J15,Criterios!$B$7:$C$9,2,FALSE)</f>
        <v>0</v>
      </c>
      <c r="L15" s="37"/>
      <c r="M15" s="37"/>
      <c r="N15" s="37"/>
      <c r="O15" s="37"/>
      <c r="P15" s="37"/>
      <c r="Q15" s="84">
        <f t="shared" si="0"/>
        <v>0</v>
      </c>
      <c r="R15" s="84">
        <f>(R14-(R14*Q15))</f>
        <v>0.36</v>
      </c>
      <c r="S15" s="216"/>
      <c r="T15" s="240"/>
      <c r="U15" s="213"/>
    </row>
    <row r="16" spans="1:23" s="88" customFormat="1" ht="120.75" customHeight="1" x14ac:dyDescent="0.2">
      <c r="B16" s="222"/>
      <c r="C16" s="222"/>
      <c r="D16" s="225"/>
      <c r="E16" s="228"/>
      <c r="F16" s="215" t="s">
        <v>112</v>
      </c>
      <c r="G16" s="111" t="s">
        <v>67</v>
      </c>
      <c r="H16" s="37" t="s">
        <v>104</v>
      </c>
      <c r="I16" s="36">
        <f>VLOOKUP(H16,Criterios!$B$3:$C$6,2,FALSE)</f>
        <v>0.25</v>
      </c>
      <c r="J16" s="39" t="s">
        <v>60</v>
      </c>
      <c r="K16" s="36">
        <f>VLOOKUP(J16,Criterios!$B$7:$C$9,2,FALSE)</f>
        <v>0.15</v>
      </c>
      <c r="L16" s="35" t="s">
        <v>105</v>
      </c>
      <c r="M16" s="37" t="s">
        <v>106</v>
      </c>
      <c r="N16" s="35" t="s">
        <v>107</v>
      </c>
      <c r="O16" s="39" t="s">
        <v>108</v>
      </c>
      <c r="P16" s="39" t="s">
        <v>109</v>
      </c>
      <c r="Q16" s="84">
        <f t="shared" si="0"/>
        <v>0.4</v>
      </c>
      <c r="R16" s="84">
        <f>IF(Q16&gt;1%,(R15-(R15*Q16)),Q16)</f>
        <v>0.216</v>
      </c>
      <c r="S16" s="216">
        <f>IF(R17&gt;1%,R17,R16)</f>
        <v>0.216</v>
      </c>
      <c r="T16" s="240"/>
      <c r="U16" s="213"/>
    </row>
    <row r="17" spans="1:23" s="88" customFormat="1" ht="18" customHeight="1" x14ac:dyDescent="0.2">
      <c r="B17" s="222"/>
      <c r="C17" s="222"/>
      <c r="D17" s="225"/>
      <c r="E17" s="228"/>
      <c r="F17" s="215"/>
      <c r="G17" s="111" t="s">
        <v>110</v>
      </c>
      <c r="H17" s="37" t="s">
        <v>111</v>
      </c>
      <c r="I17" s="38">
        <f>VLOOKUP(H17,Criterios!$B$3:$C$6,2,FALSE)</f>
        <v>0</v>
      </c>
      <c r="J17" s="37" t="s">
        <v>111</v>
      </c>
      <c r="K17" s="38">
        <f>VLOOKUP(J17,Criterios!$B$7:$C$9,2,FALSE)</f>
        <v>0</v>
      </c>
      <c r="L17" s="85"/>
      <c r="M17" s="85"/>
      <c r="N17" s="85"/>
      <c r="O17" s="85"/>
      <c r="P17" s="85"/>
      <c r="Q17" s="84">
        <f t="shared" si="0"/>
        <v>0</v>
      </c>
      <c r="R17" s="84">
        <f>(R16-(R16*Q17))</f>
        <v>0.216</v>
      </c>
      <c r="S17" s="216"/>
      <c r="T17" s="240"/>
      <c r="U17" s="213"/>
    </row>
    <row r="18" spans="1:23" s="88" customFormat="1" ht="216" customHeight="1" x14ac:dyDescent="0.2">
      <c r="B18" s="222"/>
      <c r="C18" s="222"/>
      <c r="D18" s="225"/>
      <c r="E18" s="228"/>
      <c r="F18" s="217" t="s">
        <v>113</v>
      </c>
      <c r="G18" s="112" t="s">
        <v>114</v>
      </c>
      <c r="H18" s="37" t="s">
        <v>104</v>
      </c>
      <c r="I18" s="36">
        <f>VLOOKUP(H18,Criterios!$B$3:$C$6,2,FALSE)</f>
        <v>0.25</v>
      </c>
      <c r="J18" s="39" t="s">
        <v>60</v>
      </c>
      <c r="K18" s="36">
        <f>VLOOKUP(J18,Criterios!$B$7:$C$9,2,FALSE)</f>
        <v>0.15</v>
      </c>
      <c r="L18" s="35" t="s">
        <v>105</v>
      </c>
      <c r="M18" s="37" t="s">
        <v>106</v>
      </c>
      <c r="N18" s="35" t="s">
        <v>107</v>
      </c>
      <c r="O18" s="39" t="s">
        <v>108</v>
      </c>
      <c r="P18" s="39" t="s">
        <v>109</v>
      </c>
      <c r="Q18" s="80">
        <f t="shared" si="0"/>
        <v>0.4</v>
      </c>
      <c r="R18" s="80">
        <f>IF(Q18&gt;1%,(R17-(R17*Q18)),Q18)</f>
        <v>0.12959999999999999</v>
      </c>
      <c r="S18" s="219">
        <f>IF(R19&gt;1%,R19,R18)</f>
        <v>0.12959999999999999</v>
      </c>
      <c r="T18" s="240"/>
      <c r="U18" s="213"/>
    </row>
    <row r="19" spans="1:23" s="88" customFormat="1" ht="17.25" customHeight="1" x14ac:dyDescent="0.2">
      <c r="B19" s="223"/>
      <c r="C19" s="223"/>
      <c r="D19" s="226"/>
      <c r="E19" s="229"/>
      <c r="F19" s="218"/>
      <c r="G19" s="79" t="s">
        <v>110</v>
      </c>
      <c r="H19" s="37" t="s">
        <v>111</v>
      </c>
      <c r="I19" s="38">
        <f>VLOOKUP(H19,Criterios!$B$3:$C$6,2,FALSE)</f>
        <v>0</v>
      </c>
      <c r="J19" s="37" t="s">
        <v>111</v>
      </c>
      <c r="K19" s="38">
        <f>VLOOKUP(J19,Criterios!$B$7:$C$9,2,FALSE)</f>
        <v>0</v>
      </c>
      <c r="L19" s="77"/>
      <c r="M19" s="77"/>
      <c r="N19" s="77"/>
      <c r="O19" s="77"/>
      <c r="P19" s="77"/>
      <c r="Q19" s="76">
        <f t="shared" si="0"/>
        <v>0</v>
      </c>
      <c r="R19" s="76">
        <f>IF(Q19&gt;1%,(R18-(R18*Q19)),Q19)</f>
        <v>0</v>
      </c>
      <c r="S19" s="220"/>
      <c r="T19" s="241"/>
      <c r="U19" s="214"/>
    </row>
    <row r="20" spans="1:23" ht="15" x14ac:dyDescent="0.2">
      <c r="A20" s="74"/>
      <c r="B20" s="73"/>
      <c r="C20" s="73"/>
      <c r="D20" s="73"/>
      <c r="E20" s="73"/>
      <c r="F20" s="73"/>
      <c r="G20" s="73"/>
      <c r="J20" s="70"/>
      <c r="K20" s="70"/>
      <c r="L20" s="70"/>
      <c r="M20" s="70"/>
      <c r="N20" s="70"/>
      <c r="O20" s="70"/>
      <c r="P20" s="70"/>
      <c r="Q20" s="70"/>
      <c r="R20" s="70"/>
      <c r="S20" s="70"/>
      <c r="T20" s="70"/>
      <c r="U20" s="70"/>
    </row>
    <row r="21" spans="1:23" ht="4.5" customHeight="1" x14ac:dyDescent="0.2">
      <c r="A21" s="74"/>
      <c r="B21" s="100"/>
      <c r="C21" s="100"/>
      <c r="D21" s="70"/>
      <c r="E21" s="70"/>
      <c r="F21" s="70"/>
      <c r="G21" s="73"/>
      <c r="H21" s="100"/>
      <c r="I21" s="100"/>
      <c r="J21" s="100"/>
      <c r="K21" s="100"/>
      <c r="L21" s="100"/>
      <c r="M21" s="70"/>
      <c r="N21" s="70"/>
      <c r="O21" s="70"/>
      <c r="P21" s="70"/>
      <c r="Q21" s="70"/>
      <c r="R21" s="70"/>
      <c r="S21" s="70"/>
      <c r="T21" s="70"/>
      <c r="U21" s="70"/>
    </row>
    <row r="22" spans="1:23" ht="6.75" customHeight="1" x14ac:dyDescent="0.2">
      <c r="A22" s="74"/>
      <c r="B22" s="73"/>
      <c r="C22" s="73"/>
      <c r="D22" s="73"/>
      <c r="E22" s="73"/>
      <c r="F22" s="73"/>
      <c r="G22" s="73"/>
      <c r="J22" s="70"/>
      <c r="K22" s="70"/>
      <c r="L22" s="70"/>
      <c r="M22" s="70"/>
      <c r="N22" s="70"/>
      <c r="O22" s="70"/>
      <c r="P22" s="70"/>
      <c r="Q22" s="70"/>
      <c r="R22" s="70"/>
      <c r="S22" s="70"/>
      <c r="T22" s="70"/>
      <c r="U22" s="70"/>
    </row>
    <row r="23" spans="1:23" ht="16.5" customHeight="1" x14ac:dyDescent="0.2">
      <c r="A23" s="74"/>
      <c r="B23" s="192" t="s">
        <v>119</v>
      </c>
      <c r="C23" s="192"/>
      <c r="D23" s="192"/>
      <c r="E23" s="192"/>
      <c r="F23" s="192"/>
      <c r="G23" s="192"/>
      <c r="H23" s="192"/>
      <c r="I23" s="192"/>
      <c r="J23" s="192"/>
      <c r="K23" s="192"/>
      <c r="L23" s="192"/>
      <c r="M23" s="192"/>
      <c r="N23" s="192"/>
      <c r="O23" s="192"/>
      <c r="P23" s="192"/>
      <c r="Q23" s="192"/>
      <c r="R23" s="192"/>
      <c r="S23" s="192"/>
      <c r="T23" s="192"/>
      <c r="U23" s="192"/>
      <c r="V23" s="192"/>
      <c r="W23" s="192"/>
    </row>
    <row r="24" spans="1:23" ht="15" x14ac:dyDescent="0.2">
      <c r="A24" s="74"/>
      <c r="B24" s="99"/>
      <c r="C24" s="99"/>
      <c r="D24" s="98"/>
      <c r="E24" s="98"/>
      <c r="F24" s="98"/>
      <c r="H24" s="100"/>
      <c r="I24" s="100"/>
      <c r="J24" s="100"/>
      <c r="K24" s="100"/>
      <c r="L24" s="100"/>
    </row>
    <row r="25" spans="1:23" ht="15" customHeight="1" x14ac:dyDescent="0.2">
      <c r="A25" s="74"/>
      <c r="B25" s="193" t="s">
        <v>73</v>
      </c>
      <c r="C25" s="194"/>
      <c r="D25" s="233">
        <v>46122</v>
      </c>
      <c r="E25" s="234"/>
      <c r="F25" s="100" t="s">
        <v>74</v>
      </c>
      <c r="G25" s="235" t="s">
        <v>237</v>
      </c>
      <c r="H25" s="236"/>
      <c r="I25" s="237" t="s">
        <v>120</v>
      </c>
      <c r="J25" s="193"/>
      <c r="K25" s="193"/>
      <c r="L25" s="193"/>
      <c r="M25" s="194"/>
      <c r="N25" s="234" t="s">
        <v>238</v>
      </c>
      <c r="O25" s="234"/>
      <c r="P25" s="234"/>
      <c r="Q25" s="234"/>
      <c r="R25" s="234"/>
      <c r="T25" s="70"/>
      <c r="U25" s="70"/>
    </row>
    <row r="26" spans="1:23" ht="15" x14ac:dyDescent="0.2">
      <c r="A26" s="74"/>
      <c r="B26" s="99"/>
      <c r="C26" s="99"/>
      <c r="D26" s="98"/>
      <c r="E26" s="98"/>
      <c r="F26" s="98"/>
      <c r="H26" s="232"/>
      <c r="I26" s="232"/>
      <c r="J26" s="232"/>
      <c r="K26" s="232"/>
      <c r="L26" s="232"/>
    </row>
    <row r="27" spans="1:23" s="95" customFormat="1" ht="28.5" customHeight="1" x14ac:dyDescent="0.25">
      <c r="B27" s="204" t="s">
        <v>76</v>
      </c>
      <c r="C27" s="204" t="s">
        <v>77</v>
      </c>
      <c r="D27" s="204" t="s">
        <v>78</v>
      </c>
      <c r="E27" s="204"/>
      <c r="F27" s="205" t="s">
        <v>79</v>
      </c>
      <c r="G27" s="204" t="s">
        <v>80</v>
      </c>
      <c r="H27" s="197" t="s">
        <v>81</v>
      </c>
      <c r="I27" s="198"/>
      <c r="J27" s="198"/>
      <c r="K27" s="198"/>
      <c r="L27" s="198"/>
      <c r="M27" s="198"/>
      <c r="N27" s="198"/>
      <c r="O27" s="198"/>
      <c r="P27" s="199"/>
      <c r="Q27" s="195" t="s">
        <v>82</v>
      </c>
      <c r="R27" s="195"/>
      <c r="S27" s="195"/>
      <c r="T27" s="195"/>
      <c r="U27" s="196" t="s">
        <v>83</v>
      </c>
      <c r="V27" s="238" t="s">
        <v>121</v>
      </c>
      <c r="W27" s="101"/>
    </row>
    <row r="28" spans="1:23" s="95" customFormat="1" ht="21.75" customHeight="1" x14ac:dyDescent="0.25">
      <c r="B28" s="204"/>
      <c r="C28" s="204"/>
      <c r="D28" s="204"/>
      <c r="E28" s="204"/>
      <c r="F28" s="206"/>
      <c r="G28" s="204"/>
      <c r="H28" s="197" t="s">
        <v>84</v>
      </c>
      <c r="I28" s="198"/>
      <c r="J28" s="198"/>
      <c r="K28" s="199"/>
      <c r="L28" s="197" t="s">
        <v>85</v>
      </c>
      <c r="M28" s="198"/>
      <c r="N28" s="198"/>
      <c r="O28" s="198"/>
      <c r="P28" s="199"/>
      <c r="Q28" s="200" t="s">
        <v>86</v>
      </c>
      <c r="R28" s="200" t="s">
        <v>87</v>
      </c>
      <c r="S28" s="200" t="s">
        <v>88</v>
      </c>
      <c r="T28" s="202" t="s">
        <v>89</v>
      </c>
      <c r="U28" s="196" t="s">
        <v>90</v>
      </c>
      <c r="V28" s="238"/>
      <c r="W28" s="101"/>
    </row>
    <row r="29" spans="1:23" s="95" customFormat="1" ht="63.75" x14ac:dyDescent="0.25">
      <c r="B29" s="204"/>
      <c r="C29" s="204"/>
      <c r="D29" s="97" t="s">
        <v>91</v>
      </c>
      <c r="E29" s="97" t="s">
        <v>36</v>
      </c>
      <c r="F29" s="207"/>
      <c r="G29" s="204"/>
      <c r="H29" s="97" t="s">
        <v>92</v>
      </c>
      <c r="I29" s="97" t="s">
        <v>93</v>
      </c>
      <c r="J29" s="97" t="s">
        <v>94</v>
      </c>
      <c r="K29" s="97" t="s">
        <v>93</v>
      </c>
      <c r="L29" s="97" t="s">
        <v>95</v>
      </c>
      <c r="M29" s="41" t="s">
        <v>38</v>
      </c>
      <c r="N29" s="41" t="s">
        <v>96</v>
      </c>
      <c r="O29" s="41" t="s">
        <v>97</v>
      </c>
      <c r="P29" s="97" t="s">
        <v>98</v>
      </c>
      <c r="Q29" s="201"/>
      <c r="R29" s="201"/>
      <c r="S29" s="201"/>
      <c r="T29" s="203"/>
      <c r="U29" s="196"/>
      <c r="V29" s="238"/>
      <c r="W29" s="101"/>
    </row>
    <row r="30" spans="1:23" s="88" customFormat="1" ht="216.75" customHeight="1" x14ac:dyDescent="0.2">
      <c r="B30" s="221" t="s">
        <v>99</v>
      </c>
      <c r="C30" s="221" t="s">
        <v>100</v>
      </c>
      <c r="D30" s="224" t="s">
        <v>101</v>
      </c>
      <c r="E30" s="227">
        <f>VLOOKUP(D30,[2]Criterios!$A$20:$B$24,2,FALSE)</f>
        <v>0.6</v>
      </c>
      <c r="F30" s="230" t="s">
        <v>102</v>
      </c>
      <c r="G30" s="110" t="s">
        <v>103</v>
      </c>
      <c r="H30" s="39" t="s">
        <v>104</v>
      </c>
      <c r="I30" s="40">
        <f>VLOOKUP(H30,Criterios!$B$3:$C$6,2,FALSE)</f>
        <v>0.25</v>
      </c>
      <c r="J30" s="39" t="s">
        <v>60</v>
      </c>
      <c r="K30" s="40">
        <f>VLOOKUP(J30,Criterios!$B$7:$C$9,2,FALSE)</f>
        <v>0.15</v>
      </c>
      <c r="L30" s="39" t="s">
        <v>105</v>
      </c>
      <c r="M30" s="39" t="s">
        <v>106</v>
      </c>
      <c r="N30" s="39" t="s">
        <v>107</v>
      </c>
      <c r="O30" s="39" t="s">
        <v>108</v>
      </c>
      <c r="P30" s="39" t="s">
        <v>109</v>
      </c>
      <c r="Q30" s="90">
        <f t="shared" ref="Q30:Q36" si="1">+I30+K30</f>
        <v>0.4</v>
      </c>
      <c r="R30" s="90">
        <f>(E30-(E30*Q30))</f>
        <v>0.36</v>
      </c>
      <c r="S30" s="231">
        <f>IF(R31&gt;1%,R31,R30)</f>
        <v>0.36</v>
      </c>
      <c r="T30" s="239">
        <f>IF(S34&gt;1%,S34,(IF(S32&gt;1%,S32,S30)))</f>
        <v>0.12959999999999999</v>
      </c>
      <c r="U30" s="212" t="str">
        <f>IF(T30&lt;=20%,[2]Criterios!$A$20,IF(T30&lt;=40%,[2]Criterios!$A$21,IF(T30&lt;=60%,[2]Criterios!$A$22,IF(T30&lt;=80,[2]Criterios!$A$23,[2]Criterios!$A$24))))</f>
        <v>Muy baja</v>
      </c>
      <c r="V30" s="175" t="s">
        <v>233</v>
      </c>
    </row>
    <row r="31" spans="1:23" s="88" customFormat="1" ht="14.25" x14ac:dyDescent="0.2">
      <c r="B31" s="222"/>
      <c r="C31" s="222"/>
      <c r="D31" s="225"/>
      <c r="E31" s="228"/>
      <c r="F31" s="215"/>
      <c r="G31" s="111" t="s">
        <v>110</v>
      </c>
      <c r="H31" s="37" t="s">
        <v>111</v>
      </c>
      <c r="I31" s="38">
        <f>VLOOKUP(H31,Criterios!$B$3:$C$6,2,FALSE)</f>
        <v>0</v>
      </c>
      <c r="J31" s="37" t="s">
        <v>111</v>
      </c>
      <c r="K31" s="38">
        <f>VLOOKUP(J31,Criterios!$B$7:$C$9,2,FALSE)</f>
        <v>0</v>
      </c>
      <c r="L31" s="37"/>
      <c r="M31" s="37"/>
      <c r="N31" s="37"/>
      <c r="O31" s="37"/>
      <c r="P31" s="37"/>
      <c r="Q31" s="84">
        <f t="shared" si="1"/>
        <v>0</v>
      </c>
      <c r="R31" s="84">
        <f>(R30-(R30*Q31))</f>
        <v>0.36</v>
      </c>
      <c r="S31" s="216"/>
      <c r="T31" s="240"/>
      <c r="U31" s="213"/>
      <c r="V31" s="176"/>
    </row>
    <row r="32" spans="1:23" s="88" customFormat="1" ht="172.5" customHeight="1" x14ac:dyDescent="0.2">
      <c r="B32" s="222"/>
      <c r="C32" s="222"/>
      <c r="D32" s="225"/>
      <c r="E32" s="228"/>
      <c r="F32" s="215" t="s">
        <v>112</v>
      </c>
      <c r="G32" s="111" t="s">
        <v>67</v>
      </c>
      <c r="H32" s="37" t="s">
        <v>104</v>
      </c>
      <c r="I32" s="36">
        <f>VLOOKUP(H32,Criterios!$B$3:$C$6,2,FALSE)</f>
        <v>0.25</v>
      </c>
      <c r="J32" s="39" t="s">
        <v>60</v>
      </c>
      <c r="K32" s="36">
        <f>VLOOKUP(J32,Criterios!$B$7:$C$9,2,FALSE)</f>
        <v>0.15</v>
      </c>
      <c r="L32" s="35" t="s">
        <v>105</v>
      </c>
      <c r="M32" s="37" t="s">
        <v>106</v>
      </c>
      <c r="N32" s="35" t="s">
        <v>107</v>
      </c>
      <c r="O32" s="39" t="s">
        <v>108</v>
      </c>
      <c r="P32" s="39" t="s">
        <v>109</v>
      </c>
      <c r="Q32" s="84">
        <f t="shared" si="1"/>
        <v>0.4</v>
      </c>
      <c r="R32" s="84">
        <f>IF(Q32&gt;1%,(R31-(R31*Q32)),Q32)</f>
        <v>0.216</v>
      </c>
      <c r="S32" s="216">
        <f>IF(R33&gt;1%,R33,R32)</f>
        <v>0.216</v>
      </c>
      <c r="T32" s="240"/>
      <c r="U32" s="213"/>
      <c r="V32" s="175" t="s">
        <v>233</v>
      </c>
    </row>
    <row r="33" spans="1:23" s="88" customFormat="1" ht="14.25" x14ac:dyDescent="0.2">
      <c r="B33" s="222"/>
      <c r="C33" s="222"/>
      <c r="D33" s="225"/>
      <c r="E33" s="228"/>
      <c r="F33" s="215"/>
      <c r="G33" s="111" t="s">
        <v>110</v>
      </c>
      <c r="H33" s="37" t="s">
        <v>111</v>
      </c>
      <c r="I33" s="38">
        <f>VLOOKUP(H33,Criterios!$B$3:$C$6,2,FALSE)</f>
        <v>0</v>
      </c>
      <c r="J33" s="37" t="s">
        <v>111</v>
      </c>
      <c r="K33" s="38">
        <f>VLOOKUP(J33,Criterios!$B$7:$C$9,2,FALSE)</f>
        <v>0</v>
      </c>
      <c r="L33" s="85"/>
      <c r="M33" s="85"/>
      <c r="N33" s="85"/>
      <c r="O33" s="85"/>
      <c r="P33" s="85"/>
      <c r="Q33" s="84">
        <f t="shared" si="1"/>
        <v>0</v>
      </c>
      <c r="R33" s="84">
        <f>(R32-(R32*Q33))</f>
        <v>0.216</v>
      </c>
      <c r="S33" s="216"/>
      <c r="T33" s="240"/>
      <c r="U33" s="213"/>
      <c r="V33" s="176"/>
    </row>
    <row r="34" spans="1:23" s="88" customFormat="1" ht="222.75" customHeight="1" x14ac:dyDescent="0.2">
      <c r="B34" s="222"/>
      <c r="C34" s="222"/>
      <c r="D34" s="225"/>
      <c r="E34" s="228"/>
      <c r="F34" s="217" t="s">
        <v>113</v>
      </c>
      <c r="G34" s="112" t="s">
        <v>114</v>
      </c>
      <c r="H34" s="37" t="s">
        <v>104</v>
      </c>
      <c r="I34" s="36">
        <f>VLOOKUP(H34,Criterios!$B$3:$C$6,2,FALSE)</f>
        <v>0.25</v>
      </c>
      <c r="J34" s="39" t="s">
        <v>60</v>
      </c>
      <c r="K34" s="36">
        <f>VLOOKUP(J34,Criterios!$B$7:$C$9,2,FALSE)</f>
        <v>0.15</v>
      </c>
      <c r="L34" s="35" t="s">
        <v>105</v>
      </c>
      <c r="M34" s="37" t="s">
        <v>106</v>
      </c>
      <c r="N34" s="35" t="s">
        <v>107</v>
      </c>
      <c r="O34" s="39" t="s">
        <v>108</v>
      </c>
      <c r="P34" s="39" t="s">
        <v>109</v>
      </c>
      <c r="Q34" s="80">
        <f t="shared" si="1"/>
        <v>0.4</v>
      </c>
      <c r="R34" s="80">
        <f>IF(Q34&gt;1%,(R33-(R33*Q34)),Q34)</f>
        <v>0.12959999999999999</v>
      </c>
      <c r="S34" s="219">
        <f>IF(R35&gt;1%,R35,R34)</f>
        <v>0.12959999999999999</v>
      </c>
      <c r="T34" s="240"/>
      <c r="U34" s="213"/>
      <c r="V34" s="175" t="s">
        <v>233</v>
      </c>
    </row>
    <row r="35" spans="1:23" s="88" customFormat="1" ht="14.25" x14ac:dyDescent="0.2">
      <c r="B35" s="223"/>
      <c r="C35" s="223"/>
      <c r="D35" s="226"/>
      <c r="E35" s="229"/>
      <c r="F35" s="218"/>
      <c r="G35" s="79" t="s">
        <v>110</v>
      </c>
      <c r="H35" s="37" t="s">
        <v>111</v>
      </c>
      <c r="I35" s="38">
        <f>VLOOKUP(H35,Criterios!$B$3:$C$6,2,FALSE)</f>
        <v>0</v>
      </c>
      <c r="J35" s="37" t="s">
        <v>111</v>
      </c>
      <c r="K35" s="38">
        <f>VLOOKUP(J35,Criterios!$B$7:$C$9,2,FALSE)</f>
        <v>0</v>
      </c>
      <c r="L35" s="77"/>
      <c r="M35" s="77"/>
      <c r="N35" s="77"/>
      <c r="O35" s="77"/>
      <c r="P35" s="77"/>
      <c r="Q35" s="76">
        <f t="shared" si="1"/>
        <v>0</v>
      </c>
      <c r="R35" s="76">
        <f>IF(Q35&gt;1%,(R34-(R34*Q35)),Q35)</f>
        <v>0</v>
      </c>
      <c r="S35" s="220"/>
      <c r="T35" s="241"/>
      <c r="U35" s="214"/>
      <c r="V35" s="176"/>
    </row>
    <row r="36" spans="1:23" s="74" customFormat="1" ht="15" x14ac:dyDescent="0.2">
      <c r="B36" s="124"/>
      <c r="C36" s="124"/>
      <c r="D36" s="126"/>
      <c r="E36" s="125"/>
      <c r="F36" s="122"/>
      <c r="G36" s="79" t="s">
        <v>110</v>
      </c>
      <c r="H36" s="77"/>
      <c r="I36" s="78" t="e">
        <f>VLOOKUP(H36,[2]Criterios!$B$3:$C$6,2,FALSE)</f>
        <v>#N/A</v>
      </c>
      <c r="J36" s="77"/>
      <c r="K36" s="78" t="e">
        <f>VLOOKUP(J36,[2]Criterios!$B$7:$C$9,2,FALSE)</f>
        <v>#N/A</v>
      </c>
      <c r="L36" s="77"/>
      <c r="M36" s="77"/>
      <c r="N36" s="77"/>
      <c r="O36" s="77"/>
      <c r="P36" s="77"/>
      <c r="Q36" s="76" t="e">
        <f t="shared" si="1"/>
        <v>#N/A</v>
      </c>
      <c r="R36" s="76" t="e">
        <f>IF(Q36&gt;1%,(#REF!-(#REF!*Q36)),Q36)</f>
        <v>#N/A</v>
      </c>
      <c r="S36" s="123"/>
      <c r="T36" s="120"/>
      <c r="U36" s="121"/>
      <c r="V36" s="75"/>
    </row>
    <row r="37" spans="1:23" x14ac:dyDescent="0.2">
      <c r="B37" s="73"/>
      <c r="C37" s="73"/>
      <c r="D37" s="73"/>
      <c r="E37" s="73"/>
      <c r="F37" s="73"/>
      <c r="G37" s="73"/>
      <c r="J37" s="70"/>
      <c r="K37" s="70"/>
      <c r="L37" s="70"/>
      <c r="M37" s="70"/>
      <c r="N37" s="70"/>
      <c r="O37" s="70"/>
      <c r="P37" s="70"/>
      <c r="Q37" s="70"/>
      <c r="R37" s="70"/>
      <c r="S37" s="70"/>
      <c r="T37" s="72"/>
      <c r="U37" s="70"/>
    </row>
    <row r="38" spans="1:23" ht="5.25" customHeight="1" x14ac:dyDescent="0.2"/>
    <row r="40" spans="1:23" ht="6.75" customHeight="1" x14ac:dyDescent="0.2">
      <c r="A40" s="74"/>
      <c r="B40" s="73"/>
      <c r="C40" s="73"/>
      <c r="D40" s="73"/>
      <c r="E40" s="73"/>
      <c r="F40" s="73"/>
      <c r="G40" s="73"/>
      <c r="J40" s="70"/>
      <c r="K40" s="70"/>
      <c r="L40" s="70"/>
      <c r="M40" s="70"/>
      <c r="N40" s="70"/>
      <c r="O40" s="70"/>
      <c r="P40" s="70"/>
      <c r="Q40" s="70"/>
      <c r="R40" s="70"/>
      <c r="S40" s="70"/>
      <c r="T40" s="70"/>
      <c r="U40" s="70"/>
    </row>
    <row r="41" spans="1:23" ht="16.5" customHeight="1" x14ac:dyDescent="0.2">
      <c r="A41" s="74"/>
      <c r="B41" s="192" t="s">
        <v>122</v>
      </c>
      <c r="C41" s="192"/>
      <c r="D41" s="192"/>
      <c r="E41" s="192"/>
      <c r="F41" s="192"/>
      <c r="G41" s="192"/>
      <c r="H41" s="192"/>
      <c r="I41" s="192"/>
      <c r="J41" s="192"/>
      <c r="K41" s="192"/>
      <c r="L41" s="192"/>
      <c r="M41" s="192"/>
      <c r="N41" s="192"/>
      <c r="O41" s="192"/>
      <c r="P41" s="192"/>
      <c r="Q41" s="192"/>
      <c r="R41" s="192"/>
      <c r="S41" s="192"/>
      <c r="T41" s="192"/>
      <c r="U41" s="192"/>
      <c r="V41" s="192"/>
      <c r="W41" s="192"/>
    </row>
    <row r="42" spans="1:23" ht="15" x14ac:dyDescent="0.2">
      <c r="A42" s="74"/>
      <c r="B42" s="99"/>
      <c r="C42" s="99"/>
      <c r="D42" s="98"/>
      <c r="E42" s="98"/>
      <c r="F42" s="98"/>
      <c r="H42" s="100"/>
      <c r="I42" s="100"/>
      <c r="J42" s="100"/>
      <c r="K42" s="100"/>
      <c r="L42" s="100"/>
    </row>
    <row r="43" spans="1:23" ht="15" customHeight="1" x14ac:dyDescent="0.2">
      <c r="A43" s="74"/>
      <c r="B43" s="193" t="s">
        <v>73</v>
      </c>
      <c r="C43" s="194"/>
      <c r="D43" s="234"/>
      <c r="E43" s="234"/>
      <c r="F43" s="100" t="s">
        <v>74</v>
      </c>
      <c r="G43" s="235"/>
      <c r="H43" s="236"/>
      <c r="I43" s="193" t="s">
        <v>123</v>
      </c>
      <c r="J43" s="193"/>
      <c r="K43" s="193"/>
      <c r="L43" s="194"/>
      <c r="M43" s="235"/>
      <c r="N43" s="242"/>
      <c r="O43" s="242"/>
      <c r="P43" s="242"/>
      <c r="Q43" s="236"/>
      <c r="T43" s="70"/>
      <c r="U43" s="70"/>
    </row>
    <row r="44" spans="1:23" ht="15" x14ac:dyDescent="0.2">
      <c r="A44" s="74"/>
      <c r="B44" s="99"/>
      <c r="C44" s="99"/>
      <c r="D44" s="98"/>
      <c r="E44" s="98"/>
      <c r="F44" s="98"/>
      <c r="H44" s="232"/>
      <c r="I44" s="232"/>
      <c r="J44" s="232"/>
      <c r="K44" s="232"/>
      <c r="L44" s="232"/>
    </row>
    <row r="45" spans="1:23" s="95" customFormat="1" ht="28.5" customHeight="1" x14ac:dyDescent="0.2">
      <c r="B45" s="204" t="s">
        <v>76</v>
      </c>
      <c r="C45" s="204" t="s">
        <v>77</v>
      </c>
      <c r="D45" s="204" t="s">
        <v>78</v>
      </c>
      <c r="E45" s="204"/>
      <c r="F45" s="205" t="s">
        <v>79</v>
      </c>
      <c r="G45" s="204" t="s">
        <v>80</v>
      </c>
      <c r="H45" s="197" t="s">
        <v>81</v>
      </c>
      <c r="I45" s="198"/>
      <c r="J45" s="198"/>
      <c r="K45" s="198"/>
      <c r="L45" s="198"/>
      <c r="M45" s="198"/>
      <c r="N45" s="198"/>
      <c r="O45" s="198"/>
      <c r="P45" s="199"/>
      <c r="Q45" s="195" t="s">
        <v>82</v>
      </c>
      <c r="R45" s="195"/>
      <c r="S45" s="195"/>
      <c r="T45" s="195"/>
      <c r="U45" s="196" t="s">
        <v>83</v>
      </c>
      <c r="V45" s="238" t="s">
        <v>121</v>
      </c>
      <c r="W45" s="238" t="s">
        <v>124</v>
      </c>
    </row>
    <row r="46" spans="1:23" s="95" customFormat="1" ht="21.75" customHeight="1" x14ac:dyDescent="0.2">
      <c r="B46" s="204"/>
      <c r="C46" s="204"/>
      <c r="D46" s="204"/>
      <c r="E46" s="204"/>
      <c r="F46" s="206"/>
      <c r="G46" s="204"/>
      <c r="H46" s="197" t="s">
        <v>84</v>
      </c>
      <c r="I46" s="198"/>
      <c r="J46" s="198"/>
      <c r="K46" s="199"/>
      <c r="L46" s="197" t="s">
        <v>85</v>
      </c>
      <c r="M46" s="198"/>
      <c r="N46" s="198"/>
      <c r="O46" s="198"/>
      <c r="P46" s="199"/>
      <c r="Q46" s="200" t="s">
        <v>86</v>
      </c>
      <c r="R46" s="200" t="s">
        <v>87</v>
      </c>
      <c r="S46" s="200" t="s">
        <v>88</v>
      </c>
      <c r="T46" s="202" t="s">
        <v>89</v>
      </c>
      <c r="U46" s="196" t="s">
        <v>90</v>
      </c>
      <c r="V46" s="238"/>
      <c r="W46" s="238"/>
    </row>
    <row r="47" spans="1:23" s="95" customFormat="1" ht="63.75" x14ac:dyDescent="0.2">
      <c r="B47" s="204"/>
      <c r="C47" s="204"/>
      <c r="D47" s="97" t="s">
        <v>91</v>
      </c>
      <c r="E47" s="97" t="s">
        <v>36</v>
      </c>
      <c r="F47" s="207"/>
      <c r="G47" s="204"/>
      <c r="H47" s="97" t="s">
        <v>92</v>
      </c>
      <c r="I47" s="97" t="s">
        <v>93</v>
      </c>
      <c r="J47" s="97" t="s">
        <v>94</v>
      </c>
      <c r="K47" s="97" t="s">
        <v>93</v>
      </c>
      <c r="L47" s="97" t="s">
        <v>95</v>
      </c>
      <c r="M47" s="41" t="s">
        <v>38</v>
      </c>
      <c r="N47" s="41" t="s">
        <v>96</v>
      </c>
      <c r="O47" s="41" t="s">
        <v>97</v>
      </c>
      <c r="P47" s="97" t="s">
        <v>98</v>
      </c>
      <c r="Q47" s="201"/>
      <c r="R47" s="201"/>
      <c r="S47" s="201"/>
      <c r="T47" s="203"/>
      <c r="U47" s="196"/>
      <c r="V47" s="238"/>
      <c r="W47" s="238"/>
    </row>
    <row r="48" spans="1:23" s="88" customFormat="1" ht="215.25" customHeight="1" x14ac:dyDescent="0.2">
      <c r="B48" s="221" t="s">
        <v>99</v>
      </c>
      <c r="C48" s="221" t="s">
        <v>100</v>
      </c>
      <c r="D48" s="224" t="s">
        <v>101</v>
      </c>
      <c r="E48" s="227">
        <f>VLOOKUP(D48,[2]Criterios!$A$20:$B$24,2,FALSE)</f>
        <v>0.6</v>
      </c>
      <c r="F48" s="230" t="s">
        <v>102</v>
      </c>
      <c r="G48" s="110" t="s">
        <v>103</v>
      </c>
      <c r="H48" s="39" t="s">
        <v>104</v>
      </c>
      <c r="I48" s="40">
        <f>VLOOKUP(H48,Criterios!$B$3:$C$6,2,FALSE)</f>
        <v>0.25</v>
      </c>
      <c r="J48" s="39" t="s">
        <v>60</v>
      </c>
      <c r="K48" s="40">
        <f>VLOOKUP(J48,Criterios!$B$7:$C$9,2,FALSE)</f>
        <v>0.15</v>
      </c>
      <c r="L48" s="39" t="s">
        <v>105</v>
      </c>
      <c r="M48" s="39" t="s">
        <v>106</v>
      </c>
      <c r="N48" s="39" t="s">
        <v>107</v>
      </c>
      <c r="O48" s="39" t="s">
        <v>108</v>
      </c>
      <c r="P48" s="39" t="s">
        <v>109</v>
      </c>
      <c r="Q48" s="90">
        <f t="shared" ref="Q48:Q77" si="2">+I48+K48</f>
        <v>0.4</v>
      </c>
      <c r="R48" s="90">
        <f>(E48-(E48*Q48))</f>
        <v>0.36</v>
      </c>
      <c r="S48" s="231">
        <f>IF(R49&gt;1%,R49,R48)</f>
        <v>0.36</v>
      </c>
      <c r="T48" s="239">
        <f>IF(S52&gt;1%,S52,(IF(S50&gt;1%,S50,S48)))</f>
        <v>0.12959999999999999</v>
      </c>
      <c r="U48" s="212" t="str">
        <f>IF(T48&lt;=20%,[2]Criterios!$A$20,IF(T48&lt;=40%,[2]Criterios!$A$21,IF(T48&lt;=60%,[2]Criterios!$A$22,IF(T48&lt;=80,[2]Criterios!$A$23,[2]Criterios!$A$24))))</f>
        <v>Muy baja</v>
      </c>
      <c r="V48" s="133" t="s">
        <v>246</v>
      </c>
      <c r="W48" s="133" t="s">
        <v>247</v>
      </c>
    </row>
    <row r="49" spans="2:23" s="88" customFormat="1" ht="14.25" x14ac:dyDescent="0.2">
      <c r="B49" s="222"/>
      <c r="C49" s="222"/>
      <c r="D49" s="225"/>
      <c r="E49" s="228"/>
      <c r="F49" s="215"/>
      <c r="G49" s="111" t="s">
        <v>110</v>
      </c>
      <c r="H49" s="37" t="s">
        <v>111</v>
      </c>
      <c r="I49" s="38">
        <f>VLOOKUP(H49,Criterios!$B$3:$C$6,2,FALSE)</f>
        <v>0</v>
      </c>
      <c r="J49" s="37" t="s">
        <v>111</v>
      </c>
      <c r="K49" s="38">
        <f>VLOOKUP(J49,Criterios!$B$7:$C$9,2,FALSE)</f>
        <v>0</v>
      </c>
      <c r="L49" s="37"/>
      <c r="M49" s="37"/>
      <c r="N49" s="37"/>
      <c r="O49" s="37"/>
      <c r="P49" s="37"/>
      <c r="Q49" s="84">
        <f t="shared" si="2"/>
        <v>0</v>
      </c>
      <c r="R49" s="84">
        <f>(R48-(R48*Q49))</f>
        <v>0.36</v>
      </c>
      <c r="S49" s="216"/>
      <c r="T49" s="240"/>
      <c r="U49" s="213"/>
      <c r="V49" s="89"/>
      <c r="W49" s="89"/>
    </row>
    <row r="50" spans="2:23" s="88" customFormat="1" ht="131.25" customHeight="1" x14ac:dyDescent="0.2">
      <c r="B50" s="222"/>
      <c r="C50" s="222"/>
      <c r="D50" s="225"/>
      <c r="E50" s="228"/>
      <c r="F50" s="215" t="s">
        <v>112</v>
      </c>
      <c r="G50" s="111" t="s">
        <v>67</v>
      </c>
      <c r="H50" s="37" t="s">
        <v>104</v>
      </c>
      <c r="I50" s="36">
        <f>VLOOKUP(H50,Criterios!$B$3:$C$6,2,FALSE)</f>
        <v>0.25</v>
      </c>
      <c r="J50" s="39" t="s">
        <v>60</v>
      </c>
      <c r="K50" s="36">
        <f>VLOOKUP(J50,Criterios!$B$7:$C$9,2,FALSE)</f>
        <v>0.15</v>
      </c>
      <c r="L50" s="35" t="s">
        <v>105</v>
      </c>
      <c r="M50" s="37" t="s">
        <v>106</v>
      </c>
      <c r="N50" s="35" t="s">
        <v>107</v>
      </c>
      <c r="O50" s="39" t="s">
        <v>108</v>
      </c>
      <c r="P50" s="39" t="s">
        <v>109</v>
      </c>
      <c r="Q50" s="84">
        <f t="shared" si="2"/>
        <v>0.4</v>
      </c>
      <c r="R50" s="84">
        <f>IF(Q50&gt;1%,(R49-(R49*Q50)),Q50)</f>
        <v>0.216</v>
      </c>
      <c r="S50" s="216">
        <f>IF(R51&gt;1%,R51,R50)</f>
        <v>0.216</v>
      </c>
      <c r="T50" s="240"/>
      <c r="U50" s="213"/>
      <c r="V50" s="133" t="s">
        <v>246</v>
      </c>
      <c r="W50" s="133" t="s">
        <v>247</v>
      </c>
    </row>
    <row r="51" spans="2:23" s="88" customFormat="1" ht="14.25" x14ac:dyDescent="0.2">
      <c r="B51" s="222"/>
      <c r="C51" s="222"/>
      <c r="D51" s="225"/>
      <c r="E51" s="228"/>
      <c r="F51" s="215"/>
      <c r="G51" s="111" t="s">
        <v>110</v>
      </c>
      <c r="H51" s="37" t="s">
        <v>111</v>
      </c>
      <c r="I51" s="38">
        <f>VLOOKUP(H51,Criterios!$B$3:$C$6,2,FALSE)</f>
        <v>0</v>
      </c>
      <c r="J51" s="37" t="s">
        <v>111</v>
      </c>
      <c r="K51" s="38">
        <f>VLOOKUP(J51,Criterios!$B$7:$C$9,2,FALSE)</f>
        <v>0</v>
      </c>
      <c r="L51" s="85"/>
      <c r="M51" s="85"/>
      <c r="N51" s="85"/>
      <c r="O51" s="85"/>
      <c r="P51" s="85"/>
      <c r="Q51" s="84">
        <f t="shared" si="2"/>
        <v>0</v>
      </c>
      <c r="R51" s="84">
        <f>(R50-(R50*Q51))</f>
        <v>0.216</v>
      </c>
      <c r="S51" s="216"/>
      <c r="T51" s="240"/>
      <c r="U51" s="213"/>
      <c r="V51" s="89"/>
      <c r="W51" s="89"/>
    </row>
    <row r="52" spans="2:23" s="88" customFormat="1" ht="213" customHeight="1" x14ac:dyDescent="0.2">
      <c r="B52" s="222"/>
      <c r="C52" s="222"/>
      <c r="D52" s="225"/>
      <c r="E52" s="228"/>
      <c r="F52" s="217" t="s">
        <v>113</v>
      </c>
      <c r="G52" s="112" t="s">
        <v>114</v>
      </c>
      <c r="H52" s="37" t="s">
        <v>104</v>
      </c>
      <c r="I52" s="36">
        <f>VLOOKUP(H52,Criterios!$B$3:$C$6,2,FALSE)</f>
        <v>0.25</v>
      </c>
      <c r="J52" s="39" t="s">
        <v>60</v>
      </c>
      <c r="K52" s="36">
        <f>VLOOKUP(J52,Criterios!$B$7:$C$9,2,FALSE)</f>
        <v>0.15</v>
      </c>
      <c r="L52" s="35" t="s">
        <v>105</v>
      </c>
      <c r="M52" s="37" t="s">
        <v>106</v>
      </c>
      <c r="N52" s="35" t="s">
        <v>107</v>
      </c>
      <c r="O52" s="39" t="s">
        <v>108</v>
      </c>
      <c r="P52" s="39" t="s">
        <v>109</v>
      </c>
      <c r="Q52" s="80">
        <f t="shared" si="2"/>
        <v>0.4</v>
      </c>
      <c r="R52" s="80">
        <f>IF(Q52&gt;1%,(R51-(R51*Q52)),Q52)</f>
        <v>0.12959999999999999</v>
      </c>
      <c r="S52" s="219">
        <f>IF(R53&gt;1%,R53,R52)</f>
        <v>0.12959999999999999</v>
      </c>
      <c r="T52" s="240"/>
      <c r="U52" s="213"/>
      <c r="V52" s="133" t="s">
        <v>246</v>
      </c>
      <c r="W52" s="133" t="s">
        <v>248</v>
      </c>
    </row>
    <row r="53" spans="2:23" s="88" customFormat="1" ht="14.25" x14ac:dyDescent="0.2">
      <c r="B53" s="223"/>
      <c r="C53" s="223"/>
      <c r="D53" s="226"/>
      <c r="E53" s="229"/>
      <c r="F53" s="218"/>
      <c r="G53" s="79" t="s">
        <v>110</v>
      </c>
      <c r="H53" s="37" t="s">
        <v>111</v>
      </c>
      <c r="I53" s="38">
        <f>VLOOKUP(H53,Criterios!$B$3:$C$6,2,FALSE)</f>
        <v>0</v>
      </c>
      <c r="J53" s="37" t="s">
        <v>111</v>
      </c>
      <c r="K53" s="38">
        <f>VLOOKUP(J53,Criterios!$B$7:$C$9,2,FALSE)</f>
        <v>0</v>
      </c>
      <c r="L53" s="77"/>
      <c r="M53" s="77"/>
      <c r="N53" s="77"/>
      <c r="O53" s="77"/>
      <c r="P53" s="77"/>
      <c r="Q53" s="76">
        <f t="shared" si="2"/>
        <v>0</v>
      </c>
      <c r="R53" s="76">
        <f>IF(Q53&gt;1%,(R52-(R52*Q53)),Q53)</f>
        <v>0</v>
      </c>
      <c r="S53" s="220"/>
      <c r="T53" s="241"/>
      <c r="U53" s="214"/>
      <c r="V53" s="89"/>
      <c r="W53" s="89"/>
    </row>
    <row r="54" spans="2:23" s="88" customFormat="1" ht="14.25" x14ac:dyDescent="0.2">
      <c r="B54" s="221"/>
      <c r="C54" s="221"/>
      <c r="D54" s="243"/>
      <c r="E54" s="227" t="e">
        <f>VLOOKUP(D54,[2]Criterios!$A$20:$B$24,2,FALSE)</f>
        <v>#N/A</v>
      </c>
      <c r="F54" s="230" t="s">
        <v>115</v>
      </c>
      <c r="G54" s="93" t="s">
        <v>116</v>
      </c>
      <c r="H54" s="91"/>
      <c r="I54" s="92" t="e">
        <f>VLOOKUP(H54,[2]Criterios!$B$3:$C$6,2,FALSE)</f>
        <v>#N/A</v>
      </c>
      <c r="J54" s="91"/>
      <c r="K54" s="92" t="e">
        <f>VLOOKUP(J54,[2]Criterios!$B$7:$C$9,2,FALSE)</f>
        <v>#N/A</v>
      </c>
      <c r="L54" s="91"/>
      <c r="M54" s="91"/>
      <c r="N54" s="91"/>
      <c r="O54" s="91"/>
      <c r="P54" s="91"/>
      <c r="Q54" s="90" t="e">
        <f t="shared" si="2"/>
        <v>#N/A</v>
      </c>
      <c r="R54" s="90" t="e">
        <f>(E54-(E54*Q54))</f>
        <v>#N/A</v>
      </c>
      <c r="S54" s="231" t="e">
        <f>IF(R55&gt;1%,R55,R54)</f>
        <v>#N/A</v>
      </c>
      <c r="T54" s="239" t="e">
        <f>IF(S58&gt;1%,S58,(IF(S56&gt;1%,S56,S54)))</f>
        <v>#N/A</v>
      </c>
      <c r="U54" s="212" t="e">
        <f>IF(T54&lt;=20%,[2]Criterios!$A$20,IF(T54&lt;=40%,[2]Criterios!$A$21,IF(T54&lt;=60%,[2]Criterios!$A$22,IF(T54&lt;=80,[2]Criterios!$A$23,[2]Criterios!$A$24))))</f>
        <v>#N/A</v>
      </c>
      <c r="V54" s="89"/>
      <c r="W54" s="89"/>
    </row>
    <row r="55" spans="2:23" s="74" customFormat="1" ht="15" x14ac:dyDescent="0.2">
      <c r="B55" s="222"/>
      <c r="C55" s="222"/>
      <c r="D55" s="244"/>
      <c r="E55" s="228"/>
      <c r="F55" s="215"/>
      <c r="G55" s="87" t="s">
        <v>110</v>
      </c>
      <c r="H55" s="85"/>
      <c r="I55" s="86" t="e">
        <f>VLOOKUP(H55,[2]Criterios!$B$3:$C$6,2,FALSE)</f>
        <v>#N/A</v>
      </c>
      <c r="J55" s="85"/>
      <c r="K55" s="86" t="e">
        <f>VLOOKUP(J55,[2]Criterios!$B$7:$C$9,2,FALSE)</f>
        <v>#N/A</v>
      </c>
      <c r="L55" s="85"/>
      <c r="M55" s="85"/>
      <c r="N55" s="85"/>
      <c r="O55" s="85"/>
      <c r="P55" s="85"/>
      <c r="Q55" s="84" t="e">
        <f t="shared" si="2"/>
        <v>#N/A</v>
      </c>
      <c r="R55" s="84" t="e">
        <f>(R54-(R54*Q55))</f>
        <v>#N/A</v>
      </c>
      <c r="S55" s="216"/>
      <c r="T55" s="240"/>
      <c r="U55" s="213"/>
      <c r="V55" s="75"/>
      <c r="W55" s="75"/>
    </row>
    <row r="56" spans="2:23" s="74" customFormat="1" ht="15" x14ac:dyDescent="0.2">
      <c r="B56" s="222"/>
      <c r="C56" s="222"/>
      <c r="D56" s="244"/>
      <c r="E56" s="228"/>
      <c r="F56" s="215" t="s">
        <v>117</v>
      </c>
      <c r="G56" s="87" t="s">
        <v>116</v>
      </c>
      <c r="H56" s="85"/>
      <c r="I56" s="86" t="e">
        <f>VLOOKUP(H56,[2]Criterios!$B$3:$C$6,2,FALSE)</f>
        <v>#N/A</v>
      </c>
      <c r="J56" s="85"/>
      <c r="K56" s="86" t="e">
        <f>VLOOKUP(J56,[2]Criterios!$B$7:$C$9,2,FALSE)</f>
        <v>#N/A</v>
      </c>
      <c r="L56" s="85"/>
      <c r="M56" s="85"/>
      <c r="N56" s="85"/>
      <c r="O56" s="85"/>
      <c r="P56" s="85"/>
      <c r="Q56" s="84" t="e">
        <f t="shared" si="2"/>
        <v>#N/A</v>
      </c>
      <c r="R56" s="84" t="e">
        <f>IF(Q56&gt;1%,(R55-(R55*Q56)),Q56)</f>
        <v>#N/A</v>
      </c>
      <c r="S56" s="216" t="e">
        <f>IF(R57&gt;1%,R57,R56)</f>
        <v>#N/A</v>
      </c>
      <c r="T56" s="240"/>
      <c r="U56" s="213"/>
      <c r="V56" s="75"/>
      <c r="W56" s="75"/>
    </row>
    <row r="57" spans="2:23" s="74" customFormat="1" ht="15" x14ac:dyDescent="0.2">
      <c r="B57" s="222"/>
      <c r="C57" s="222"/>
      <c r="D57" s="244"/>
      <c r="E57" s="228"/>
      <c r="F57" s="215"/>
      <c r="G57" s="87" t="s">
        <v>110</v>
      </c>
      <c r="H57" s="85"/>
      <c r="I57" s="86" t="e">
        <f>VLOOKUP(H57,[2]Criterios!$B$3:$C$6,2,FALSE)</f>
        <v>#N/A</v>
      </c>
      <c r="J57" s="85"/>
      <c r="K57" s="86" t="e">
        <f>VLOOKUP(J57,[2]Criterios!$B$7:$C$9,2,FALSE)</f>
        <v>#N/A</v>
      </c>
      <c r="L57" s="85"/>
      <c r="M57" s="85"/>
      <c r="N57" s="85"/>
      <c r="O57" s="85"/>
      <c r="P57" s="85"/>
      <c r="Q57" s="84" t="e">
        <f t="shared" si="2"/>
        <v>#N/A</v>
      </c>
      <c r="R57" s="84" t="e">
        <f>(R56-(R56*Q57))</f>
        <v>#N/A</v>
      </c>
      <c r="S57" s="216"/>
      <c r="T57" s="240"/>
      <c r="U57" s="213"/>
      <c r="V57" s="75"/>
      <c r="W57" s="75"/>
    </row>
    <row r="58" spans="2:23" s="74" customFormat="1" ht="15" x14ac:dyDescent="0.2">
      <c r="B58" s="222"/>
      <c r="C58" s="222"/>
      <c r="D58" s="244"/>
      <c r="E58" s="228"/>
      <c r="F58" s="217" t="s">
        <v>118</v>
      </c>
      <c r="G58" s="83" t="s">
        <v>116</v>
      </c>
      <c r="H58" s="81"/>
      <c r="I58" s="82" t="e">
        <f>VLOOKUP(H58,[2]Criterios!$B$3:$C$6,2,FALSE)</f>
        <v>#N/A</v>
      </c>
      <c r="J58" s="81"/>
      <c r="K58" s="82" t="e">
        <f>VLOOKUP(J58,[2]Criterios!$B$7:$C$9,2,FALSE)</f>
        <v>#N/A</v>
      </c>
      <c r="L58" s="81"/>
      <c r="M58" s="81"/>
      <c r="N58" s="81"/>
      <c r="O58" s="81"/>
      <c r="P58" s="81"/>
      <c r="Q58" s="80" t="e">
        <f t="shared" si="2"/>
        <v>#N/A</v>
      </c>
      <c r="R58" s="80" t="e">
        <f>IF(Q58&gt;1%,(R57-(R57*Q58)),Q58)</f>
        <v>#N/A</v>
      </c>
      <c r="S58" s="219" t="e">
        <f>IF(R59&gt;1%,R59,R58)</f>
        <v>#N/A</v>
      </c>
      <c r="T58" s="240"/>
      <c r="U58" s="213"/>
      <c r="V58" s="75"/>
      <c r="W58" s="75"/>
    </row>
    <row r="59" spans="2:23" s="74" customFormat="1" ht="15" x14ac:dyDescent="0.2">
      <c r="B59" s="223"/>
      <c r="C59" s="223"/>
      <c r="D59" s="245"/>
      <c r="E59" s="229"/>
      <c r="F59" s="218"/>
      <c r="G59" s="79" t="s">
        <v>110</v>
      </c>
      <c r="H59" s="77"/>
      <c r="I59" s="78" t="e">
        <f>VLOOKUP(H59,[2]Criterios!$B$3:$C$6,2,FALSE)</f>
        <v>#N/A</v>
      </c>
      <c r="J59" s="77"/>
      <c r="K59" s="78" t="e">
        <f>VLOOKUP(J59,[2]Criterios!$B$7:$C$9,2,FALSE)</f>
        <v>#N/A</v>
      </c>
      <c r="L59" s="77"/>
      <c r="M59" s="77"/>
      <c r="N59" s="77"/>
      <c r="O59" s="77"/>
      <c r="P59" s="77"/>
      <c r="Q59" s="76" t="e">
        <f t="shared" si="2"/>
        <v>#N/A</v>
      </c>
      <c r="R59" s="76" t="e">
        <f>IF(Q59&gt;1%,(R58-(R58*Q59)),Q59)</f>
        <v>#N/A</v>
      </c>
      <c r="S59" s="220"/>
      <c r="T59" s="241"/>
      <c r="U59" s="214"/>
      <c r="V59" s="75"/>
      <c r="W59" s="75"/>
    </row>
    <row r="60" spans="2:23" s="95" customFormat="1" ht="15" x14ac:dyDescent="0.2">
      <c r="B60" s="221"/>
      <c r="C60" s="221"/>
      <c r="D60" s="243"/>
      <c r="E60" s="227" t="e">
        <f>VLOOKUP(D60,[2]Criterios!$A$20:$B$24,2,FALSE)</f>
        <v>#N/A</v>
      </c>
      <c r="F60" s="230" t="s">
        <v>115</v>
      </c>
      <c r="G60" s="93" t="s">
        <v>116</v>
      </c>
      <c r="H60" s="91"/>
      <c r="I60" s="92" t="e">
        <f>VLOOKUP(H60,[2]Criterios!$B$3:$C$6,2,FALSE)</f>
        <v>#N/A</v>
      </c>
      <c r="J60" s="91"/>
      <c r="K60" s="92" t="e">
        <f>VLOOKUP(J60,[2]Criterios!$B$7:$C$9,2,FALSE)</f>
        <v>#N/A</v>
      </c>
      <c r="L60" s="91"/>
      <c r="M60" s="91"/>
      <c r="N60" s="91"/>
      <c r="O60" s="91"/>
      <c r="P60" s="91"/>
      <c r="Q60" s="90" t="e">
        <f t="shared" si="2"/>
        <v>#N/A</v>
      </c>
      <c r="R60" s="90" t="e">
        <f>(E60-(E60*Q60))</f>
        <v>#N/A</v>
      </c>
      <c r="S60" s="231" t="e">
        <f>IF(R61&gt;1%,R61,R60)</f>
        <v>#N/A</v>
      </c>
      <c r="T60" s="239" t="e">
        <f>IF(S64&gt;1%,S64,(IF(S62&gt;1%,S62,S60)))</f>
        <v>#N/A</v>
      </c>
      <c r="U60" s="212" t="e">
        <f>IF(T60&lt;=20%,[2]Criterios!$A$20,IF(T60&lt;=40%,[2]Criterios!$A$21,IF(T60&lt;=60%,[2]Criterios!$A$22,IF(T60&lt;=80,[2]Criterios!$A$23,[2]Criterios!$A$24))))</f>
        <v>#N/A</v>
      </c>
      <c r="V60" s="96"/>
      <c r="W60" s="96"/>
    </row>
    <row r="61" spans="2:23" s="95" customFormat="1" ht="15" x14ac:dyDescent="0.2">
      <c r="B61" s="222"/>
      <c r="C61" s="222"/>
      <c r="D61" s="244"/>
      <c r="E61" s="228"/>
      <c r="F61" s="215"/>
      <c r="G61" s="87" t="s">
        <v>110</v>
      </c>
      <c r="H61" s="85"/>
      <c r="I61" s="86" t="e">
        <f>VLOOKUP(H61,[2]Criterios!$B$3:$C$6,2,FALSE)</f>
        <v>#N/A</v>
      </c>
      <c r="J61" s="85"/>
      <c r="K61" s="86" t="e">
        <f>VLOOKUP(J61,[2]Criterios!$B$7:$C$9,2,FALSE)</f>
        <v>#N/A</v>
      </c>
      <c r="L61" s="85"/>
      <c r="M61" s="85"/>
      <c r="N61" s="85"/>
      <c r="O61" s="85"/>
      <c r="P61" s="85"/>
      <c r="Q61" s="84" t="e">
        <f t="shared" si="2"/>
        <v>#N/A</v>
      </c>
      <c r="R61" s="84" t="e">
        <f>(R60-(R60*Q61))</f>
        <v>#N/A</v>
      </c>
      <c r="S61" s="216"/>
      <c r="T61" s="240"/>
      <c r="U61" s="213"/>
      <c r="V61" s="96"/>
      <c r="W61" s="96"/>
    </row>
    <row r="62" spans="2:23" s="95" customFormat="1" ht="15" x14ac:dyDescent="0.2">
      <c r="B62" s="222"/>
      <c r="C62" s="222"/>
      <c r="D62" s="244"/>
      <c r="E62" s="228"/>
      <c r="F62" s="215" t="s">
        <v>117</v>
      </c>
      <c r="G62" s="87" t="s">
        <v>116</v>
      </c>
      <c r="H62" s="85"/>
      <c r="I62" s="86" t="e">
        <f>VLOOKUP(H62,[2]Criterios!$B$3:$C$6,2,FALSE)</f>
        <v>#N/A</v>
      </c>
      <c r="J62" s="85"/>
      <c r="K62" s="86" t="e">
        <f>VLOOKUP(J62,[2]Criterios!$B$7:$C$9,2,FALSE)</f>
        <v>#N/A</v>
      </c>
      <c r="L62" s="85"/>
      <c r="M62" s="85"/>
      <c r="N62" s="85"/>
      <c r="O62" s="85"/>
      <c r="P62" s="85"/>
      <c r="Q62" s="84" t="e">
        <f t="shared" si="2"/>
        <v>#N/A</v>
      </c>
      <c r="R62" s="84" t="e">
        <f>IF(Q62&gt;1%,(R61-(R61*Q62)),Q62)</f>
        <v>#N/A</v>
      </c>
      <c r="S62" s="216" t="e">
        <f>IF(R63&gt;1%,R63,R62)</f>
        <v>#N/A</v>
      </c>
      <c r="T62" s="240"/>
      <c r="U62" s="213"/>
      <c r="V62" s="96"/>
      <c r="W62" s="96"/>
    </row>
    <row r="63" spans="2:23" s="95" customFormat="1" ht="15" x14ac:dyDescent="0.2">
      <c r="B63" s="222"/>
      <c r="C63" s="222"/>
      <c r="D63" s="244"/>
      <c r="E63" s="228"/>
      <c r="F63" s="215"/>
      <c r="G63" s="87" t="s">
        <v>110</v>
      </c>
      <c r="H63" s="85"/>
      <c r="I63" s="86" t="e">
        <f>VLOOKUP(H63,[2]Criterios!$B$3:$C$6,2,FALSE)</f>
        <v>#N/A</v>
      </c>
      <c r="J63" s="85"/>
      <c r="K63" s="86" t="e">
        <f>VLOOKUP(J63,[2]Criterios!$B$7:$C$9,2,FALSE)</f>
        <v>#N/A</v>
      </c>
      <c r="L63" s="85"/>
      <c r="M63" s="85"/>
      <c r="N63" s="85"/>
      <c r="O63" s="85"/>
      <c r="P63" s="85"/>
      <c r="Q63" s="84" t="e">
        <f t="shared" si="2"/>
        <v>#N/A</v>
      </c>
      <c r="R63" s="84" t="e">
        <f>(R62-(R62*Q63))</f>
        <v>#N/A</v>
      </c>
      <c r="S63" s="216"/>
      <c r="T63" s="240"/>
      <c r="U63" s="213"/>
      <c r="V63" s="96"/>
      <c r="W63" s="96"/>
    </row>
    <row r="64" spans="2:23" s="95" customFormat="1" ht="15" x14ac:dyDescent="0.2">
      <c r="B64" s="222"/>
      <c r="C64" s="222"/>
      <c r="D64" s="244"/>
      <c r="E64" s="228"/>
      <c r="F64" s="217" t="s">
        <v>118</v>
      </c>
      <c r="G64" s="83" t="s">
        <v>116</v>
      </c>
      <c r="H64" s="81"/>
      <c r="I64" s="82" t="e">
        <f>VLOOKUP(H64,[2]Criterios!$B$3:$C$6,2,FALSE)</f>
        <v>#N/A</v>
      </c>
      <c r="J64" s="81"/>
      <c r="K64" s="82" t="e">
        <f>VLOOKUP(J64,[2]Criterios!$B$7:$C$9,2,FALSE)</f>
        <v>#N/A</v>
      </c>
      <c r="L64" s="81"/>
      <c r="M64" s="81"/>
      <c r="N64" s="81"/>
      <c r="O64" s="81"/>
      <c r="P64" s="81"/>
      <c r="Q64" s="80" t="e">
        <f t="shared" si="2"/>
        <v>#N/A</v>
      </c>
      <c r="R64" s="80" t="e">
        <f>IF(Q64&gt;1%,(R63-(R63*Q64)),Q64)</f>
        <v>#N/A</v>
      </c>
      <c r="S64" s="219" t="e">
        <f>IF(R65&gt;1%,R65,R64)</f>
        <v>#N/A</v>
      </c>
      <c r="T64" s="240"/>
      <c r="U64" s="213"/>
      <c r="V64" s="96"/>
      <c r="W64" s="96"/>
    </row>
    <row r="65" spans="1:23" x14ac:dyDescent="0.2">
      <c r="B65" s="223"/>
      <c r="C65" s="223"/>
      <c r="D65" s="245"/>
      <c r="E65" s="229"/>
      <c r="F65" s="218"/>
      <c r="G65" s="79" t="s">
        <v>110</v>
      </c>
      <c r="H65" s="77"/>
      <c r="I65" s="78" t="e">
        <f>VLOOKUP(H65,[2]Criterios!$B$3:$C$6,2,FALSE)</f>
        <v>#N/A</v>
      </c>
      <c r="J65" s="77"/>
      <c r="K65" s="78" t="e">
        <f>VLOOKUP(J65,[2]Criterios!$B$7:$C$9,2,FALSE)</f>
        <v>#N/A</v>
      </c>
      <c r="L65" s="77"/>
      <c r="M65" s="77"/>
      <c r="N65" s="77"/>
      <c r="O65" s="77"/>
      <c r="P65" s="77"/>
      <c r="Q65" s="76" t="e">
        <f t="shared" si="2"/>
        <v>#N/A</v>
      </c>
      <c r="R65" s="76" t="e">
        <f>IF(Q65&gt;1%,(R64-(R64*Q65)),Q65)</f>
        <v>#N/A</v>
      </c>
      <c r="S65" s="220"/>
      <c r="T65" s="241"/>
      <c r="U65" s="214"/>
      <c r="V65" s="94"/>
      <c r="W65" s="94"/>
    </row>
    <row r="66" spans="1:23" ht="14.25" x14ac:dyDescent="0.2">
      <c r="A66" s="88"/>
      <c r="B66" s="221"/>
      <c r="C66" s="221"/>
      <c r="D66" s="243"/>
      <c r="E66" s="227" t="e">
        <f>VLOOKUP(D66,[2]Criterios!$A$20:$B$24,2,FALSE)</f>
        <v>#N/A</v>
      </c>
      <c r="F66" s="230" t="s">
        <v>115</v>
      </c>
      <c r="G66" s="93" t="s">
        <v>116</v>
      </c>
      <c r="H66" s="91"/>
      <c r="I66" s="92" t="e">
        <f>VLOOKUP(H66,[2]Criterios!$B$3:$C$6,2,FALSE)</f>
        <v>#N/A</v>
      </c>
      <c r="J66" s="91"/>
      <c r="K66" s="92" t="e">
        <f>VLOOKUP(J66,[2]Criterios!$B$7:$C$9,2,FALSE)</f>
        <v>#N/A</v>
      </c>
      <c r="L66" s="91"/>
      <c r="M66" s="91"/>
      <c r="N66" s="91"/>
      <c r="O66" s="91"/>
      <c r="P66" s="91"/>
      <c r="Q66" s="90" t="e">
        <f t="shared" si="2"/>
        <v>#N/A</v>
      </c>
      <c r="R66" s="90" t="e">
        <f>(E66-(E66*Q66))</f>
        <v>#N/A</v>
      </c>
      <c r="S66" s="231" t="e">
        <f>IF(R67&gt;1%,R67,R66)</f>
        <v>#N/A</v>
      </c>
      <c r="T66" s="239" t="e">
        <f>IF(S70&gt;1%,S70,(IF(S68&gt;1%,S68,S66)))</f>
        <v>#N/A</v>
      </c>
      <c r="U66" s="212" t="e">
        <f>IF(T66&lt;=20%,[2]Criterios!$A$20,IF(T66&lt;=40%,[2]Criterios!$A$21,IF(T66&lt;=60%,[2]Criterios!$A$22,IF(T66&lt;=80,[2]Criterios!$A$23,[2]Criterios!$A$24))))</f>
        <v>#N/A</v>
      </c>
      <c r="V66" s="94"/>
      <c r="W66" s="94"/>
    </row>
    <row r="67" spans="1:23" ht="14.25" x14ac:dyDescent="0.2">
      <c r="A67" s="88"/>
      <c r="B67" s="222"/>
      <c r="C67" s="222"/>
      <c r="D67" s="244"/>
      <c r="E67" s="228"/>
      <c r="F67" s="215"/>
      <c r="G67" s="87" t="s">
        <v>110</v>
      </c>
      <c r="H67" s="85"/>
      <c r="I67" s="86" t="e">
        <f>VLOOKUP(H67,[2]Criterios!$B$3:$C$6,2,FALSE)</f>
        <v>#N/A</v>
      </c>
      <c r="J67" s="85"/>
      <c r="K67" s="86" t="e">
        <f>VLOOKUP(J67,[2]Criterios!$B$7:$C$9,2,FALSE)</f>
        <v>#N/A</v>
      </c>
      <c r="L67" s="85"/>
      <c r="M67" s="85"/>
      <c r="N67" s="85"/>
      <c r="O67" s="85"/>
      <c r="P67" s="85"/>
      <c r="Q67" s="84" t="e">
        <f t="shared" si="2"/>
        <v>#N/A</v>
      </c>
      <c r="R67" s="84" t="e">
        <f>(R66-(R66*Q67))</f>
        <v>#N/A</v>
      </c>
      <c r="S67" s="216"/>
      <c r="T67" s="240"/>
      <c r="U67" s="213"/>
      <c r="V67" s="94"/>
      <c r="W67" s="94"/>
    </row>
    <row r="68" spans="1:23" ht="14.25" x14ac:dyDescent="0.2">
      <c r="A68" s="88"/>
      <c r="B68" s="222"/>
      <c r="C68" s="222"/>
      <c r="D68" s="244"/>
      <c r="E68" s="228"/>
      <c r="F68" s="215" t="s">
        <v>117</v>
      </c>
      <c r="G68" s="87" t="s">
        <v>116</v>
      </c>
      <c r="H68" s="85"/>
      <c r="I68" s="86" t="e">
        <f>VLOOKUP(H68,[2]Criterios!$B$3:$C$6,2,FALSE)</f>
        <v>#N/A</v>
      </c>
      <c r="J68" s="85"/>
      <c r="K68" s="86" t="e">
        <f>VLOOKUP(J68,[2]Criterios!$B$7:$C$9,2,FALSE)</f>
        <v>#N/A</v>
      </c>
      <c r="L68" s="85"/>
      <c r="M68" s="85"/>
      <c r="N68" s="85"/>
      <c r="O68" s="85"/>
      <c r="P68" s="85"/>
      <c r="Q68" s="84" t="e">
        <f t="shared" si="2"/>
        <v>#N/A</v>
      </c>
      <c r="R68" s="84" t="e">
        <f>IF(Q68&gt;1%,(R67-(R67*Q68)),Q68)</f>
        <v>#N/A</v>
      </c>
      <c r="S68" s="216" t="e">
        <f>IF(R69&gt;1%,R69,R68)</f>
        <v>#N/A</v>
      </c>
      <c r="T68" s="240"/>
      <c r="U68" s="213"/>
      <c r="V68" s="94"/>
      <c r="W68" s="94"/>
    </row>
    <row r="69" spans="1:23" ht="14.25" x14ac:dyDescent="0.2">
      <c r="A69" s="88"/>
      <c r="B69" s="222"/>
      <c r="C69" s="222"/>
      <c r="D69" s="244"/>
      <c r="E69" s="228"/>
      <c r="F69" s="215"/>
      <c r="G69" s="87" t="s">
        <v>110</v>
      </c>
      <c r="H69" s="85"/>
      <c r="I69" s="86" t="e">
        <f>VLOOKUP(H69,[2]Criterios!$B$3:$C$6,2,FALSE)</f>
        <v>#N/A</v>
      </c>
      <c r="J69" s="85"/>
      <c r="K69" s="86" t="e">
        <f>VLOOKUP(J69,[2]Criterios!$B$7:$C$9,2,FALSE)</f>
        <v>#N/A</v>
      </c>
      <c r="L69" s="85"/>
      <c r="M69" s="85"/>
      <c r="N69" s="85"/>
      <c r="O69" s="85"/>
      <c r="P69" s="85"/>
      <c r="Q69" s="84" t="e">
        <f t="shared" si="2"/>
        <v>#N/A</v>
      </c>
      <c r="R69" s="84" t="e">
        <f>(R68-(R68*Q69))</f>
        <v>#N/A</v>
      </c>
      <c r="S69" s="216"/>
      <c r="T69" s="240"/>
      <c r="U69" s="213"/>
      <c r="V69" s="94"/>
      <c r="W69" s="94"/>
    </row>
    <row r="70" spans="1:23" ht="14.25" x14ac:dyDescent="0.2">
      <c r="A70" s="88"/>
      <c r="B70" s="222"/>
      <c r="C70" s="222"/>
      <c r="D70" s="244"/>
      <c r="E70" s="228"/>
      <c r="F70" s="217" t="s">
        <v>118</v>
      </c>
      <c r="G70" s="83" t="s">
        <v>116</v>
      </c>
      <c r="H70" s="81"/>
      <c r="I70" s="82" t="e">
        <f>VLOOKUP(H70,[2]Criterios!$B$3:$C$6,2,FALSE)</f>
        <v>#N/A</v>
      </c>
      <c r="J70" s="81"/>
      <c r="K70" s="82" t="e">
        <f>VLOOKUP(J70,[2]Criterios!$B$7:$C$9,2,FALSE)</f>
        <v>#N/A</v>
      </c>
      <c r="L70" s="81"/>
      <c r="M70" s="81"/>
      <c r="N70" s="81"/>
      <c r="O70" s="81"/>
      <c r="P70" s="81"/>
      <c r="Q70" s="80" t="e">
        <f t="shared" si="2"/>
        <v>#N/A</v>
      </c>
      <c r="R70" s="80" t="e">
        <f>IF(Q70&gt;1%,(R69-(R69*Q70)),Q70)</f>
        <v>#N/A</v>
      </c>
      <c r="S70" s="219" t="e">
        <f>IF(R71&gt;1%,R71,R70)</f>
        <v>#N/A</v>
      </c>
      <c r="T70" s="240"/>
      <c r="U70" s="213"/>
      <c r="V70" s="94"/>
      <c r="W70" s="94"/>
    </row>
    <row r="71" spans="1:23" ht="14.25" x14ac:dyDescent="0.2">
      <c r="A71" s="88"/>
      <c r="B71" s="223"/>
      <c r="C71" s="223"/>
      <c r="D71" s="245"/>
      <c r="E71" s="229"/>
      <c r="F71" s="218"/>
      <c r="G71" s="79" t="s">
        <v>110</v>
      </c>
      <c r="H71" s="77"/>
      <c r="I71" s="78" t="e">
        <f>VLOOKUP(H71,[2]Criterios!$B$3:$C$6,2,FALSE)</f>
        <v>#N/A</v>
      </c>
      <c r="J71" s="77"/>
      <c r="K71" s="78" t="e">
        <f>VLOOKUP(J71,[2]Criterios!$B$7:$C$9,2,FALSE)</f>
        <v>#N/A</v>
      </c>
      <c r="L71" s="77"/>
      <c r="M71" s="77"/>
      <c r="N71" s="77"/>
      <c r="O71" s="77"/>
      <c r="P71" s="77"/>
      <c r="Q71" s="76" t="e">
        <f t="shared" si="2"/>
        <v>#N/A</v>
      </c>
      <c r="R71" s="76" t="e">
        <f>IF(Q71&gt;1%,(R70-(R70*Q71)),Q71)</f>
        <v>#N/A</v>
      </c>
      <c r="S71" s="220"/>
      <c r="T71" s="241"/>
      <c r="U71" s="214"/>
      <c r="V71" s="94"/>
      <c r="W71" s="94"/>
    </row>
    <row r="72" spans="1:23" s="88" customFormat="1" ht="14.25" x14ac:dyDescent="0.2">
      <c r="B72" s="221"/>
      <c r="C72" s="221"/>
      <c r="D72" s="243"/>
      <c r="E72" s="227" t="e">
        <f>VLOOKUP(D72,[2]Criterios!$A$20:$B$24,2,FALSE)</f>
        <v>#N/A</v>
      </c>
      <c r="F72" s="230" t="s">
        <v>115</v>
      </c>
      <c r="G72" s="93" t="s">
        <v>116</v>
      </c>
      <c r="H72" s="91"/>
      <c r="I72" s="92" t="e">
        <f>VLOOKUP(H72,[2]Criterios!$B$3:$C$6,2,FALSE)</f>
        <v>#N/A</v>
      </c>
      <c r="J72" s="91"/>
      <c r="K72" s="92" t="e">
        <f>VLOOKUP(J72,[2]Criterios!$B$7:$C$9,2,FALSE)</f>
        <v>#N/A</v>
      </c>
      <c r="L72" s="91"/>
      <c r="M72" s="91"/>
      <c r="N72" s="91"/>
      <c r="O72" s="91"/>
      <c r="P72" s="91"/>
      <c r="Q72" s="90" t="e">
        <f t="shared" si="2"/>
        <v>#N/A</v>
      </c>
      <c r="R72" s="90" t="e">
        <f>(E72-(E72*Q72))</f>
        <v>#N/A</v>
      </c>
      <c r="S72" s="231" t="e">
        <f>IF(R73&gt;1%,R73,R72)</f>
        <v>#N/A</v>
      </c>
      <c r="T72" s="239" t="e">
        <f>IF(S76&gt;1%,S76,(IF(S74&gt;1%,S74,S72)))</f>
        <v>#N/A</v>
      </c>
      <c r="U72" s="212" t="e">
        <f>IF(T72&lt;=20%,[2]Criterios!$A$20,IF(T72&lt;=40%,[2]Criterios!$A$21,IF(T72&lt;=60%,[2]Criterios!$A$22,IF(T72&lt;=80,[2]Criterios!$A$23,[2]Criterios!$A$24))))</f>
        <v>#N/A</v>
      </c>
      <c r="V72" s="89"/>
      <c r="W72" s="89"/>
    </row>
    <row r="73" spans="1:23" s="74" customFormat="1" ht="15" x14ac:dyDescent="0.2">
      <c r="B73" s="222"/>
      <c r="C73" s="222"/>
      <c r="D73" s="244"/>
      <c r="E73" s="228"/>
      <c r="F73" s="215"/>
      <c r="G73" s="87" t="s">
        <v>110</v>
      </c>
      <c r="H73" s="85"/>
      <c r="I73" s="86" t="e">
        <f>VLOOKUP(H73,[2]Criterios!$B$3:$C$6,2,FALSE)</f>
        <v>#N/A</v>
      </c>
      <c r="J73" s="85"/>
      <c r="K73" s="86" t="e">
        <f>VLOOKUP(J73,[2]Criterios!$B$7:$C$9,2,FALSE)</f>
        <v>#N/A</v>
      </c>
      <c r="L73" s="85"/>
      <c r="M73" s="85"/>
      <c r="N73" s="85"/>
      <c r="O73" s="85"/>
      <c r="P73" s="85"/>
      <c r="Q73" s="84" t="e">
        <f t="shared" si="2"/>
        <v>#N/A</v>
      </c>
      <c r="R73" s="84" t="e">
        <f>(R72-(R72*Q73))</f>
        <v>#N/A</v>
      </c>
      <c r="S73" s="216"/>
      <c r="T73" s="240"/>
      <c r="U73" s="213"/>
      <c r="V73" s="75"/>
      <c r="W73" s="75"/>
    </row>
    <row r="74" spans="1:23" s="74" customFormat="1" ht="15" x14ac:dyDescent="0.2">
      <c r="B74" s="222"/>
      <c r="C74" s="222"/>
      <c r="D74" s="244"/>
      <c r="E74" s="228"/>
      <c r="F74" s="215" t="s">
        <v>117</v>
      </c>
      <c r="G74" s="87" t="s">
        <v>116</v>
      </c>
      <c r="H74" s="85"/>
      <c r="I74" s="86" t="e">
        <f>VLOOKUP(H74,[2]Criterios!$B$3:$C$6,2,FALSE)</f>
        <v>#N/A</v>
      </c>
      <c r="J74" s="85"/>
      <c r="K74" s="86" t="e">
        <f>VLOOKUP(J74,[2]Criterios!$B$7:$C$9,2,FALSE)</f>
        <v>#N/A</v>
      </c>
      <c r="L74" s="85"/>
      <c r="M74" s="85"/>
      <c r="N74" s="85"/>
      <c r="O74" s="85"/>
      <c r="P74" s="85"/>
      <c r="Q74" s="84" t="e">
        <f t="shared" si="2"/>
        <v>#N/A</v>
      </c>
      <c r="R74" s="84" t="e">
        <f>IF(Q74&gt;1%,(R73-(R73*Q74)),Q74)</f>
        <v>#N/A</v>
      </c>
      <c r="S74" s="216" t="e">
        <f>IF(R75&gt;1%,R75,R74)</f>
        <v>#N/A</v>
      </c>
      <c r="T74" s="240"/>
      <c r="U74" s="213"/>
      <c r="V74" s="75"/>
      <c r="W74" s="75"/>
    </row>
    <row r="75" spans="1:23" s="74" customFormat="1" ht="15" x14ac:dyDescent="0.2">
      <c r="B75" s="222"/>
      <c r="C75" s="222"/>
      <c r="D75" s="244"/>
      <c r="E75" s="228"/>
      <c r="F75" s="215"/>
      <c r="G75" s="87" t="s">
        <v>110</v>
      </c>
      <c r="H75" s="85"/>
      <c r="I75" s="86" t="e">
        <f>VLOOKUP(H75,[2]Criterios!$B$3:$C$6,2,FALSE)</f>
        <v>#N/A</v>
      </c>
      <c r="J75" s="85"/>
      <c r="K75" s="86" t="e">
        <f>VLOOKUP(J75,[2]Criterios!$B$7:$C$9,2,FALSE)</f>
        <v>#N/A</v>
      </c>
      <c r="L75" s="85"/>
      <c r="M75" s="85"/>
      <c r="N75" s="85"/>
      <c r="O75" s="85"/>
      <c r="P75" s="85"/>
      <c r="Q75" s="84" t="e">
        <f t="shared" si="2"/>
        <v>#N/A</v>
      </c>
      <c r="R75" s="84" t="e">
        <f>(R74-(R74*Q75))</f>
        <v>#N/A</v>
      </c>
      <c r="S75" s="216"/>
      <c r="T75" s="240"/>
      <c r="U75" s="213"/>
      <c r="V75" s="75"/>
      <c r="W75" s="75"/>
    </row>
    <row r="76" spans="1:23" s="74" customFormat="1" ht="15" x14ac:dyDescent="0.2">
      <c r="B76" s="222"/>
      <c r="C76" s="222"/>
      <c r="D76" s="244"/>
      <c r="E76" s="228"/>
      <c r="F76" s="217" t="s">
        <v>118</v>
      </c>
      <c r="G76" s="83" t="s">
        <v>116</v>
      </c>
      <c r="H76" s="81"/>
      <c r="I76" s="82" t="e">
        <f>VLOOKUP(H76,[2]Criterios!$B$3:$C$6,2,FALSE)</f>
        <v>#N/A</v>
      </c>
      <c r="J76" s="81"/>
      <c r="K76" s="82" t="e">
        <f>VLOOKUP(J76,[2]Criterios!$B$7:$C$9,2,FALSE)</f>
        <v>#N/A</v>
      </c>
      <c r="L76" s="81"/>
      <c r="M76" s="81"/>
      <c r="N76" s="81"/>
      <c r="O76" s="81"/>
      <c r="P76" s="81"/>
      <c r="Q76" s="80" t="e">
        <f t="shared" si="2"/>
        <v>#N/A</v>
      </c>
      <c r="R76" s="80" t="e">
        <f>IF(Q76&gt;1%,(R75-(R75*Q76)),Q76)</f>
        <v>#N/A</v>
      </c>
      <c r="S76" s="219" t="e">
        <f>IF(R77&gt;1%,R77,R76)</f>
        <v>#N/A</v>
      </c>
      <c r="T76" s="240"/>
      <c r="U76" s="213"/>
      <c r="V76" s="75"/>
      <c r="W76" s="75"/>
    </row>
    <row r="77" spans="1:23" s="74" customFormat="1" ht="15" x14ac:dyDescent="0.2">
      <c r="B77" s="223"/>
      <c r="C77" s="223"/>
      <c r="D77" s="245"/>
      <c r="E77" s="229"/>
      <c r="F77" s="218"/>
      <c r="G77" s="79" t="s">
        <v>110</v>
      </c>
      <c r="H77" s="77"/>
      <c r="I77" s="78" t="e">
        <f>VLOOKUP(H77,[2]Criterios!$B$3:$C$6,2,FALSE)</f>
        <v>#N/A</v>
      </c>
      <c r="J77" s="77"/>
      <c r="K77" s="78" t="e">
        <f>VLOOKUP(J77,[2]Criterios!$B$7:$C$9,2,FALSE)</f>
        <v>#N/A</v>
      </c>
      <c r="L77" s="77"/>
      <c r="M77" s="77"/>
      <c r="N77" s="77"/>
      <c r="O77" s="77"/>
      <c r="P77" s="77"/>
      <c r="Q77" s="76" t="e">
        <f t="shared" si="2"/>
        <v>#N/A</v>
      </c>
      <c r="R77" s="76" t="e">
        <f>IF(Q77&gt;1%,(R76-(R76*Q77)),Q77)</f>
        <v>#N/A</v>
      </c>
      <c r="S77" s="220"/>
      <c r="T77" s="241"/>
      <c r="U77" s="214"/>
      <c r="V77" s="75"/>
      <c r="W77" s="75"/>
    </row>
    <row r="78" spans="1:23" x14ac:dyDescent="0.2">
      <c r="B78" s="73"/>
      <c r="C78" s="73"/>
      <c r="D78" s="73"/>
      <c r="E78" s="73"/>
      <c r="F78" s="73"/>
      <c r="G78" s="73"/>
      <c r="J78" s="70"/>
      <c r="K78" s="70"/>
      <c r="L78" s="70"/>
      <c r="M78" s="70"/>
      <c r="N78" s="70"/>
      <c r="O78" s="70"/>
      <c r="P78" s="70"/>
      <c r="Q78" s="70"/>
      <c r="R78" s="70"/>
      <c r="S78" s="70"/>
      <c r="T78" s="72"/>
      <c r="U78" s="70"/>
    </row>
  </sheetData>
  <mergeCells count="154">
    <mergeCell ref="T72:T77"/>
    <mergeCell ref="U72:U77"/>
    <mergeCell ref="F74:F75"/>
    <mergeCell ref="S74:S75"/>
    <mergeCell ref="F76:F77"/>
    <mergeCell ref="S76:S77"/>
    <mergeCell ref="B72:B77"/>
    <mergeCell ref="C72:C77"/>
    <mergeCell ref="D72:D77"/>
    <mergeCell ref="E72:E77"/>
    <mergeCell ref="F72:F73"/>
    <mergeCell ref="S72:S73"/>
    <mergeCell ref="T66:T71"/>
    <mergeCell ref="U66:U71"/>
    <mergeCell ref="F68:F69"/>
    <mergeCell ref="S68:S69"/>
    <mergeCell ref="F70:F71"/>
    <mergeCell ref="S70:S71"/>
    <mergeCell ref="B66:B71"/>
    <mergeCell ref="C66:C71"/>
    <mergeCell ref="D66:D71"/>
    <mergeCell ref="E66:E71"/>
    <mergeCell ref="F66:F67"/>
    <mergeCell ref="S66:S67"/>
    <mergeCell ref="T60:T65"/>
    <mergeCell ref="U60:U65"/>
    <mergeCell ref="F62:F63"/>
    <mergeCell ref="S62:S63"/>
    <mergeCell ref="F64:F65"/>
    <mergeCell ref="S64:S65"/>
    <mergeCell ref="B60:B65"/>
    <mergeCell ref="C60:C65"/>
    <mergeCell ref="D60:D65"/>
    <mergeCell ref="E60:E65"/>
    <mergeCell ref="F60:F61"/>
    <mergeCell ref="S60:S61"/>
    <mergeCell ref="T54:T59"/>
    <mergeCell ref="U54:U59"/>
    <mergeCell ref="F56:F57"/>
    <mergeCell ref="S56:S57"/>
    <mergeCell ref="F58:F59"/>
    <mergeCell ref="S58:S59"/>
    <mergeCell ref="B54:B59"/>
    <mergeCell ref="C54:C59"/>
    <mergeCell ref="D54:D59"/>
    <mergeCell ref="E54:E59"/>
    <mergeCell ref="F54:F55"/>
    <mergeCell ref="S54:S55"/>
    <mergeCell ref="T48:T53"/>
    <mergeCell ref="U48:U53"/>
    <mergeCell ref="F50:F51"/>
    <mergeCell ref="S50:S51"/>
    <mergeCell ref="F52:F53"/>
    <mergeCell ref="S52:S53"/>
    <mergeCell ref="B48:B53"/>
    <mergeCell ref="C48:C53"/>
    <mergeCell ref="D48:D53"/>
    <mergeCell ref="E48:E53"/>
    <mergeCell ref="F48:F49"/>
    <mergeCell ref="S48:S49"/>
    <mergeCell ref="H44:L44"/>
    <mergeCell ref="B45:B47"/>
    <mergeCell ref="C45:C47"/>
    <mergeCell ref="D45:E46"/>
    <mergeCell ref="F45:F47"/>
    <mergeCell ref="G45:G47"/>
    <mergeCell ref="H45:P45"/>
    <mergeCell ref="B41:W41"/>
    <mergeCell ref="B43:C43"/>
    <mergeCell ref="D43:E43"/>
    <mergeCell ref="G43:H43"/>
    <mergeCell ref="I43:L43"/>
    <mergeCell ref="M43:Q43"/>
    <mergeCell ref="Q45:T45"/>
    <mergeCell ref="U45:U47"/>
    <mergeCell ref="V45:V47"/>
    <mergeCell ref="W45:W47"/>
    <mergeCell ref="H46:K46"/>
    <mergeCell ref="L46:P46"/>
    <mergeCell ref="Q46:Q47"/>
    <mergeCell ref="R46:R47"/>
    <mergeCell ref="S46:S47"/>
    <mergeCell ref="T46:T47"/>
    <mergeCell ref="T30:T35"/>
    <mergeCell ref="U30:U35"/>
    <mergeCell ref="F32:F33"/>
    <mergeCell ref="S32:S33"/>
    <mergeCell ref="F34:F35"/>
    <mergeCell ref="S34:S35"/>
    <mergeCell ref="B30:B35"/>
    <mergeCell ref="C30:C35"/>
    <mergeCell ref="D30:D35"/>
    <mergeCell ref="E30:E35"/>
    <mergeCell ref="F30:F31"/>
    <mergeCell ref="S30:S31"/>
    <mergeCell ref="N9:R9"/>
    <mergeCell ref="H26:L26"/>
    <mergeCell ref="B27:B29"/>
    <mergeCell ref="C27:C29"/>
    <mergeCell ref="D27:E28"/>
    <mergeCell ref="F27:F29"/>
    <mergeCell ref="G27:G29"/>
    <mergeCell ref="H27:P27"/>
    <mergeCell ref="B23:W23"/>
    <mergeCell ref="B25:C25"/>
    <mergeCell ref="D25:E25"/>
    <mergeCell ref="G25:H25"/>
    <mergeCell ref="I25:M25"/>
    <mergeCell ref="N25:R25"/>
    <mergeCell ref="Q27:T27"/>
    <mergeCell ref="U27:U29"/>
    <mergeCell ref="V27:V29"/>
    <mergeCell ref="H28:K28"/>
    <mergeCell ref="L28:P28"/>
    <mergeCell ref="Q28:Q29"/>
    <mergeCell ref="R28:R29"/>
    <mergeCell ref="S28:S29"/>
    <mergeCell ref="T28:T29"/>
    <mergeCell ref="T14:T19"/>
    <mergeCell ref="U14:U19"/>
    <mergeCell ref="F16:F17"/>
    <mergeCell ref="S16:S17"/>
    <mergeCell ref="F18:F19"/>
    <mergeCell ref="S18:S19"/>
    <mergeCell ref="B14:B19"/>
    <mergeCell ref="C14:C19"/>
    <mergeCell ref="D14:D19"/>
    <mergeCell ref="E14:E19"/>
    <mergeCell ref="F14:F15"/>
    <mergeCell ref="S14:S15"/>
    <mergeCell ref="V30:V31"/>
    <mergeCell ref="V32:V33"/>
    <mergeCell ref="V34:V35"/>
    <mergeCell ref="B2:C5"/>
    <mergeCell ref="D2:U5"/>
    <mergeCell ref="B7:W7"/>
    <mergeCell ref="B9:C9"/>
    <mergeCell ref="J9:M9"/>
    <mergeCell ref="Q11:T11"/>
    <mergeCell ref="U11:U13"/>
    <mergeCell ref="H12:K12"/>
    <mergeCell ref="L12:P12"/>
    <mergeCell ref="Q12:Q13"/>
    <mergeCell ref="R12:R13"/>
    <mergeCell ref="S12:S13"/>
    <mergeCell ref="T12:T13"/>
    <mergeCell ref="B11:B13"/>
    <mergeCell ref="C11:C13"/>
    <mergeCell ref="D11:E12"/>
    <mergeCell ref="F11:F13"/>
    <mergeCell ref="G11:G13"/>
    <mergeCell ref="H11:P11"/>
    <mergeCell ref="D9:E9"/>
    <mergeCell ref="G9:H9"/>
  </mergeCells>
  <dataValidations count="26">
    <dataValidation allowBlank="1" showInputMessage="1" showErrorMessage="1" prompt="Registre nombre completo de la persona que realiza la evaluación en calidad de tercera línea (Oficina de Control Interno)." sqref="M43:Q43" xr:uid="{00000000-0002-0000-0100-000000000000}"/>
    <dataValidation allowBlank="1" showInputMessage="1" showErrorMessage="1" prompt="Registre nombre completo de la persona que realiza la evaluación en calidad de segunda línea (Subdirección de Diseño, Evaluación y Sistematización)." sqref="N25:R25" xr:uid="{00000000-0002-0000-0100-000001000000}"/>
    <dataValidation allowBlank="1" showInputMessage="1" showErrorMessage="1" prompt="En el formato DD/MM/AAAA, registre la fecha de diligenciamiento por parte del responsable de la revisión en calidad de segunda línea." sqref="D25:E25" xr:uid="{00000000-0002-0000-0100-000002000000}"/>
    <dataValidation allowBlank="1" showInputMessage="1" showErrorMessage="1" prompt="En el formato DD/MM/AAAA, registre la fecha de diligenciamiento por parte del responsable de la evaluación en calidad de tercera línea." sqref="D43:E43" xr:uid="{00000000-0002-0000-0100-000003000000}"/>
    <dataValidation allowBlank="1" showInputMessage="1" showErrorMessage="1" prompt="Relacione la actividad de control registrada en la hoja &quot;1. Mapa y plan de tratamiento&quot;. Si cuenta con mas de dos controles por causa, copie e inserte cuantas filas adicionales requiera." sqref="G11:G13 G27:G29 G45:G47" xr:uid="{00000000-0002-0000-0100-000004000000}"/>
    <dataValidation allowBlank="1" showInputMessage="1" showErrorMessage="1" prompt="Relacione la causa del riesgo identificado en la hoja &quot;1. Mapa y plan de tratamiento&quot;. Si cuenta con mas de tres causas, copie e inserte cuantas filas adicionales requiera." sqref="F11:F13 F27:F29 F45:F47" xr:uid="{00000000-0002-0000-0100-000005000000}"/>
    <dataValidation allowBlank="1" showInputMessage="1" showErrorMessage="1" prompt="Seleccione de la lista desplegable, la probabilidad inherente registrada en la hoja &quot;1. Mapa y plan de tratamiento&quot;, columna J." sqref="D13 D29 D47" xr:uid="{00000000-0002-0000-0100-000006000000}"/>
    <dataValidation allowBlank="1" showInputMessage="1" showErrorMessage="1" prompt="Relacione el riesgo identificado y registrado en la hoja &quot;1. Mapa y plan de tratamiento&quot;." sqref="C11:C13 C27:C29 C45:C47" xr:uid="{00000000-0002-0000-0100-000007000000}"/>
    <dataValidation allowBlank="1" showInputMessage="1" showErrorMessage="1" prompt="Relacione el código del riesgo." sqref="B11:B13 B27:B29 B45:B47" xr:uid="{00000000-0002-0000-0100-000008000000}"/>
    <dataValidation allowBlank="1" showInputMessage="1" showErrorMessage="1" promptTitle="Respuesta automática." prompt="El resultado que se genera, corresponde a la probabilidad residual en la evaluación de la tercera línea." sqref="U45:U47" xr:uid="{00000000-0002-0000-0100-000009000000}"/>
    <dataValidation allowBlank="1" showInputMessage="1" showErrorMessage="1" promptTitle="Respuesta automática." prompt="El resultado que se genera, corresponde a la probabilidad residual en la evaluación de la segunda línea." sqref="U27:U29" xr:uid="{00000000-0002-0000-0100-00000A000000}"/>
    <dataValidation allowBlank="1" showInputMessage="1" showErrorMessage="1" promptTitle="Respuesta automática." prompt="No diligenciar." sqref="Q12:S13 Q28:S29 Q46:S47 E13 E29 E47" xr:uid="{00000000-0002-0000-0100-00000B000000}"/>
    <dataValidation allowBlank="1" showInputMessage="1" showErrorMessage="1" promptTitle="Respuesta automática." prompt="No diligenciar. RECUERDE que para las filas vacias en las columnas &quot;H&quot; y &quot;J&quot; se debe seleccionar &quot;No aplica&quot;." sqref="T12:T13 T28:T29 T46:T47" xr:uid="{00000000-0002-0000-0100-00000C000000}"/>
    <dataValidation allowBlank="1" showInputMessage="1" showErrorMessage="1" promptTitle="Respuesta automática." prompt="El resultado que se genera, corresponde a la probabilidad residual que se debe registrar en la columna &quot;P&quot; de la hoja 1. Mapa y plan de tratamiento." sqref="U11:U13" xr:uid="{00000000-0002-0000-0100-00000D000000}"/>
    <dataValidation allowBlank="1" showInputMessage="1" showErrorMessage="1" prompt="Son las variables asignadas para evaluar el diseño del control del riesgo." sqref="H27 H11 H45" xr:uid="{00000000-0002-0000-0100-00000E000000}"/>
    <dataValidation allowBlank="1" showInputMessage="1" showErrorMessage="1" prompt="Registre las conclusiones u observaciones respecto a la evaluación de la ejecución de la actividad de control, a partir de los resultados reportados por el proceso en la hoja 1. Mapa y plan de tratamiento, sección C." sqref="W45:W47" xr:uid="{00000000-0002-0000-0100-00000F000000}"/>
    <dataValidation allowBlank="1" showInputMessage="1" showErrorMessage="1" prompt="Permiten dar un peso a la eficiencia del control y de esta manera dar movimiento en la matriz de calor, a partir de los cambios en la probabilidad y el impacto." sqref="H12 H28 H46" xr:uid="{00000000-0002-0000-0100-000010000000}"/>
    <dataValidation allowBlank="1" showInputMessage="1" showErrorMessage="1" prompt="Respuesta automática. No diligenciar." sqref="K13 K29 I13 K47 I29 I47" xr:uid="{00000000-0002-0000-0100-000011000000}"/>
    <dataValidation allowBlank="1" showInputMessage="1" showErrorMessage="1" prompt="Registre las conclusiones u observaciones respecto al diseño de la actividad de control de acuerdo con cada uno de los atributos evaluados, cuando aplique." sqref="V27:V29 V45:V47" xr:uid="{00000000-0002-0000-0100-000012000000}"/>
    <dataValidation allowBlank="1" showInputMessage="1" showErrorMessage="1" prompt="Seleccione la respuesta de la lista desplegable. Si no se requiere el uso de todas las filas, seleccione &quot;No aplica&quot; para aquellas que se encuentren vacias." sqref="H13 J13 H29 J29 H47 J47" xr:uid="{00000000-0002-0000-0100-000013000000}"/>
    <dataValidation type="list" allowBlank="1" showInputMessage="1" showErrorMessage="1" sqref="H37:T37 H20:S20 H78:T78" xr:uid="{00000000-0002-0000-0100-000014000000}">
      <formula1>#REF!</formula1>
    </dataValidation>
    <dataValidation allowBlank="1" showInputMessage="1" showErrorMessage="1" prompt="En el formato DD/MM/AAAA, registre la fecha de diligenciamiento por parte del gestor del proceso." sqref="D9" xr:uid="{00000000-0002-0000-0100-000015000000}"/>
    <dataValidation allowBlank="1" showInputMessage="1" showErrorMessage="1" prompt="Registre el nombre del proceso." sqref="G9:H9 G25:H25 G43:H43" xr:uid="{00000000-0002-0000-0100-000016000000}"/>
    <dataValidation allowBlank="1" showInputMessage="1" showErrorMessage="1" prompt="Seleccione la respuesta de la lista desplegable." sqref="L29:P29 L13:P13 L47:P47" xr:uid="{00000000-0002-0000-0100-000017000000}"/>
    <dataValidation allowBlank="1" showInputMessage="1" showErrorMessage="1" prompt="Permiten darle formalidad al control y su fin es el de conocer el entorno del control y complementar el análisis con elementos cualitativos; sin embargo, estos no tienen una incidencia directa en su efectividad." sqref="L28:P28 L12:P12 L46:P46" xr:uid="{00000000-0002-0000-0100-000018000000}"/>
    <dataValidation allowBlank="1" showInputMessage="1" showErrorMessage="1" prompt="Registre nombre completo del gestor del proceso." sqref="N9" xr:uid="{00000000-0002-0000-0100-000019000000}"/>
  </dataValidations>
  <pageMargins left="0.15748031496062992" right="0.19685039370078741" top="0.39370078740157483" bottom="0.31496062992125984" header="0.31496062992125984" footer="0.23622047244094491"/>
  <pageSetup scale="33" orientation="landscape" horizontalDpi="4294967294" verticalDpi="300" r:id="rId1"/>
  <rowBreaks count="1" manualBreakCount="1">
    <brk id="20" max="16383"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100-00001A000000}">
          <x14:formula1>
            <xm:f>Criterios!$A$20:$A$24</xm:f>
          </x14:formula1>
          <xm:sqref>D14:D19 D30:D35 D48:D53</xm:sqref>
        </x14:dataValidation>
        <x14:dataValidation type="list" allowBlank="1" showInputMessage="1" showErrorMessage="1" xr:uid="{00000000-0002-0000-0100-00001B000000}">
          <x14:formula1>
            <xm:f>Criterios!$B$12:$B$13</xm:f>
          </x14:formula1>
          <xm:sqref>L14:L16 L18 L30:L32 L34 L48:L50 L52</xm:sqref>
        </x14:dataValidation>
        <x14:dataValidation type="list" allowBlank="1" showInputMessage="1" showErrorMessage="1" xr:uid="{00000000-0002-0000-0100-00001C000000}">
          <x14:formula1>
            <xm:f>Criterios!$B$16:$B$17</xm:f>
          </x14:formula1>
          <xm:sqref>P14:P16 P18 P30:P32 P34 P48:P50 P52</xm:sqref>
        </x14:dataValidation>
        <x14:dataValidation type="list" allowBlank="1" showInputMessage="1" showErrorMessage="1" xr:uid="{00000000-0002-0000-0100-00001D000000}">
          <x14:formula1>
            <xm:f>Criterios!$B$3:$B$6</xm:f>
          </x14:formula1>
          <xm:sqref>H14:H19 H30:H35 H48:H53</xm:sqref>
        </x14:dataValidation>
        <x14:dataValidation type="list" allowBlank="1" showInputMessage="1" showErrorMessage="1" xr:uid="{00000000-0002-0000-0100-00001E000000}">
          <x14:formula1>
            <xm:f>Criterios!$B$7:$B$9</xm:f>
          </x14:formula1>
          <xm:sqref>J14:J19 J30:J35 J48:J53</xm:sqref>
        </x14:dataValidation>
        <x14:dataValidation type="list" allowBlank="1" showInputMessage="1" showErrorMessage="1" xr:uid="{00000000-0002-0000-0100-00001F000000}">
          <x14:formula1>
            <xm:f>Criterios!$E$12:$E$13</xm:f>
          </x14:formula1>
          <xm:sqref>M14:M16 M18 M30:M32 M34 M48:M50 M52</xm:sqref>
        </x14:dataValidation>
        <x14:dataValidation type="list" allowBlank="1" showInputMessage="1" showErrorMessage="1" xr:uid="{00000000-0002-0000-0100-000020000000}">
          <x14:formula1>
            <xm:f>Criterios!$B$14:$B$15</xm:f>
          </x14:formula1>
          <xm:sqref>O14:O16 O18 O30:O32 O34 O48:O50 O52</xm:sqref>
        </x14:dataValidation>
        <x14:dataValidation type="list" allowBlank="1" showInputMessage="1" showErrorMessage="1" xr:uid="{00000000-0002-0000-0100-000021000000}">
          <x14:formula1>
            <xm:f>Criterios!$E$14:$E$15</xm:f>
          </x14:formula1>
          <xm:sqref>N14:N16 N18 N30:N32 N34 N48:N50 N52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4"/>
  <sheetViews>
    <sheetView view="pageBreakPreview" topLeftCell="A22" zoomScaleNormal="100" zoomScaleSheetLayoutView="100" workbookViewId="0">
      <selection sqref="A1:B4"/>
    </sheetView>
  </sheetViews>
  <sheetFormatPr baseColWidth="10" defaultColWidth="11.42578125" defaultRowHeight="12.75" x14ac:dyDescent="0.2"/>
  <cols>
    <col min="1" max="1" width="0.7109375" style="23" customWidth="1"/>
    <col min="2" max="2" width="21.42578125" customWidth="1"/>
    <col min="3" max="7" width="20.5703125" customWidth="1"/>
    <col min="8" max="8" width="2.42578125" customWidth="1"/>
    <col min="9" max="11" width="11.42578125" hidden="1" customWidth="1"/>
  </cols>
  <sheetData>
    <row r="1" spans="1:10" ht="17.25" customHeight="1" x14ac:dyDescent="0.2">
      <c r="A1" s="247"/>
      <c r="B1" s="247"/>
      <c r="C1" s="249" t="s">
        <v>0</v>
      </c>
      <c r="D1" s="250"/>
      <c r="E1" s="251"/>
      <c r="F1" s="31" t="s">
        <v>1</v>
      </c>
      <c r="G1" s="32" t="s">
        <v>2</v>
      </c>
      <c r="I1" s="4"/>
      <c r="J1" s="4"/>
    </row>
    <row r="2" spans="1:10" ht="17.25" customHeight="1" x14ac:dyDescent="0.2">
      <c r="A2" s="247"/>
      <c r="B2" s="247"/>
      <c r="C2" s="252"/>
      <c r="D2" s="253"/>
      <c r="E2" s="254"/>
      <c r="F2" s="31" t="s">
        <v>3</v>
      </c>
      <c r="G2" s="32">
        <v>4</v>
      </c>
      <c r="I2" s="4"/>
      <c r="J2" s="4"/>
    </row>
    <row r="3" spans="1:10" ht="24.75" customHeight="1" x14ac:dyDescent="0.2">
      <c r="A3" s="247"/>
      <c r="B3" s="247"/>
      <c r="C3" s="252"/>
      <c r="D3" s="253"/>
      <c r="E3" s="254"/>
      <c r="F3" s="31" t="s">
        <v>4</v>
      </c>
      <c r="G3" s="33" t="s">
        <v>5</v>
      </c>
      <c r="I3" s="4"/>
      <c r="J3" s="4"/>
    </row>
    <row r="4" spans="1:10" ht="17.25" customHeight="1" x14ac:dyDescent="0.2">
      <c r="A4" s="247"/>
      <c r="B4" s="247"/>
      <c r="C4" s="255"/>
      <c r="D4" s="256"/>
      <c r="E4" s="257"/>
      <c r="F4" s="31" t="s">
        <v>6</v>
      </c>
      <c r="G4" s="32" t="s">
        <v>125</v>
      </c>
      <c r="I4" s="4"/>
      <c r="J4" s="4"/>
    </row>
    <row r="5" spans="1:10" x14ac:dyDescent="0.2">
      <c r="B5" s="13"/>
      <c r="C5" s="13"/>
      <c r="D5" s="13"/>
      <c r="E5" s="13"/>
      <c r="F5" s="13"/>
      <c r="G5" s="51" t="s">
        <v>8</v>
      </c>
      <c r="I5" s="4"/>
      <c r="J5" s="4"/>
    </row>
    <row r="6" spans="1:10" x14ac:dyDescent="0.2">
      <c r="B6" s="27" t="s">
        <v>126</v>
      </c>
      <c r="C6" s="13"/>
      <c r="D6" s="13"/>
      <c r="E6" s="13"/>
      <c r="F6" s="13"/>
      <c r="G6" s="13"/>
      <c r="I6" s="2" t="s">
        <v>127</v>
      </c>
    </row>
    <row r="7" spans="1:10" ht="41.25" customHeight="1" x14ac:dyDescent="0.2">
      <c r="B7" s="15" t="s">
        <v>56</v>
      </c>
      <c r="C7" s="248" t="s">
        <v>128</v>
      </c>
      <c r="D7" s="248"/>
      <c r="E7" s="248"/>
      <c r="F7" s="248"/>
      <c r="G7" s="248"/>
      <c r="I7" s="11" t="s">
        <v>10</v>
      </c>
    </row>
    <row r="8" spans="1:10" ht="21" customHeight="1" x14ac:dyDescent="0.2">
      <c r="B8" s="15" t="s">
        <v>129</v>
      </c>
      <c r="C8" s="248" t="s">
        <v>130</v>
      </c>
      <c r="D8" s="248"/>
      <c r="E8" s="248"/>
      <c r="F8" s="248"/>
      <c r="G8" s="248"/>
      <c r="I8" s="11" t="s">
        <v>131</v>
      </c>
    </row>
    <row r="9" spans="1:10" ht="51.75" customHeight="1" x14ac:dyDescent="0.2">
      <c r="B9" s="15" t="s">
        <v>132</v>
      </c>
      <c r="C9" s="248" t="s">
        <v>133</v>
      </c>
      <c r="D9" s="248"/>
      <c r="E9" s="248"/>
      <c r="F9" s="248"/>
      <c r="G9" s="248"/>
      <c r="I9" s="11" t="s">
        <v>134</v>
      </c>
    </row>
    <row r="10" spans="1:10" ht="25.5" customHeight="1" x14ac:dyDescent="0.2">
      <c r="B10" s="18" t="s">
        <v>135</v>
      </c>
      <c r="C10" s="248" t="s">
        <v>136</v>
      </c>
      <c r="D10" s="248"/>
      <c r="E10" s="248"/>
      <c r="F10" s="248"/>
      <c r="G10" s="248"/>
      <c r="I10" s="2" t="s">
        <v>21</v>
      </c>
    </row>
    <row r="11" spans="1:10" ht="25.5" customHeight="1" x14ac:dyDescent="0.2">
      <c r="B11" s="15" t="s">
        <v>137</v>
      </c>
      <c r="C11" s="248" t="s">
        <v>138</v>
      </c>
      <c r="D11" s="248"/>
      <c r="E11" s="248"/>
      <c r="F11" s="248"/>
      <c r="G11" s="248"/>
      <c r="I11" t="s">
        <v>139</v>
      </c>
    </row>
    <row r="12" spans="1:10" ht="29.25" customHeight="1" x14ac:dyDescent="0.2">
      <c r="B12" s="15" t="s">
        <v>140</v>
      </c>
      <c r="C12" s="248" t="s">
        <v>141</v>
      </c>
      <c r="D12" s="248"/>
      <c r="E12" s="248"/>
      <c r="F12" s="248"/>
      <c r="G12" s="248"/>
      <c r="I12" t="s">
        <v>142</v>
      </c>
    </row>
    <row r="13" spans="1:10" ht="30" customHeight="1" x14ac:dyDescent="0.2">
      <c r="B13" s="15" t="s">
        <v>143</v>
      </c>
      <c r="C13" s="248" t="s">
        <v>144</v>
      </c>
      <c r="D13" s="248"/>
      <c r="E13" s="248"/>
      <c r="F13" s="248"/>
      <c r="G13" s="248"/>
      <c r="I13" t="s">
        <v>55</v>
      </c>
    </row>
    <row r="14" spans="1:10" ht="39.75" customHeight="1" x14ac:dyDescent="0.2">
      <c r="B14" s="15" t="s">
        <v>145</v>
      </c>
      <c r="C14" s="248" t="s">
        <v>146</v>
      </c>
      <c r="D14" s="248"/>
      <c r="E14" s="248"/>
      <c r="F14" s="248"/>
      <c r="G14" s="248"/>
    </row>
    <row r="15" spans="1:10" ht="31.5" customHeight="1" x14ac:dyDescent="0.2">
      <c r="B15" s="18" t="s">
        <v>147</v>
      </c>
      <c r="C15" s="248" t="s">
        <v>148</v>
      </c>
      <c r="D15" s="248"/>
      <c r="E15" s="248"/>
      <c r="F15" s="248"/>
      <c r="G15" s="248"/>
    </row>
    <row r="16" spans="1:10" x14ac:dyDescent="0.2">
      <c r="B16" s="18" t="s">
        <v>149</v>
      </c>
      <c r="C16" s="248" t="s">
        <v>150</v>
      </c>
      <c r="D16" s="248"/>
      <c r="E16" s="248"/>
      <c r="F16" s="248"/>
      <c r="G16" s="248"/>
    </row>
    <row r="17" spans="2:7" ht="28.5" customHeight="1" x14ac:dyDescent="0.2">
      <c r="B17" s="18" t="s">
        <v>151</v>
      </c>
      <c r="C17" s="248" t="s">
        <v>152</v>
      </c>
      <c r="D17" s="248"/>
      <c r="E17" s="248"/>
      <c r="F17" s="248"/>
      <c r="G17" s="248"/>
    </row>
    <row r="18" spans="2:7" ht="30" customHeight="1" x14ac:dyDescent="0.2">
      <c r="B18" s="18" t="s">
        <v>153</v>
      </c>
      <c r="C18" s="248" t="s">
        <v>154</v>
      </c>
      <c r="D18" s="248"/>
      <c r="E18" s="248"/>
      <c r="F18" s="248"/>
      <c r="G18" s="248"/>
    </row>
    <row r="20" spans="2:7" x14ac:dyDescent="0.2">
      <c r="B20" s="3" t="s">
        <v>155</v>
      </c>
    </row>
    <row r="21" spans="2:7" ht="29.25" customHeight="1" x14ac:dyDescent="0.2">
      <c r="B21" s="114" t="s">
        <v>156</v>
      </c>
      <c r="C21" s="6" t="s">
        <v>157</v>
      </c>
      <c r="D21" s="260" t="s">
        <v>158</v>
      </c>
      <c r="E21" s="261"/>
      <c r="F21" s="258" t="s">
        <v>159</v>
      </c>
      <c r="G21" s="259"/>
    </row>
    <row r="22" spans="2:7" ht="39.75" customHeight="1" x14ac:dyDescent="0.2">
      <c r="B22" s="115">
        <v>0.2</v>
      </c>
      <c r="C22" s="7" t="s">
        <v>160</v>
      </c>
      <c r="D22" s="246" t="s">
        <v>161</v>
      </c>
      <c r="E22" s="246"/>
      <c r="F22" s="246" t="s">
        <v>162</v>
      </c>
      <c r="G22" s="246"/>
    </row>
    <row r="23" spans="2:7" ht="39.75" customHeight="1" x14ac:dyDescent="0.2">
      <c r="B23" s="115">
        <v>0.4</v>
      </c>
      <c r="C23" s="7" t="s">
        <v>163</v>
      </c>
      <c r="D23" s="246" t="s">
        <v>164</v>
      </c>
      <c r="E23" s="246"/>
      <c r="F23" s="246" t="s">
        <v>165</v>
      </c>
      <c r="G23" s="246"/>
    </row>
    <row r="24" spans="2:7" ht="39.75" customHeight="1" x14ac:dyDescent="0.2">
      <c r="B24" s="115">
        <v>0.6</v>
      </c>
      <c r="C24" s="20" t="s">
        <v>101</v>
      </c>
      <c r="D24" s="246" t="s">
        <v>166</v>
      </c>
      <c r="E24" s="246"/>
      <c r="F24" s="246" t="s">
        <v>167</v>
      </c>
      <c r="G24" s="246"/>
    </row>
    <row r="25" spans="2:7" ht="39.75" customHeight="1" x14ac:dyDescent="0.2">
      <c r="B25" s="115">
        <v>0.8</v>
      </c>
      <c r="C25" s="7" t="s">
        <v>168</v>
      </c>
      <c r="D25" s="246" t="s">
        <v>169</v>
      </c>
      <c r="E25" s="246"/>
      <c r="F25" s="246" t="s">
        <v>170</v>
      </c>
      <c r="G25" s="246"/>
    </row>
    <row r="26" spans="2:7" ht="39.75" customHeight="1" x14ac:dyDescent="0.2">
      <c r="B26" s="115">
        <v>1</v>
      </c>
      <c r="C26" s="7" t="s">
        <v>171</v>
      </c>
      <c r="D26" s="246" t="s">
        <v>172</v>
      </c>
      <c r="E26" s="246"/>
      <c r="F26" s="246" t="s">
        <v>173</v>
      </c>
      <c r="G26" s="246"/>
    </row>
    <row r="28" spans="2:7" x14ac:dyDescent="0.2">
      <c r="B28" s="3" t="s">
        <v>174</v>
      </c>
    </row>
    <row r="29" spans="2:7" x14ac:dyDescent="0.2">
      <c r="B29" s="6" t="s">
        <v>156</v>
      </c>
      <c r="C29" s="6" t="s">
        <v>157</v>
      </c>
      <c r="D29" s="258" t="s">
        <v>175</v>
      </c>
      <c r="E29" s="259"/>
      <c r="F29" s="263" t="s">
        <v>176</v>
      </c>
      <c r="G29" s="264"/>
    </row>
    <row r="30" spans="2:7" ht="35.25" customHeight="1" x14ac:dyDescent="0.2">
      <c r="B30" s="19">
        <v>0.2</v>
      </c>
      <c r="C30" s="20" t="s">
        <v>177</v>
      </c>
      <c r="D30" s="265" t="s">
        <v>178</v>
      </c>
      <c r="E30" s="265"/>
      <c r="F30" s="262" t="s">
        <v>179</v>
      </c>
      <c r="G30" s="262"/>
    </row>
    <row r="31" spans="2:7" ht="51.75" customHeight="1" x14ac:dyDescent="0.2">
      <c r="B31" s="19">
        <v>0.4</v>
      </c>
      <c r="C31" s="7" t="s">
        <v>180</v>
      </c>
      <c r="D31" s="265" t="s">
        <v>181</v>
      </c>
      <c r="E31" s="265"/>
      <c r="F31" s="262" t="s">
        <v>182</v>
      </c>
      <c r="G31" s="262"/>
    </row>
    <row r="32" spans="2:7" ht="40.5" customHeight="1" x14ac:dyDescent="0.2">
      <c r="B32" s="19">
        <v>0.6</v>
      </c>
      <c r="C32" s="20" t="s">
        <v>183</v>
      </c>
      <c r="D32" s="265" t="s">
        <v>184</v>
      </c>
      <c r="E32" s="265"/>
      <c r="F32" s="262" t="s">
        <v>185</v>
      </c>
      <c r="G32" s="262"/>
    </row>
    <row r="33" spans="1:11" ht="40.5" customHeight="1" x14ac:dyDescent="0.2">
      <c r="B33" s="19">
        <v>0.8</v>
      </c>
      <c r="C33" s="7" t="s">
        <v>186</v>
      </c>
      <c r="D33" s="265" t="s">
        <v>187</v>
      </c>
      <c r="E33" s="265"/>
      <c r="F33" s="262" t="s">
        <v>188</v>
      </c>
      <c r="G33" s="262"/>
    </row>
    <row r="34" spans="1:11" ht="40.5" customHeight="1" x14ac:dyDescent="0.2">
      <c r="B34" s="19">
        <v>1</v>
      </c>
      <c r="C34" s="7" t="s">
        <v>189</v>
      </c>
      <c r="D34" s="265" t="s">
        <v>190</v>
      </c>
      <c r="E34" s="265"/>
      <c r="F34" s="262" t="s">
        <v>191</v>
      </c>
      <c r="G34" s="262"/>
    </row>
    <row r="36" spans="1:11" x14ac:dyDescent="0.2">
      <c r="B36" s="3" t="s">
        <v>192</v>
      </c>
    </row>
    <row r="37" spans="1:11" s="26" customFormat="1" ht="12" hidden="1" customHeight="1" x14ac:dyDescent="0.2">
      <c r="A37" s="23"/>
      <c r="B37" s="28" t="s">
        <v>193</v>
      </c>
      <c r="C37" s="29" t="s">
        <v>194</v>
      </c>
      <c r="D37" s="30" t="s">
        <v>195</v>
      </c>
      <c r="E37" s="30" t="s">
        <v>58</v>
      </c>
      <c r="F37" s="29" t="s">
        <v>196</v>
      </c>
      <c r="G37" s="30" t="s">
        <v>197</v>
      </c>
    </row>
    <row r="38" spans="1:11" s="26" customFormat="1" ht="12" hidden="1" customHeight="1" x14ac:dyDescent="0.2">
      <c r="A38" s="23"/>
      <c r="B38" s="24">
        <v>1</v>
      </c>
      <c r="C38" s="25">
        <v>2</v>
      </c>
      <c r="D38" s="25">
        <v>3</v>
      </c>
      <c r="E38" s="25">
        <v>4</v>
      </c>
      <c r="F38" s="25">
        <v>5</v>
      </c>
      <c r="G38" s="25">
        <v>6</v>
      </c>
    </row>
    <row r="39" spans="1:11" ht="24.75" customHeight="1" x14ac:dyDescent="0.2">
      <c r="A39" s="23">
        <v>1</v>
      </c>
      <c r="B39" s="18" t="s">
        <v>198</v>
      </c>
      <c r="C39" s="116" t="s">
        <v>199</v>
      </c>
      <c r="D39" s="116" t="s">
        <v>199</v>
      </c>
      <c r="E39" s="116" t="s">
        <v>199</v>
      </c>
      <c r="F39" s="116" t="s">
        <v>199</v>
      </c>
      <c r="G39" s="117" t="s">
        <v>200</v>
      </c>
      <c r="I39" s="11" t="s">
        <v>61</v>
      </c>
      <c r="J39" s="11" t="s">
        <v>194</v>
      </c>
    </row>
    <row r="40" spans="1:11" ht="24.75" customHeight="1" x14ac:dyDescent="0.2">
      <c r="A40" s="23">
        <v>2</v>
      </c>
      <c r="B40" s="18" t="s">
        <v>201</v>
      </c>
      <c r="C40" s="118" t="s">
        <v>183</v>
      </c>
      <c r="D40" s="118" t="s">
        <v>183</v>
      </c>
      <c r="E40" s="116" t="s">
        <v>199</v>
      </c>
      <c r="F40" s="116" t="s">
        <v>199</v>
      </c>
      <c r="G40" s="117" t="s">
        <v>200</v>
      </c>
      <c r="I40" s="11" t="s">
        <v>202</v>
      </c>
      <c r="J40" s="11" t="s">
        <v>195</v>
      </c>
    </row>
    <row r="41" spans="1:11" ht="24.75" customHeight="1" x14ac:dyDescent="0.2">
      <c r="A41" s="23">
        <v>3</v>
      </c>
      <c r="B41" s="18" t="s">
        <v>57</v>
      </c>
      <c r="C41" s="118" t="s">
        <v>183</v>
      </c>
      <c r="D41" s="118" t="s">
        <v>183</v>
      </c>
      <c r="E41" s="118" t="s">
        <v>183</v>
      </c>
      <c r="F41" s="116" t="s">
        <v>199</v>
      </c>
      <c r="G41" s="117" t="s">
        <v>200</v>
      </c>
      <c r="I41" s="11" t="s">
        <v>57</v>
      </c>
      <c r="J41" s="11" t="s">
        <v>58</v>
      </c>
    </row>
    <row r="42" spans="1:11" ht="24.75" customHeight="1" x14ac:dyDescent="0.2">
      <c r="A42" s="23">
        <v>4</v>
      </c>
      <c r="B42" s="18" t="s">
        <v>202</v>
      </c>
      <c r="C42" s="21" t="s">
        <v>203</v>
      </c>
      <c r="D42" s="118" t="s">
        <v>183</v>
      </c>
      <c r="E42" s="118" t="s">
        <v>183</v>
      </c>
      <c r="F42" s="116" t="s">
        <v>199</v>
      </c>
      <c r="G42" s="117" t="s">
        <v>200</v>
      </c>
      <c r="I42" s="11" t="s">
        <v>201</v>
      </c>
      <c r="J42" s="11" t="s">
        <v>196</v>
      </c>
    </row>
    <row r="43" spans="1:11" ht="24.75" customHeight="1" x14ac:dyDescent="0.2">
      <c r="A43" s="23">
        <v>5</v>
      </c>
      <c r="B43" s="18" t="s">
        <v>61</v>
      </c>
      <c r="C43" s="21" t="s">
        <v>203</v>
      </c>
      <c r="D43" s="21" t="s">
        <v>203</v>
      </c>
      <c r="E43" s="118" t="s">
        <v>183</v>
      </c>
      <c r="F43" s="116" t="s">
        <v>199</v>
      </c>
      <c r="G43" s="117" t="s">
        <v>200</v>
      </c>
      <c r="I43" s="11" t="s">
        <v>198</v>
      </c>
      <c r="J43" s="11" t="s">
        <v>197</v>
      </c>
    </row>
    <row r="44" spans="1:11" ht="25.5" x14ac:dyDescent="0.2">
      <c r="B44" s="5" t="s">
        <v>204</v>
      </c>
      <c r="C44" s="22" t="s">
        <v>194</v>
      </c>
      <c r="D44" s="18" t="s">
        <v>195</v>
      </c>
      <c r="E44" s="18" t="s">
        <v>58</v>
      </c>
      <c r="F44" s="22" t="s">
        <v>196</v>
      </c>
      <c r="G44" s="18" t="s">
        <v>197</v>
      </c>
    </row>
    <row r="47" spans="1:11" ht="38.25" x14ac:dyDescent="0.2">
      <c r="I47" s="12" t="s">
        <v>25</v>
      </c>
      <c r="J47" s="12" t="s">
        <v>205</v>
      </c>
      <c r="K47" s="12" t="s">
        <v>206</v>
      </c>
    </row>
    <row r="48" spans="1:11" x14ac:dyDescent="0.2">
      <c r="I48" s="11" t="s">
        <v>59</v>
      </c>
      <c r="J48" s="11" t="s">
        <v>207</v>
      </c>
      <c r="K48" t="s">
        <v>60</v>
      </c>
    </row>
    <row r="49" spans="9:11" x14ac:dyDescent="0.2">
      <c r="I49" s="11" t="s">
        <v>208</v>
      </c>
      <c r="J49" s="11" t="s">
        <v>209</v>
      </c>
      <c r="K49" s="11" t="s">
        <v>210</v>
      </c>
    </row>
    <row r="51" spans="9:11" x14ac:dyDescent="0.2">
      <c r="I51" s="2" t="s">
        <v>211</v>
      </c>
      <c r="J51" s="2" t="s">
        <v>212</v>
      </c>
    </row>
    <row r="52" spans="9:11" x14ac:dyDescent="0.2">
      <c r="I52" t="s">
        <v>207</v>
      </c>
      <c r="J52" t="s">
        <v>213</v>
      </c>
    </row>
    <row r="53" spans="9:11" x14ac:dyDescent="0.2">
      <c r="I53" t="s">
        <v>209</v>
      </c>
      <c r="J53" t="s">
        <v>62</v>
      </c>
    </row>
    <row r="54" spans="9:11" x14ac:dyDescent="0.2">
      <c r="J54" t="s">
        <v>214</v>
      </c>
    </row>
  </sheetData>
  <mergeCells count="38">
    <mergeCell ref="F33:G33"/>
    <mergeCell ref="F34:G34"/>
    <mergeCell ref="D29:E29"/>
    <mergeCell ref="F29:G29"/>
    <mergeCell ref="F30:G30"/>
    <mergeCell ref="D30:E30"/>
    <mergeCell ref="D32:E32"/>
    <mergeCell ref="D33:E33"/>
    <mergeCell ref="D34:E34"/>
    <mergeCell ref="F32:G32"/>
    <mergeCell ref="F31:G31"/>
    <mergeCell ref="D31:E31"/>
    <mergeCell ref="C13:G13"/>
    <mergeCell ref="C14:G14"/>
    <mergeCell ref="C15:G15"/>
    <mergeCell ref="D22:E22"/>
    <mergeCell ref="D23:E23"/>
    <mergeCell ref="D25:E25"/>
    <mergeCell ref="D21:E21"/>
    <mergeCell ref="F24:G24"/>
    <mergeCell ref="F25:G25"/>
    <mergeCell ref="F23:G23"/>
    <mergeCell ref="D26:E26"/>
    <mergeCell ref="F26:G26"/>
    <mergeCell ref="A1:B4"/>
    <mergeCell ref="C7:G7"/>
    <mergeCell ref="C8:G8"/>
    <mergeCell ref="C9:G9"/>
    <mergeCell ref="C10:G10"/>
    <mergeCell ref="C1:E4"/>
    <mergeCell ref="C11:G11"/>
    <mergeCell ref="C17:G17"/>
    <mergeCell ref="C18:G18"/>
    <mergeCell ref="F21:G21"/>
    <mergeCell ref="F22:G22"/>
    <mergeCell ref="C12:G12"/>
    <mergeCell ref="C16:G16"/>
    <mergeCell ref="D24:E24"/>
  </mergeCells>
  <conditionalFormatting sqref="E40">
    <cfRule type="iconSet" priority="1">
      <iconSet>
        <cfvo type="percent" val="0"/>
        <cfvo type="percent" val="33"/>
        <cfvo type="percent" val="67"/>
      </iconSet>
    </cfRule>
    <cfRule type="iconSet" priority="2">
      <iconSet iconSet="4RedToBlack">
        <cfvo type="percent" val="0"/>
        <cfvo type="percent" val="25"/>
        <cfvo type="percent" val="50"/>
        <cfvo type="percent" val="75"/>
      </iconSet>
    </cfRule>
    <cfRule type="containsText" dxfId="4" priority="3" operator="containsText" text="extremo">
      <formula>NOT(ISERROR(SEARCH("extremo",E40)))</formula>
    </cfRule>
  </conditionalFormatting>
  <dataValidations count="1">
    <dataValidation type="list" allowBlank="1" showInputMessage="1" showErrorMessage="1" sqref="F44 C37 C44 F37" xr:uid="{00000000-0002-0000-0200-000000000000}">
      <formula1>$J$39:$J$43</formula1>
    </dataValidation>
  </dataValidations>
  <pageMargins left="0.7" right="0.7" top="0.75" bottom="0.75" header="0.3" footer="0.3"/>
  <pageSetup scale="87" orientation="landscape" horizontalDpi="4294967294" verticalDpi="4294967294" r:id="rId1"/>
  <rowBreaks count="1" manualBreakCount="1">
    <brk id="22"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E24"/>
  <sheetViews>
    <sheetView workbookViewId="0"/>
  </sheetViews>
  <sheetFormatPr baseColWidth="10" defaultColWidth="11.42578125" defaultRowHeight="15" x14ac:dyDescent="0.25"/>
  <cols>
    <col min="1" max="1" width="21.28515625" style="42" bestFit="1" customWidth="1"/>
    <col min="2" max="2" width="11.42578125" style="42"/>
    <col min="3" max="3" width="4.5703125" style="42" bestFit="1" customWidth="1"/>
    <col min="4" max="16384" width="11.42578125" style="42"/>
  </cols>
  <sheetData>
    <row r="2" spans="1:5" x14ac:dyDescent="0.25">
      <c r="A2" s="268" t="s">
        <v>215</v>
      </c>
      <c r="B2" s="268"/>
      <c r="C2" s="268"/>
    </row>
    <row r="3" spans="1:5" x14ac:dyDescent="0.25">
      <c r="A3" s="267" t="s">
        <v>216</v>
      </c>
      <c r="B3" s="42" t="s">
        <v>104</v>
      </c>
      <c r="C3" s="45">
        <v>0.25</v>
      </c>
    </row>
    <row r="4" spans="1:5" x14ac:dyDescent="0.25">
      <c r="A4" s="267"/>
      <c r="B4" s="42" t="s">
        <v>217</v>
      </c>
      <c r="C4" s="45">
        <v>0.15</v>
      </c>
    </row>
    <row r="5" spans="1:5" x14ac:dyDescent="0.25">
      <c r="A5" s="267"/>
      <c r="B5" s="42" t="s">
        <v>218</v>
      </c>
      <c r="C5" s="45">
        <v>0.1</v>
      </c>
    </row>
    <row r="6" spans="1:5" x14ac:dyDescent="0.25">
      <c r="A6" s="44"/>
      <c r="B6" s="42" t="s">
        <v>111</v>
      </c>
    </row>
    <row r="7" spans="1:5" x14ac:dyDescent="0.25">
      <c r="A7" s="267" t="s">
        <v>219</v>
      </c>
      <c r="B7" s="42" t="s">
        <v>220</v>
      </c>
      <c r="C7" s="45">
        <v>0.25</v>
      </c>
    </row>
    <row r="8" spans="1:5" x14ac:dyDescent="0.25">
      <c r="A8" s="267"/>
      <c r="B8" s="42" t="s">
        <v>60</v>
      </c>
      <c r="C8" s="45">
        <v>0.15</v>
      </c>
    </row>
    <row r="9" spans="1:5" x14ac:dyDescent="0.25">
      <c r="A9" s="44"/>
      <c r="B9" s="42" t="s">
        <v>111</v>
      </c>
      <c r="C9" s="45"/>
    </row>
    <row r="11" spans="1:5" x14ac:dyDescent="0.25">
      <c r="A11" s="268" t="s">
        <v>221</v>
      </c>
      <c r="B11" s="268"/>
      <c r="C11" s="268"/>
    </row>
    <row r="12" spans="1:5" x14ac:dyDescent="0.25">
      <c r="A12" s="267" t="s">
        <v>95</v>
      </c>
      <c r="B12" s="42" t="s">
        <v>105</v>
      </c>
      <c r="C12" s="45"/>
      <c r="D12" s="267" t="s">
        <v>38</v>
      </c>
      <c r="E12" s="42" t="s">
        <v>106</v>
      </c>
    </row>
    <row r="13" spans="1:5" x14ac:dyDescent="0.25">
      <c r="A13" s="267"/>
      <c r="B13" s="42" t="s">
        <v>222</v>
      </c>
      <c r="C13" s="45"/>
      <c r="D13" s="267"/>
      <c r="E13" s="42" t="s">
        <v>223</v>
      </c>
    </row>
    <row r="14" spans="1:5" x14ac:dyDescent="0.25">
      <c r="A14" s="267" t="s">
        <v>97</v>
      </c>
      <c r="B14" s="42" t="s">
        <v>108</v>
      </c>
      <c r="C14" s="45"/>
      <c r="D14" s="267" t="s">
        <v>224</v>
      </c>
      <c r="E14" s="42" t="s">
        <v>107</v>
      </c>
    </row>
    <row r="15" spans="1:5" x14ac:dyDescent="0.25">
      <c r="A15" s="267"/>
      <c r="B15" s="42" t="s">
        <v>225</v>
      </c>
      <c r="C15" s="45"/>
      <c r="D15" s="267"/>
      <c r="E15" s="42" t="s">
        <v>226</v>
      </c>
    </row>
    <row r="16" spans="1:5" x14ac:dyDescent="0.25">
      <c r="A16" s="267" t="s">
        <v>98</v>
      </c>
      <c r="B16" s="42" t="s">
        <v>109</v>
      </c>
    </row>
    <row r="17" spans="1:2" x14ac:dyDescent="0.25">
      <c r="A17" s="267"/>
      <c r="B17" s="42" t="s">
        <v>227</v>
      </c>
    </row>
    <row r="19" spans="1:2" x14ac:dyDescent="0.25">
      <c r="A19" s="266" t="s">
        <v>228</v>
      </c>
      <c r="B19" s="266"/>
    </row>
    <row r="20" spans="1:2" x14ac:dyDescent="0.25">
      <c r="A20" s="42" t="s">
        <v>160</v>
      </c>
      <c r="B20" s="43">
        <v>0.2</v>
      </c>
    </row>
    <row r="21" spans="1:2" x14ac:dyDescent="0.25">
      <c r="A21" s="42" t="s">
        <v>163</v>
      </c>
      <c r="B21" s="43">
        <v>0.4</v>
      </c>
    </row>
    <row r="22" spans="1:2" x14ac:dyDescent="0.25">
      <c r="A22" s="42" t="s">
        <v>101</v>
      </c>
      <c r="B22" s="43">
        <v>0.6</v>
      </c>
    </row>
    <row r="23" spans="1:2" x14ac:dyDescent="0.25">
      <c r="A23" s="42" t="s">
        <v>168</v>
      </c>
      <c r="B23" s="43">
        <v>0.8</v>
      </c>
    </row>
    <row r="24" spans="1:2" x14ac:dyDescent="0.25">
      <c r="A24" s="42" t="s">
        <v>171</v>
      </c>
      <c r="B24" s="43">
        <v>1</v>
      </c>
    </row>
  </sheetData>
  <mergeCells count="10">
    <mergeCell ref="D12:D13"/>
    <mergeCell ref="D14:D15"/>
    <mergeCell ref="A19:B19"/>
    <mergeCell ref="A16:A17"/>
    <mergeCell ref="A3:A5"/>
    <mergeCell ref="A7:A8"/>
    <mergeCell ref="A2:C2"/>
    <mergeCell ref="A11:C11"/>
    <mergeCell ref="A12:A13"/>
    <mergeCell ref="A14:A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96f83e5-5b12-449f-b65b-38b83a7dad31">
      <Terms xmlns="http://schemas.microsoft.com/office/infopath/2007/PartnerControls"/>
    </lcf76f155ced4ddcb4097134ff3c332f>
    <TaxCatchAll xmlns="2407cd83-f6de-4776-b278-b274cfbd0a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042162613DF5C41B50A50AAB8960FD1" ma:contentTypeVersion="11" ma:contentTypeDescription="Crear nuevo documento." ma:contentTypeScope="" ma:versionID="d9b11e9126aa7377603fdeeb141dca0d">
  <xsd:schema xmlns:xsd="http://www.w3.org/2001/XMLSchema" xmlns:xs="http://www.w3.org/2001/XMLSchema" xmlns:p="http://schemas.microsoft.com/office/2006/metadata/properties" xmlns:ns2="896f83e5-5b12-449f-b65b-38b83a7dad31" xmlns:ns3="2407cd83-f6de-4776-b278-b274cfbd0ae5" targetNamespace="http://schemas.microsoft.com/office/2006/metadata/properties" ma:root="true" ma:fieldsID="7ef7edad31414946b79c24b0b13dc951" ns2:_="" ns3:_="">
    <xsd:import namespace="896f83e5-5b12-449f-b65b-38b83a7dad31"/>
    <xsd:import namespace="2407cd83-f6de-4776-b278-b274cfbd0a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6f83e5-5b12-449f-b65b-38b83a7da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407cd83-f6de-4776-b278-b274cfbd0a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08732f-336c-4594-a6d6-e1923729402c}" ma:internalName="TaxCatchAll" ma:showField="CatchAllData" ma:web="2407cd83-f6de-4776-b278-b274cfbd0a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77294E-D83C-4511-8BC9-FFD1C58BC10B}">
  <ds:schemaRefs>
    <ds:schemaRef ds:uri="http://schemas.microsoft.com/office/infopath/2007/PartnerControls"/>
    <ds:schemaRef ds:uri="http://purl.org/dc/terms/"/>
    <ds:schemaRef ds:uri="2407cd83-f6de-4776-b278-b274cfbd0ae5"/>
    <ds:schemaRef ds:uri="http://schemas.microsoft.com/office/2006/documentManagement/types"/>
    <ds:schemaRef ds:uri="896f83e5-5b12-449f-b65b-38b83a7dad31"/>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9D6D84F-AAF9-4B15-B18E-1A0C7D3F50AC}">
  <ds:schemaRefs>
    <ds:schemaRef ds:uri="http://schemas.microsoft.com/sharepoint/v3/contenttype/forms"/>
  </ds:schemaRefs>
</ds:datastoreItem>
</file>

<file path=customXml/itemProps3.xml><?xml version="1.0" encoding="utf-8"?>
<ds:datastoreItem xmlns:ds="http://schemas.openxmlformats.org/officeDocument/2006/customXml" ds:itemID="{E89E7AA4-B8FE-4B21-BB0F-33DC081DA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6f83e5-5b12-449f-b65b-38b83a7dad31"/>
    <ds:schemaRef ds:uri="2407cd83-f6de-4776-b278-b274cfbd0a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1. Mapa y plan de tratamiento</vt:lpstr>
      <vt:lpstr>2. Evaluación de controles</vt:lpstr>
      <vt:lpstr>Anexos</vt:lpstr>
      <vt:lpstr>Criterios</vt:lpstr>
      <vt:lpstr>'1. Mapa y plan de tratamiento'!Área_de_impresión</vt:lpstr>
      <vt:lpstr>'2. Evaluación de controles'!Área_de_impresión</vt:lpstr>
      <vt:lpstr>Anexos!Área_de_impresión</vt:lpstr>
      <vt:lpstr>'2. Evaluación de controles'!Títulos_a_imprimir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bperez</dc:creator>
  <cp:keywords/>
  <dc:description/>
  <cp:lastModifiedBy>Bibiana Cubillos</cp:lastModifiedBy>
  <cp:revision/>
  <dcterms:created xsi:type="dcterms:W3CDTF">2008-09-05T19:47:59Z</dcterms:created>
  <dcterms:modified xsi:type="dcterms:W3CDTF">2026-07-24T14:46:58Z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0x0101002042162613DF5C41B50A50AAB8960FD1</vt:lpwstr>
  </property>
  <property fmtid="{D5CDD505-2E9C-101B-9397-08002B2CF9AE}" pid="3" name="MediaServiceImageTags">
    <vt:lpwstr/>
  </property>
</Properties>
</file>