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d.docs.live.net/d8e4e8bf4dc82b8b/INTEGRACION SOCIAL/INDICADORES/PARA PUBLICAR/"/>
    </mc:Choice>
  </mc:AlternateContent>
  <xr:revisionPtr revIDLastSave="1" documentId="13_ncr:1_{34865990-8C47-4A92-AEB5-A911A84490EF}" xr6:coauthVersionLast="45" xr6:coauthVersionMax="45" xr10:uidLastSave="{BEA46BB1-21D0-43AA-A370-DA21CC6D15A9}"/>
  <bookViews>
    <workbookView xWindow="-120" yWindow="-120" windowWidth="29040" windowHeight="1584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GESTION'!$B$12:$CB$14</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1" l="1"/>
  <c r="BA13" i="1"/>
  <c r="BF13" i="1"/>
  <c r="AL14" i="1" l="1"/>
  <c r="AG14" i="1"/>
  <c r="AB14" i="1"/>
  <c r="W14" i="1"/>
  <c r="AL13" i="1"/>
  <c r="AG13" i="1"/>
  <c r="AB13" i="1"/>
  <c r="W13" i="1"/>
  <c r="CB12" i="1" l="1"/>
  <c r="BW12" i="1"/>
  <c r="BR12" i="1"/>
  <c r="BM12" i="1"/>
  <c r="BH12" i="1"/>
  <c r="BC12" i="1"/>
  <c r="AX12" i="1"/>
  <c r="AS12" i="1"/>
  <c r="AN12" i="1"/>
  <c r="AI12" i="1"/>
  <c r="AD12" i="1"/>
  <c r="CA12" i="1" l="1"/>
  <c r="BV12" i="1"/>
  <c r="BQ12" i="1"/>
  <c r="BL12" i="1"/>
  <c r="BG12" i="1"/>
  <c r="BB12" i="1"/>
  <c r="AW12" i="1"/>
  <c r="AR12" i="1"/>
  <c r="AM12" i="1"/>
  <c r="AH12" i="1"/>
  <c r="Y12" i="1"/>
  <c r="AC12" i="1"/>
  <c r="X12" i="1"/>
  <c r="CI14" i="1" l="1"/>
  <c r="CF14" i="1"/>
  <c r="CE14" i="1"/>
  <c r="BK14" i="1"/>
  <c r="BF14" i="1"/>
  <c r="AQ14" i="1"/>
  <c r="BK13" i="1"/>
  <c r="AQ13" i="1"/>
  <c r="CI13" i="1"/>
  <c r="CF13" i="1"/>
  <c r="CE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4" i="1" l="1"/>
  <c r="CH14" i="1" s="1"/>
  <c r="CJ14" i="1" s="1"/>
  <c r="CG13" i="1"/>
  <c r="CH13" i="1" s="1"/>
  <c r="CJ13" i="1" s="1"/>
</calcChain>
</file>

<file path=xl/sharedStrings.xml><?xml version="1.0" encoding="utf-8"?>
<sst xmlns="http://schemas.openxmlformats.org/spreadsheetml/2006/main" count="203" uniqueCount="164">
  <si>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</si>
  <si>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</si>
  <si>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</si>
  <si>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</si>
  <si>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</si>
  <si>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</si>
  <si>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</si>
  <si>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</si>
  <si>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</si>
  <si>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</si>
  <si>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</si>
  <si>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</si>
  <si>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</si>
  <si>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</si>
  <si>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</si>
  <si>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</si>
  <si>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</si>
  <si>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</si>
  <si>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</si>
  <si>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</si>
  <si>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</si>
  <si>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</si>
  <si>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</si>
  <si>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</si>
  <si>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</si>
  <si>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</si>
  <si>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</si>
  <si>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</si>
  <si>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</si>
  <si>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</si>
  <si>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</si>
  <si>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</si>
  <si>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</si>
  <si>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</si>
  <si>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</si>
  <si>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</si>
  <si>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</si>
  <si>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</si>
  <si>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</si>
  <si>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Eficiencia</t>
  </si>
  <si>
    <t>Trimestral</t>
  </si>
  <si>
    <t>Efectividad</t>
  </si>
  <si>
    <t>Constante</t>
  </si>
  <si>
    <t>Eficacia</t>
  </si>
  <si>
    <t>Semestral</t>
  </si>
  <si>
    <t>Suma</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</si>
  <si>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</si>
  <si>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</si>
  <si>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</si>
  <si>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</si>
  <si>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</si>
  <si>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</si>
  <si>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</si>
  <si>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</si>
  <si>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</si>
  <si>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</si>
  <si>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</si>
  <si>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</si>
  <si>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</si>
  <si>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</si>
  <si>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</si>
  <si>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</si>
  <si>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</si>
  <si>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</si>
  <si>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</si>
  <si>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</si>
  <si>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</si>
  <si>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</si>
  <si>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</si>
  <si>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</si>
  <si>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</si>
  <si>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</si>
  <si>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</si>
  <si>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</si>
  <si>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</si>
  <si>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</si>
  <si>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</si>
  <si>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</si>
  <si>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</si>
  <si>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</si>
  <si>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</si>
  <si>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</si>
  <si>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</si>
  <si>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</si>
  <si>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</si>
  <si>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</si>
  <si>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</si>
  <si>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</si>
  <si>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</si>
  <si>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</si>
  <si>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</si>
  <si>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</si>
  <si>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</si>
  <si>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</si>
  <si>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</si>
  <si>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</si>
  <si>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</si>
  <si>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</si>
  <si>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</si>
  <si>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</si>
  <si>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</si>
  <si>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</si>
  <si>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</si>
  <si>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</si>
  <si>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</si>
  <si>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</si>
  <si>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</si>
  <si>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</si>
  <si>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</si>
  <si>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</si>
  <si>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</si>
  <si>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</si>
  <si>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</si>
  <si>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</si>
  <si>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</si>
  <si>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</si>
  <si>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GF-001</t>
  </si>
  <si>
    <t>GF-005</t>
  </si>
  <si>
    <t>Plan Anual de Caja (PAC) ejecutado</t>
  </si>
  <si>
    <t>Determinar el porcentaje mensual de ejecución del Plan Anual de Caja (PAC)  para realizar seguimiento a la  programación y emitir alertas oportunamente</t>
  </si>
  <si>
    <t>Radicación de cuentas por parte de las dependencias de acuerdo a la programación mensual del PAC</t>
  </si>
  <si>
    <t>Conciliaciones elaboradas</t>
  </si>
  <si>
    <t>Medir la gestión de las conciliaciones elaboradas, para garantizar la razonabilidad en los estados financieros</t>
  </si>
  <si>
    <t>Entrega oportuna de la información financiera por parte de las dependencias al área contable de la entidad</t>
  </si>
  <si>
    <t>(Valor ejecutado del PAC mensual / Valor programado del PAC mensual) * 100)</t>
  </si>
  <si>
    <t>Ejecución del PAC: giros cargados en el aplicativo BogData de la Secretaría Distrital Hacienda, de acuerdo a la radicación de los formatos MC14 en el área financiera.
Programación del PAC: entregada por cada proyecto al área financiera de la entidad y cargada en el aplicativo BogData de la Secretaría Distrital Hacienda</t>
  </si>
  <si>
    <t xml:space="preserve">Numerador:
Corresponde a los giros del mes.
Denominador:
Corresponde al PAC programado del mes
Nota: el resultado de la vigencia corresponde a la aplicación de la fórmula con la sumatoria de todos los periodos.
</t>
  </si>
  <si>
    <t xml:space="preserve">Porcentaje </t>
  </si>
  <si>
    <t>(Número de conciliaciones elaboradas en el periodo / Número de conciliaciones programadas en el periodo) *100</t>
  </si>
  <si>
    <t>Conciliaciones elaboradas por el área contable de la entidad</t>
  </si>
  <si>
    <t>Numerador:
conciliaciones elaboradas en el mes
Denominador:
Conciliaciones programadas para el mes
Nota: el resultado de la vigencia corresponde a la aplicación de la fórmula con la sumatoria de todos los periodos.</t>
  </si>
  <si>
    <t>Ejecución del PAC Sistema BogData - Secretaría Distrital de Hacienda
o
Informe CBN-1001-PROGRAMA ANUAL DE CAJA</t>
  </si>
  <si>
    <t>Porcentaje</t>
  </si>
  <si>
    <t>16/03/2021:
Sin observaciones.
Evidencias sin observaciones.</t>
  </si>
  <si>
    <t>16/03/2021:
En las evidencias se totalizan 12 conciliaciones elaboradas de un total de 16 listadas. Revisar porque en el ejecutado indican que solo fueron 11.
Pregunta: las que dice N/A se incluyen como programadas? Qué quiere decir N/A?
RTA: Validando la información reportada frente a las evidencias, efectivamente para el mes de enero se realizaron 11 conciliaciones de 16 programadas, se debe tener cuenta que las conciliaciones se realizan mes vencido y que en enero se reportó lo de diciembre de 2020.
Las que dicen N/A no se deben tener como programadas ya que esto indica que para dicho mes esa conciliación no se debe realizar.
18/03/2021:
Sin observaciones adicionales.</t>
  </si>
  <si>
    <t xml:space="preserve">Para el mes de febrero se programó la elaboración de 14 conciliaciones de las cuales se logró efectuar 12, las restantes no fue posible entregarlas debido a que:  
- No se cuenta con acceso al sistema SICO lo cual impide generar dicha conciliación por cambio de aplicativo BogData . 
- La otra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</si>
  <si>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16/03/2021:
No hay evidencias del reporte de febrero.
RTA: se debe tener cuenta que las conciliaciones se realizan mes vencido y que en febrero se reportó lo de enero de 2021.
Las que dicen N/A no se deben tener como programadas ya que esto indica que para dicho mes esa conciliación no se debe realizar.
18/03/2021:
Sin observaciones adicionales.</t>
  </si>
  <si>
    <t xml:space="preserve">Para el mes de marzo se programó la elaboración de 15 conciliaciones de las cuales se logró efectuar 13, las restantes no fue posible entregarlas debido a que:  
- No se cuenta con acceso al sistema SICO lo cual impide generar dicha conciliación por cambio de aplicativo BogData . 
- La otra fue posible realizarla teniendo en cuenta que el área generadora de información contable Talento Humano  no realizó el correspondiente reporte.
Es por ello que desde la Asesoría de recursos Financieros se envía mensualmente de manera personalizada (subdirector área responsable) correo recordatorio de la información que deben reportar y sus respectivos plazos. </t>
  </si>
  <si>
    <t xml:space="preserve">Para el mes de abril se programó la elaboración de 16 conciliaciones de las cuales se logró efectuar 15, la restante no fue posible entregarlas debido a que:  
- No se cuenta con acceso al sistema SICO lo cual impide generar dicha conciliación por cambio de aplicativo BogData . 
Es por ello que desde la Asesoría de recursos Financieros se envía mensualmente de manera personalizada (subdirector área responsable) correo recordatorio de la información que deben reportar y sus respectivos plazos. </t>
  </si>
  <si>
    <t>Circular 013 - 28/04/2021</t>
  </si>
  <si>
    <t>11/05/2021:
No se generan observaciones o recomendaciones respecto al análisis  y evidencias presentados en el seguimiento al indicador de gestión.</t>
  </si>
  <si>
    <t>11/06/2021:
No se generan observaciones o recomendaciones respecto al análisis  y evidencias presentados en el seguimiento al indicador de gestión.</t>
  </si>
  <si>
    <t xml:space="preserve">Para el mes de mayo se programó la elaboración de 15 conciliaciones de las cuales se lograron efectuar todas, cumpliendo con el 100% de las mismas. 
NOTA: La conciliación de Cartera SICO queda como N/A ya que dicho sistema dejo de funcionar, por tanto no se va a hacer más esta conciliación a partir de este mes.
</t>
  </si>
  <si>
    <t>Para el mes de enero se tiene una ejecución de PAC del 38%, quedando un porcentaje de recursos programados sin ejecutar por $11,565,784,889, equivalente al 62%,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</si>
  <si>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febrero se tiene una ejecución de PAC del 61%, quedando un porcentaje de recursos programados sin ejecutar por $10.660.792.363, equivalente al 39%,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</si>
  <si>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Marzo se tiene una ejecución de PAC del 71%, quedando un porcentaje de recursos programados sin ejecutar por $11.937.514.438, equivalente al 29%,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</si>
  <si>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abril se tiene una ejecución de PAC del 74%, quedando un porcentaje de recursos programados sin ejecutar por $14.392.524.016, equivalente al 26%,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</si>
  <si>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mayo se tiene una ejecución de PAC del 99,8%, quedando un porcentaje mínimo de recursos programados sin ejecutar por $159.921.825, equivalente al 0,2%,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pertinentes.</t>
  </si>
  <si>
    <t>Registro en Excel de conciliaciones programadas y elaboradas</t>
  </si>
  <si>
    <t xml:space="preserve">Para el mes de enero se programó la elaboración de 16 conciliaciones de las cuales se logró efectuar 11, 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</si>
  <si>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12/08/2021:
No se generan observaciones o recomendaciones respecto al análisis y evidencias presentados en el seguimiento al indicador de gestión.</t>
  </si>
  <si>
    <t>12/07/2021:
No se generan observaciones o recomendaciones respecto al análisis y evidencias presentados en el seguimiento al indicador de gestión.</t>
  </si>
  <si>
    <t xml:space="preserve">Para el mes de julio se programó la elaboración de 15 conciliaciones de las cuales se efectuaron 12, cumpliendo con el 80% de las mismas. 
- Las conciliaciones faltantes no fue posible realizarlas teniendo en cuenta que el área generadora de información contable no realizó el correspondiente reporte.
NOTA: La conciliación de Cartera SICO queda como N/A ya que dicho sistema dejo de funcionar, por tanto no se hace más esta conciliación a partir del mes de abril.
Es por ello que desde la Asesoría de recursos Financieros se envía mensualmente de manera personalizada (subdirector área responsable) correo recordatorio de la información que deben reportar y sus respectivos plazos. </t>
  </si>
  <si>
    <t>12/08/2021:
Complementar el análisis indicando el motivo por el cual no se logró el 100% de las conciliaciones y si se tomaron acciones correctivas.
12/08/2021:
No se generan observaciones o recomendaciones respecto al análisis y evidencias presentados en el seguimiento al indicador de gestión.</t>
  </si>
  <si>
    <t xml:space="preserve">Para el mes de agosto se programó la elaboración de 14 conciliaciones de las cuales se efectuaron 14, cumpliendo con el 100% de las mismas. 
NOTA: La conciliación de Cartera SICO queda como N/A ya que dicho sistema dejo de funcionar, por tanto no se hace más esta conciliación a partir del mes de abril.
Es por ello que desde la Asesoría de recursos Financieros se envía mensualmente de manera personalizada (subdirector área responsable) correo recordatorio de la información que deben reportar y sus respectivos plazos. </t>
  </si>
  <si>
    <t>13/09/2021:
No se generan observaciones o recomendaciones respecto al análisis y evidencias presentados en el seguimiento al indicador de gestión.</t>
  </si>
  <si>
    <t xml:space="preserve">Para el mes de septiembre se programó la elaboración de 14 conciliaciones de las cuales se efectuaron 14, cumpliendo con el 100% de las mismas. 
NOTA: La conciliación de Cartera SICO queda como N/A ya que dicho sistema dejo de funcionar, por tanto no se hace más esta conciliación a partir del mes de abril.
Es por ello que desde la Asesoría de recursos Financieros se envía mensualmente de manera personalizada (subdirector área responsable) correo recordatorio de la información que deben reportar y sus respectivos plazos. </t>
  </si>
  <si>
    <t xml:space="preserve">11/10/2021: No se presentan observaciones al reporte y evidencias enviados. </t>
  </si>
  <si>
    <t>Para el mes de junio se tiene una ejecución de PAC del 85%, quedando un porcentaje  de recursos programados sin ejecutar por $13.320.426.797, equivalente al 15%,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</si>
  <si>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julio se tiene una ejecución de PAC del 95%, quedando un porcentaje  de recursos programados sin ejecutar por $4.020.125.307, equivalente al 5%,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</si>
  <si>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agosto se tiene una ejecución de PAC del 95%, quedando un porcentaje  de recursos programados sin ejecutar por $5.834.217.889, equivalente al 5%,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</si>
  <si>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septiembre se tiene una ejecución de PAC del 94%, quedando un porcentaje  de recursos programados sin ejecutar por $5.306.757.246, equivalente al 6%,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</si>
  <si>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 xml:space="preserve">Para el mes de junio se programó la elaboración de 14 conciliaciones de las cuales se efectuaron 14, cumpliendo con el 100% de las mismas. 
NOTA: La conciliación de Cartera SICO queda como N/A ya que dicho sistema dejo de funcionar, por tanto no se hace más esta conciliación a partir del mes de abril.
</t>
  </si>
  <si>
    <t>16/04/2021: Sin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</si>
</sst>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13"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9" fontId="10"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6" xfId="0" applyFont="1" applyBorder="1" applyAlignment="1" applyProtection="1">
      <alignment horizontal="left" vertical="center" wrapText="1"/>
      <protection hidden="1"/>
    </xf>
    <xf numFmtId="14" fontId="10" fillId="2" borderId="6" xfId="0"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horizontal="center" vertical="center" wrapText="1"/>
      <protection hidden="1"/>
    </xf>
    <xf numFmtId="3" fontId="6" fillId="2" borderId="0" xfId="0" applyNumberFormat="1" applyFont="1" applyFill="1" applyAlignment="1" applyProtection="1">
      <alignment horizontal="center" vertical="center"/>
      <protection hidden="1"/>
    </xf>
    <xf numFmtId="9" fontId="6" fillId="2" borderId="0" xfId="2" applyNumberFormat="1" applyFont="1" applyFill="1" applyAlignment="1" applyProtection="1">
      <alignment horizontal="center" vertical="center"/>
      <protection hidden="1"/>
    </xf>
    <xf numFmtId="9" fontId="6" fillId="0" borderId="6" xfId="2" applyFont="1" applyFill="1" applyBorder="1" applyAlignment="1" applyProtection="1">
      <alignment horizontal="justify" vertical="center" wrapText="1"/>
      <protection hidden="1"/>
    </xf>
    <xf numFmtId="9" fontId="6" fillId="0" borderId="1" xfId="2" applyFont="1" applyFill="1" applyBorder="1" applyAlignment="1" applyProtection="1">
      <alignment horizontal="justify" vertical="center" wrapText="1"/>
      <protection hidden="1"/>
    </xf>
    <xf numFmtId="9" fontId="6" fillId="0" borderId="6" xfId="2" applyFont="1" applyFill="1" applyBorder="1" applyAlignment="1" applyProtection="1">
      <alignment horizontal="center" vertical="center" wrapText="1"/>
      <protection hidden="1"/>
    </xf>
    <xf numFmtId="3" fontId="6" fillId="0" borderId="2" xfId="2" applyNumberFormat="1" applyFont="1" applyFill="1" applyBorder="1" applyAlignment="1" applyProtection="1">
      <alignment horizontal="center" vertical="center" wrapText="1"/>
      <protection hidden="1"/>
    </xf>
    <xf numFmtId="164" fontId="6" fillId="0" borderId="6" xfId="2" applyNumberFormat="1" applyFont="1" applyFill="1" applyBorder="1" applyAlignment="1" applyProtection="1">
      <alignment horizontal="center" vertical="center" wrapText="1"/>
      <protection hidden="1"/>
    </xf>
    <xf numFmtId="165" fontId="6" fillId="2" borderId="0" xfId="1" applyNumberFormat="1" applyFont="1" applyFill="1" applyAlignment="1" applyProtection="1">
      <alignment horizontal="center" vertical="center"/>
      <protection hidden="1"/>
    </xf>
    <xf numFmtId="41" fontId="6" fillId="2" borderId="0" xfId="5" applyFont="1" applyFill="1" applyAlignment="1" applyProtection="1">
      <alignment horizontal="center" vertical="center"/>
      <protection hidden="1"/>
    </xf>
    <xf numFmtId="9" fontId="6" fillId="0" borderId="6" xfId="2" applyFont="1" applyFill="1" applyBorder="1" applyAlignment="1" applyProtection="1">
      <alignment horizontal="left" vertical="center" wrapText="1"/>
      <protection hidden="1"/>
    </xf>
    <xf numFmtId="9" fontId="12" fillId="0" borderId="2" xfId="2" applyFont="1" applyFill="1" applyBorder="1" applyAlignment="1" applyProtection="1">
      <alignment horizontal="left" vertical="center" wrapText="1"/>
      <protection hidden="1"/>
    </xf>
    <xf numFmtId="165" fontId="6" fillId="2" borderId="10" xfId="0" applyNumberFormat="1" applyFont="1" applyFill="1" applyBorder="1" applyAlignment="1" applyProtection="1">
      <alignment horizontal="center" vertical="center" wrapText="1"/>
      <protection hidden="1"/>
    </xf>
    <xf numFmtId="9" fontId="6" fillId="2" borderId="10" xfId="2" applyFont="1" applyFill="1" applyBorder="1" applyAlignment="1" applyProtection="1">
      <alignment horizontal="center" vertical="center" wrapText="1"/>
      <protection hidden="1"/>
    </xf>
    <xf numFmtId="9" fontId="6" fillId="2" borderId="10" xfId="1" applyNumberFormat="1"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0" fillId="2" borderId="20"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cellXfs>
  <cellStyles count="6">
    <cellStyle name="Millares" xfId="1" builtinId="3"/>
    <cellStyle name="Millares [0]" xfId="5" builtinId="6"/>
    <cellStyle name="Millares 2" xfId="4" xr:uid="{00000000-0005-0000-0000-000002000000}"/>
    <cellStyle name="Normal" xfId="0" builtinId="0"/>
    <cellStyle name="Normal 18" xfId="3"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5"/>
  <sheetViews>
    <sheetView showGridLines="0" tabSelected="1" topLeftCell="A5" zoomScale="80" zoomScaleNormal="80" workbookViewId="0">
      <selection activeCell="B13" sqref="B13"/>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47.28515625" style="9" customWidth="1"/>
    <col min="5" max="5" width="15.7109375" style="9" customWidth="1"/>
    <col min="6" max="6" width="15" style="5" customWidth="1"/>
    <col min="7" max="7" width="25.28515625" style="5" customWidth="1"/>
    <col min="8" max="8" width="20.140625" style="9" customWidth="1"/>
    <col min="9" max="9" width="19.85546875" style="9" customWidth="1"/>
    <col min="10" max="10" width="17.7109375" style="9" customWidth="1"/>
    <col min="11" max="11" width="18.85546875" style="9" customWidth="1"/>
    <col min="12" max="12" width="21.42578125" style="5" customWidth="1"/>
    <col min="13" max="13" width="24.28515625" style="5" customWidth="1"/>
    <col min="14" max="17" width="17.7109375" style="5" customWidth="1"/>
    <col min="18" max="18" width="17.7109375" style="9" customWidth="1"/>
    <col min="19" max="19" width="17.7109375" style="5" customWidth="1"/>
    <col min="20" max="20" width="17.42578125" style="5" customWidth="1"/>
    <col min="21" max="21" width="14.7109375" style="5" customWidth="1"/>
    <col min="22" max="22" width="16.5703125" style="5" customWidth="1"/>
    <col min="23" max="23" width="12" style="5" customWidth="1"/>
    <col min="24" max="24" width="53.28515625" style="5" customWidth="1"/>
    <col min="25" max="25" width="60.42578125" style="4" bestFit="1" customWidth="1"/>
    <col min="26" max="26" width="14.7109375" style="5" bestFit="1" customWidth="1"/>
    <col min="27" max="27" width="15.140625" style="5" bestFit="1" customWidth="1"/>
    <col min="28" max="28" width="12" style="5" customWidth="1"/>
    <col min="29" max="29" width="65.42578125" style="5" customWidth="1"/>
    <col min="30" max="30" width="30.42578125" style="5" bestFit="1" customWidth="1"/>
    <col min="31" max="31" width="15.42578125" style="5" bestFit="1" customWidth="1"/>
    <col min="32" max="32" width="14.7109375" style="5" bestFit="1" customWidth="1"/>
    <col min="33" max="33" width="11.7109375" style="5" customWidth="1"/>
    <col min="34" max="34" width="49" style="5" customWidth="1"/>
    <col min="35" max="35" width="22.85546875" style="5" customWidth="1"/>
    <col min="36" max="36" width="14.7109375" style="5" bestFit="1" customWidth="1"/>
    <col min="37" max="37" width="15.42578125" style="5" bestFit="1" customWidth="1"/>
    <col min="38" max="38" width="12" style="5" customWidth="1"/>
    <col min="39" max="39" width="36.5703125" style="5" customWidth="1"/>
    <col min="40" max="40" width="24.28515625" style="4" customWidth="1"/>
    <col min="41" max="41" width="13.85546875" style="5" customWidth="1"/>
    <col min="42" max="42" width="15.140625" style="5" customWidth="1"/>
    <col min="43" max="43" width="12" style="5" customWidth="1"/>
    <col min="44" max="44" width="34.5703125" style="5" customWidth="1"/>
    <col min="45" max="45" width="28.7109375" style="5" customWidth="1"/>
    <col min="46" max="46" width="15.42578125" style="5" customWidth="1"/>
    <col min="47" max="47" width="17.140625" style="5" customWidth="1"/>
    <col min="48" max="48" width="11.7109375" style="5" customWidth="1"/>
    <col min="49" max="49" width="33.85546875" style="5" customWidth="1"/>
    <col min="50" max="50" width="24.5703125" style="5" customWidth="1"/>
    <col min="51" max="51" width="16.42578125" style="5" customWidth="1"/>
    <col min="52" max="52" width="14" style="5" customWidth="1"/>
    <col min="53" max="53" width="11.7109375" style="5" customWidth="1"/>
    <col min="54" max="54" width="43" style="5" customWidth="1"/>
    <col min="55" max="55" width="24.7109375" style="5" customWidth="1"/>
    <col min="56" max="56" width="16.28515625" style="5" customWidth="1"/>
    <col min="57" max="57" width="17.28515625" style="5" customWidth="1"/>
    <col min="58" max="58" width="11.7109375" style="5" customWidth="1"/>
    <col min="59" max="59" width="43" style="5" customWidth="1"/>
    <col min="60" max="60" width="24" style="5" customWidth="1"/>
    <col min="61" max="61" width="13.5703125" style="5" customWidth="1"/>
    <col min="62" max="62" width="16.28515625" style="5" customWidth="1"/>
    <col min="63" max="63" width="11.7109375" style="5" customWidth="1"/>
    <col min="64" max="64" width="43" style="5" customWidth="1"/>
    <col min="65" max="65" width="26.28515625" style="5" customWidth="1"/>
    <col min="66" max="69" width="11.7109375" style="5" customWidth="1"/>
    <col min="70" max="70" width="14.7109375" style="5" customWidth="1"/>
    <col min="71" max="74" width="11.7109375" style="5" customWidth="1"/>
    <col min="75" max="75" width="13.140625" style="5" customWidth="1"/>
    <col min="76" max="79" width="11.7109375" style="5" customWidth="1"/>
    <col min="80" max="80" width="12.85546875" style="5" customWidth="1"/>
    <col min="81" max="81" width="13.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32.25" customHeight="1" x14ac:dyDescent="0.2">
      <c r="B2" s="51"/>
      <c r="C2" s="52"/>
      <c r="D2" s="88" t="s">
        <v>76</v>
      </c>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2" t="s">
        <v>75</v>
      </c>
      <c r="CA2" s="83"/>
      <c r="CB2" s="83"/>
      <c r="CC2" s="84"/>
      <c r="CD2" s="1"/>
    </row>
    <row r="3" spans="2:88" s="11" customFormat="1" ht="32.25" customHeight="1" x14ac:dyDescent="0.2">
      <c r="B3" s="53"/>
      <c r="C3" s="54"/>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2" t="s">
        <v>98</v>
      </c>
      <c r="CA3" s="83"/>
      <c r="CB3" s="83"/>
      <c r="CC3" s="84"/>
      <c r="CD3" s="1"/>
    </row>
    <row r="4" spans="2:88" s="11" customFormat="1" ht="32.25" customHeight="1" x14ac:dyDescent="0.2">
      <c r="B4" s="53"/>
      <c r="C4" s="54"/>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2" t="s">
        <v>109</v>
      </c>
      <c r="CA4" s="83"/>
      <c r="CB4" s="83"/>
      <c r="CC4" s="84"/>
      <c r="CD4" s="1"/>
    </row>
    <row r="5" spans="2:88" s="11" customFormat="1" ht="32.25" customHeight="1" x14ac:dyDescent="0.2">
      <c r="B5" s="55"/>
      <c r="C5" s="56"/>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2" t="s">
        <v>53</v>
      </c>
      <c r="CA5" s="83"/>
      <c r="CB5" s="83"/>
      <c r="CC5" s="84"/>
      <c r="CD5" s="1"/>
    </row>
    <row r="6" spans="2:88" s="7" customFormat="1" ht="7.5" customHeight="1" x14ac:dyDescent="0.25">
      <c r="B6" s="6"/>
      <c r="C6" s="6"/>
      <c r="CC6" s="1"/>
      <c r="CD6" s="1"/>
    </row>
    <row r="7" spans="2:88" s="7" customFormat="1" ht="15" customHeight="1" x14ac:dyDescent="0.25">
      <c r="B7" s="60" t="s">
        <v>1</v>
      </c>
      <c r="C7" s="61"/>
      <c r="D7" s="10" t="s">
        <v>2</v>
      </c>
      <c r="E7" s="64" t="s">
        <v>10</v>
      </c>
      <c r="F7" s="65"/>
      <c r="G7" s="68">
        <v>2021</v>
      </c>
    </row>
    <row r="8" spans="2:88" s="7" customFormat="1" ht="15" customHeight="1" x14ac:dyDescent="0.25">
      <c r="B8" s="62"/>
      <c r="C8" s="63"/>
      <c r="D8" s="10" t="s">
        <v>3</v>
      </c>
      <c r="E8" s="66" t="s">
        <v>17</v>
      </c>
      <c r="F8" s="67"/>
      <c r="G8" s="69"/>
    </row>
    <row r="9" spans="2:88" s="25" customFormat="1" ht="7.5" customHeight="1" x14ac:dyDescent="0.25"/>
    <row r="10" spans="2:88" s="1" customFormat="1" ht="22.5" customHeight="1" x14ac:dyDescent="0.25">
      <c r="B10" s="71" t="s">
        <v>5</v>
      </c>
      <c r="C10" s="72"/>
      <c r="D10" s="72"/>
      <c r="E10" s="72"/>
      <c r="F10" s="72"/>
      <c r="G10" s="72"/>
      <c r="H10" s="72"/>
      <c r="I10" s="72"/>
      <c r="J10" s="72"/>
      <c r="K10" s="72"/>
      <c r="L10" s="72"/>
      <c r="M10" s="72"/>
      <c r="N10" s="72"/>
      <c r="O10" s="72"/>
      <c r="P10" s="72"/>
      <c r="Q10" s="72"/>
      <c r="R10" s="72"/>
      <c r="S10" s="72"/>
      <c r="T10" s="73"/>
      <c r="U10" s="85" t="s">
        <v>6</v>
      </c>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7"/>
      <c r="CC10" s="2"/>
      <c r="CE10" s="75" t="s">
        <v>106</v>
      </c>
      <c r="CF10" s="76"/>
      <c r="CG10" s="77"/>
      <c r="CH10" s="81" t="s">
        <v>107</v>
      </c>
      <c r="CI10" s="81"/>
      <c r="CJ10" s="81"/>
    </row>
    <row r="11" spans="2:88" s="2" customFormat="1" ht="19.5" customHeight="1" x14ac:dyDescent="0.25">
      <c r="B11" s="70" t="s">
        <v>105</v>
      </c>
      <c r="C11" s="70"/>
      <c r="D11" s="70"/>
      <c r="E11" s="70" t="s">
        <v>7</v>
      </c>
      <c r="F11" s="70"/>
      <c r="G11" s="70"/>
      <c r="H11" s="70"/>
      <c r="I11" s="70"/>
      <c r="J11" s="70" t="s">
        <v>8</v>
      </c>
      <c r="K11" s="70"/>
      <c r="L11" s="70"/>
      <c r="M11" s="70"/>
      <c r="N11" s="70"/>
      <c r="O11" s="70"/>
      <c r="P11" s="70"/>
      <c r="Q11" s="74" t="s">
        <v>9</v>
      </c>
      <c r="R11" s="74"/>
      <c r="S11" s="74"/>
      <c r="T11" s="74"/>
      <c r="U11" s="57" t="s">
        <v>10</v>
      </c>
      <c r="V11" s="58"/>
      <c r="W11" s="58"/>
      <c r="X11" s="58"/>
      <c r="Y11" s="58"/>
      <c r="Z11" s="57" t="s">
        <v>11</v>
      </c>
      <c r="AA11" s="58"/>
      <c r="AB11" s="58"/>
      <c r="AC11" s="58"/>
      <c r="AD11" s="59"/>
      <c r="AE11" s="58" t="s">
        <v>4</v>
      </c>
      <c r="AF11" s="58"/>
      <c r="AG11" s="58"/>
      <c r="AH11" s="58"/>
      <c r="AI11" s="58"/>
      <c r="AJ11" s="57" t="s">
        <v>12</v>
      </c>
      <c r="AK11" s="58"/>
      <c r="AL11" s="58"/>
      <c r="AM11" s="58"/>
      <c r="AN11" s="59"/>
      <c r="AO11" s="58" t="s">
        <v>13</v>
      </c>
      <c r="AP11" s="58"/>
      <c r="AQ11" s="58"/>
      <c r="AR11" s="58"/>
      <c r="AS11" s="58"/>
      <c r="AT11" s="57" t="s">
        <v>14</v>
      </c>
      <c r="AU11" s="58"/>
      <c r="AV11" s="58"/>
      <c r="AW11" s="58"/>
      <c r="AX11" s="59"/>
      <c r="AY11" s="58" t="s">
        <v>15</v>
      </c>
      <c r="AZ11" s="58"/>
      <c r="BA11" s="58"/>
      <c r="BB11" s="58"/>
      <c r="BC11" s="58"/>
      <c r="BD11" s="57" t="s">
        <v>16</v>
      </c>
      <c r="BE11" s="58"/>
      <c r="BF11" s="58"/>
      <c r="BG11" s="58"/>
      <c r="BH11" s="59"/>
      <c r="BI11" s="58" t="s">
        <v>17</v>
      </c>
      <c r="BJ11" s="58"/>
      <c r="BK11" s="58"/>
      <c r="BL11" s="58"/>
      <c r="BM11" s="58"/>
      <c r="BN11" s="57" t="s">
        <v>18</v>
      </c>
      <c r="BO11" s="58"/>
      <c r="BP11" s="58"/>
      <c r="BQ11" s="58"/>
      <c r="BR11" s="59"/>
      <c r="BS11" s="58" t="s">
        <v>19</v>
      </c>
      <c r="BT11" s="58"/>
      <c r="BU11" s="58"/>
      <c r="BV11" s="58"/>
      <c r="BW11" s="59"/>
      <c r="BX11" s="57" t="s">
        <v>20</v>
      </c>
      <c r="BY11" s="58"/>
      <c r="BZ11" s="58"/>
      <c r="CA11" s="58"/>
      <c r="CB11" s="59"/>
      <c r="CE11" s="78"/>
      <c r="CF11" s="79"/>
      <c r="CG11" s="80"/>
      <c r="CH11" s="81"/>
      <c r="CI11" s="81"/>
      <c r="CJ11" s="81"/>
    </row>
    <row r="12" spans="2:88" s="3" customFormat="1" ht="48.75" customHeight="1" x14ac:dyDescent="0.25">
      <c r="B12" s="32" t="s">
        <v>21</v>
      </c>
      <c r="C12" s="32" t="s">
        <v>22</v>
      </c>
      <c r="D12" s="32" t="s">
        <v>108</v>
      </c>
      <c r="E12" s="32" t="s">
        <v>23</v>
      </c>
      <c r="F12" s="33" t="s">
        <v>24</v>
      </c>
      <c r="G12" s="32" t="s">
        <v>25</v>
      </c>
      <c r="H12" s="32" t="s">
        <v>26</v>
      </c>
      <c r="I12" s="32" t="s">
        <v>27</v>
      </c>
      <c r="J12" s="32" t="s">
        <v>29</v>
      </c>
      <c r="K12" s="32" t="s">
        <v>28</v>
      </c>
      <c r="L12" s="32" t="s">
        <v>32</v>
      </c>
      <c r="M12" s="32" t="s">
        <v>72</v>
      </c>
      <c r="N12" s="32" t="s">
        <v>31</v>
      </c>
      <c r="O12" s="32" t="s">
        <v>30</v>
      </c>
      <c r="P12" s="32" t="s">
        <v>33</v>
      </c>
      <c r="Q12" s="32" t="s">
        <v>34</v>
      </c>
      <c r="R12" s="32" t="s">
        <v>35</v>
      </c>
      <c r="S12" s="32" t="s">
        <v>36</v>
      </c>
      <c r="T12" s="32" t="s">
        <v>37</v>
      </c>
      <c r="U12" s="27" t="str">
        <f>U11&amp;" ejecutado"</f>
        <v>Enero ejecutado</v>
      </c>
      <c r="V12" s="27" t="str">
        <f>U11&amp;" programado"</f>
        <v>Enero programado</v>
      </c>
      <c r="W12" s="27" t="str">
        <f>U11&amp;" resultado"</f>
        <v>Enero resultado</v>
      </c>
      <c r="X12" s="30" t="str">
        <f>U11&amp;" análisis mensual"</f>
        <v>Enero análisis mensual</v>
      </c>
      <c r="Y12" s="30" t="str">
        <f>U11&amp;" observaciones al seguimiento"</f>
        <v>Enero observaciones al seguimiento</v>
      </c>
      <c r="Z12" s="27" t="str">
        <f>Z11&amp;" ejecutado"</f>
        <v>Febrero ejecutado</v>
      </c>
      <c r="AA12" s="27" t="str">
        <f>Z11&amp;" programado"</f>
        <v>Febrero programado</v>
      </c>
      <c r="AB12" s="27" t="str">
        <f>Z11&amp;" resultado"</f>
        <v>Febrero resultado</v>
      </c>
      <c r="AC12" s="30" t="str">
        <f>Z11&amp;" análisis mensual"</f>
        <v>Febrero análisis mensual</v>
      </c>
      <c r="AD12" s="30" t="str">
        <f>Z11&amp;" observaciones al seguimiento"</f>
        <v>Febrero observaciones al seguimiento</v>
      </c>
      <c r="AE12" s="30" t="str">
        <f>AE11&amp;" ejecutado"</f>
        <v>Marzo ejecutado</v>
      </c>
      <c r="AF12" s="27" t="str">
        <f>AE11&amp;" programado"</f>
        <v>Marzo programado</v>
      </c>
      <c r="AG12" s="27" t="str">
        <f>AE11&amp;" resultado"</f>
        <v>Marzo resultado</v>
      </c>
      <c r="AH12" s="30" t="str">
        <f>AE11&amp;" análisis mensual"</f>
        <v>Marzo análisis mensual</v>
      </c>
      <c r="AI12" s="30" t="str">
        <f>AE11&amp;" observaciones al seguimiento"</f>
        <v>Marzo observaciones al seguimiento</v>
      </c>
      <c r="AJ12" s="27" t="str">
        <f>AJ11&amp;" ejecutado"</f>
        <v>Abril ejecutado</v>
      </c>
      <c r="AK12" s="27" t="str">
        <f>AJ11&amp;" programado"</f>
        <v>Abril programado</v>
      </c>
      <c r="AL12" s="27" t="str">
        <f>AJ11&amp;" resultado"</f>
        <v>Abril resultado</v>
      </c>
      <c r="AM12" s="30" t="str">
        <f>AJ11&amp;" análisis mensual"</f>
        <v>Abril análisis mensual</v>
      </c>
      <c r="AN12" s="27" t="str">
        <f>AJ11&amp;" observaciones al seguimiento"</f>
        <v>Abril observaciones al seguimiento</v>
      </c>
      <c r="AO12" s="29" t="str">
        <f>AO11&amp;" ejecutado"</f>
        <v>Mayo ejecutado</v>
      </c>
      <c r="AP12" s="27" t="str">
        <f>AO11&amp;" programado"</f>
        <v>Mayo programado</v>
      </c>
      <c r="AQ12" s="27" t="str">
        <f>AO11&amp;" resultado"</f>
        <v>Mayo resultado</v>
      </c>
      <c r="AR12" s="30" t="str">
        <f>AO11&amp;" análisis mensual"</f>
        <v>Mayo análisis mensual</v>
      </c>
      <c r="AS12" s="30" t="str">
        <f>AO11&amp;" observaciones al seguimiento"</f>
        <v>Mayo observaciones al seguimiento</v>
      </c>
      <c r="AT12" s="27" t="str">
        <f>AT11&amp;" ejecutado"</f>
        <v>Junio ejecutado</v>
      </c>
      <c r="AU12" s="27" t="str">
        <f>AT11&amp;" programado"</f>
        <v>Junio programado</v>
      </c>
      <c r="AV12" s="27" t="str">
        <f>AT11&amp;" resultado"</f>
        <v>Junio resultado</v>
      </c>
      <c r="AW12" s="30" t="str">
        <f>AT11&amp;" análisis mensual"</f>
        <v>Junio análisis mensual</v>
      </c>
      <c r="AX12" s="27" t="str">
        <f>AT11&amp;" observaciones al seguimiento"</f>
        <v>Junio observaciones al seguimiento</v>
      </c>
      <c r="AY12" s="29" t="str">
        <f>AY11&amp;" ejecutado"</f>
        <v>Julio ejecutado</v>
      </c>
      <c r="AZ12" s="27" t="str">
        <f>AY11&amp;" programado"</f>
        <v>Julio programado</v>
      </c>
      <c r="BA12" s="27" t="str">
        <f>AY11&amp;" resultado"</f>
        <v>Julio resultado</v>
      </c>
      <c r="BB12" s="30" t="str">
        <f>AY11&amp;" análisis mensual"</f>
        <v>Julio análisis mensual</v>
      </c>
      <c r="BC12" s="30" t="str">
        <f>AY11&amp;" observaciones al seguimiento"</f>
        <v>Julio observaciones al seguimiento</v>
      </c>
      <c r="BD12" s="27" t="str">
        <f>BD11&amp;" ejecutado"</f>
        <v>Agosto ejecutado</v>
      </c>
      <c r="BE12" s="27" t="str">
        <f>BD11&amp;" programado"</f>
        <v>Agosto programado</v>
      </c>
      <c r="BF12" s="27" t="str">
        <f>BD11&amp;" resultado"</f>
        <v>Agosto resultado</v>
      </c>
      <c r="BG12" s="30" t="str">
        <f>BD11&amp;" análisis mensual"</f>
        <v>Agosto análisis mensual</v>
      </c>
      <c r="BH12" s="27" t="str">
        <f>BD11&amp;" observaciones al seguimiento"</f>
        <v>Agosto observaciones al seguimiento</v>
      </c>
      <c r="BI12" s="29" t="str">
        <f>BI11&amp;" ejecutado"</f>
        <v>Septiembre ejecutado</v>
      </c>
      <c r="BJ12" s="27" t="str">
        <f>BI11&amp;" programado"</f>
        <v>Septiembre programado</v>
      </c>
      <c r="BK12" s="27" t="str">
        <f>BI11&amp;" resultado"</f>
        <v>Septiembre resultado</v>
      </c>
      <c r="BL12" s="30" t="str">
        <f>BI11&amp;" análisis mensual"</f>
        <v>Septiembre análisis mensual</v>
      </c>
      <c r="BM12" s="30" t="str">
        <f>BI11&amp;" observaciones al seguimiento"</f>
        <v>Septiembre observaciones al seguimiento</v>
      </c>
      <c r="BN12" s="27" t="str">
        <f>BN11&amp;" ejecutado"</f>
        <v>Octubre ejecutado</v>
      </c>
      <c r="BO12" s="27" t="str">
        <f>BN11&amp;" programado"</f>
        <v>Octubre programado</v>
      </c>
      <c r="BP12" s="27" t="str">
        <f>BN11&amp;" resultado"</f>
        <v>Octubre resultado</v>
      </c>
      <c r="BQ12" s="30" t="str">
        <f>BN11&amp;" análisis mensual"</f>
        <v>Octubre análisis mensual</v>
      </c>
      <c r="BR12" s="27" t="str">
        <f>BN11&amp;" observaciones al seguimiento"</f>
        <v>Octubre observaciones al seguimiento</v>
      </c>
      <c r="BS12" s="29" t="str">
        <f>BS11&amp;" ejecutado"</f>
        <v>Noviembre ejecutado</v>
      </c>
      <c r="BT12" s="27" t="str">
        <f>BS11&amp;" programado"</f>
        <v>Noviembre programado</v>
      </c>
      <c r="BU12" s="27" t="str">
        <f>BS11&amp;" resultado"</f>
        <v>Noviembre resultado</v>
      </c>
      <c r="BV12" s="30" t="str">
        <f>BS11&amp;" análisis mensual"</f>
        <v>Noviembre análisis mensual</v>
      </c>
      <c r="BW12" s="30" t="str">
        <f>BS11&amp;" observaciones al seguimiento"</f>
        <v>Noviembre observaciones al seguimiento</v>
      </c>
      <c r="BX12" s="27" t="str">
        <f>BX11&amp;" ejecutado"</f>
        <v>Diciembre ejecutado</v>
      </c>
      <c r="BY12" s="27" t="str">
        <f>BX11&amp;" programado"</f>
        <v>Diciembre programado</v>
      </c>
      <c r="BZ12" s="27" t="str">
        <f>BX11&amp;" resultado"</f>
        <v>Diciembre resultado</v>
      </c>
      <c r="CA12" s="30" t="str">
        <f>BX11&amp;" análisis mensual"</f>
        <v>Diciembre análisis mensual</v>
      </c>
      <c r="CB12" s="27" t="str">
        <f>BX11&amp;" observaciones al seguimiento"</f>
        <v>Diciembre observaciones al seguimiento</v>
      </c>
      <c r="CC12" s="29" t="s">
        <v>99</v>
      </c>
      <c r="CE12" s="31" t="s">
        <v>38</v>
      </c>
      <c r="CF12" s="31" t="s">
        <v>102</v>
      </c>
      <c r="CG12" s="31" t="s">
        <v>103</v>
      </c>
      <c r="CH12" s="31" t="s">
        <v>100</v>
      </c>
      <c r="CI12" s="31" t="s">
        <v>101</v>
      </c>
      <c r="CJ12" s="31" t="s">
        <v>104</v>
      </c>
    </row>
    <row r="13" spans="2:88" s="5" customFormat="1" ht="193.5" customHeight="1" x14ac:dyDescent="0.25">
      <c r="B13" s="22" t="s">
        <v>65</v>
      </c>
      <c r="C13" s="22" t="s">
        <v>0</v>
      </c>
      <c r="D13" s="26" t="s">
        <v>115</v>
      </c>
      <c r="E13" s="23" t="s">
        <v>116</v>
      </c>
      <c r="F13" s="35" t="s">
        <v>139</v>
      </c>
      <c r="G13" s="26" t="s">
        <v>118</v>
      </c>
      <c r="H13" s="26" t="s">
        <v>119</v>
      </c>
      <c r="I13" s="26" t="s">
        <v>120</v>
      </c>
      <c r="J13" s="23" t="s">
        <v>39</v>
      </c>
      <c r="K13" s="26" t="s">
        <v>124</v>
      </c>
      <c r="L13" s="26" t="s">
        <v>125</v>
      </c>
      <c r="M13" s="34" t="s">
        <v>126</v>
      </c>
      <c r="N13" s="26" t="s">
        <v>127</v>
      </c>
      <c r="O13" s="23" t="s">
        <v>48</v>
      </c>
      <c r="P13" s="26" t="s">
        <v>131</v>
      </c>
      <c r="Q13" s="24">
        <v>0.90728566590186488</v>
      </c>
      <c r="R13" s="22" t="s">
        <v>132</v>
      </c>
      <c r="S13" s="24">
        <v>1</v>
      </c>
      <c r="T13" s="28" t="s">
        <v>42</v>
      </c>
      <c r="U13" s="36">
        <v>7050152588</v>
      </c>
      <c r="V13" s="36">
        <v>18615937477</v>
      </c>
      <c r="W13" s="41">
        <f>+U13/V13</f>
        <v>0.37871595758797894</v>
      </c>
      <c r="X13" s="39" t="s">
        <v>143</v>
      </c>
      <c r="Y13" s="40" t="s">
        <v>133</v>
      </c>
      <c r="Z13" s="36">
        <v>16875779146</v>
      </c>
      <c r="AA13" s="36">
        <v>27536571509</v>
      </c>
      <c r="AB13" s="41">
        <f>+Z13/AA13</f>
        <v>0.61284968393702721</v>
      </c>
      <c r="AC13" s="39" t="s">
        <v>144</v>
      </c>
      <c r="AD13" s="40" t="s">
        <v>133</v>
      </c>
      <c r="AE13" s="36">
        <v>29230230525</v>
      </c>
      <c r="AF13" s="36">
        <v>41167744963</v>
      </c>
      <c r="AG13" s="41">
        <f>+AE13/AF13</f>
        <v>0.7100274875699657</v>
      </c>
      <c r="AH13" s="39" t="s">
        <v>145</v>
      </c>
      <c r="AI13" s="40" t="s">
        <v>163</v>
      </c>
      <c r="AJ13" s="36">
        <v>41657812246</v>
      </c>
      <c r="AK13" s="36">
        <v>56050336262</v>
      </c>
      <c r="AL13" s="41">
        <f>+AJ13/AK13</f>
        <v>0.74322145100568138</v>
      </c>
      <c r="AM13" s="39" t="s">
        <v>146</v>
      </c>
      <c r="AN13" s="39" t="s">
        <v>140</v>
      </c>
      <c r="AO13" s="42">
        <v>68110253857</v>
      </c>
      <c r="AP13" s="36">
        <v>68270175682</v>
      </c>
      <c r="AQ13" s="43">
        <f t="shared" ref="AQ13:AQ14" si="0">+AO13/AP13</f>
        <v>0.99765751554903115</v>
      </c>
      <c r="AR13" s="39" t="s">
        <v>147</v>
      </c>
      <c r="AS13" s="39" t="s">
        <v>141</v>
      </c>
      <c r="AT13" s="36">
        <v>73864054170</v>
      </c>
      <c r="AU13" s="36">
        <v>87184480967</v>
      </c>
      <c r="AV13" s="41">
        <v>0.84721562083919633</v>
      </c>
      <c r="AW13" s="39" t="s">
        <v>158</v>
      </c>
      <c r="AX13" s="39" t="s">
        <v>151</v>
      </c>
      <c r="AY13" s="36">
        <v>79974785257</v>
      </c>
      <c r="AZ13" s="36">
        <v>83994910564</v>
      </c>
      <c r="BA13" s="41">
        <f>+AY13/AZ13</f>
        <v>0.95213846553313652</v>
      </c>
      <c r="BB13" s="39" t="s">
        <v>159</v>
      </c>
      <c r="BC13" s="39" t="s">
        <v>150</v>
      </c>
      <c r="BD13" s="36">
        <v>100658917158</v>
      </c>
      <c r="BE13" s="36">
        <v>106493135047</v>
      </c>
      <c r="BF13" s="41">
        <f>+BD13/BE13</f>
        <v>0.94521507995397913</v>
      </c>
      <c r="BG13" s="39" t="s">
        <v>160</v>
      </c>
      <c r="BH13" s="39" t="s">
        <v>155</v>
      </c>
      <c r="BI13" s="42">
        <v>87172458510</v>
      </c>
      <c r="BJ13" s="36">
        <v>92479215756</v>
      </c>
      <c r="BK13" s="41">
        <f t="shared" ref="BK13:BK14" si="1">+BI13/BJ13</f>
        <v>0.94261675769395026</v>
      </c>
      <c r="BL13" s="39" t="s">
        <v>161</v>
      </c>
      <c r="BM13" s="39" t="s">
        <v>157</v>
      </c>
      <c r="BN13" s="36"/>
      <c r="BO13" s="36"/>
      <c r="BP13" s="41"/>
      <c r="BQ13" s="41"/>
      <c r="BR13" s="46"/>
      <c r="BS13" s="42"/>
      <c r="BT13" s="36"/>
      <c r="BU13" s="41"/>
      <c r="BV13" s="41"/>
      <c r="BW13" s="46"/>
      <c r="BX13" s="36"/>
      <c r="BY13" s="36"/>
      <c r="BZ13" s="41"/>
      <c r="CA13" s="41"/>
      <c r="CB13" s="46"/>
      <c r="CC13" s="47"/>
      <c r="CE13" s="48">
        <f t="shared" ref="CE13:CF14" si="2">+U13+Z13+AE13+AJ13+AO13+AT13+AY13+BD13+BI13+BN13+BS13+BX13</f>
        <v>504594443457</v>
      </c>
      <c r="CF13" s="48">
        <f t="shared" si="2"/>
        <v>581792508227</v>
      </c>
      <c r="CG13" s="49">
        <f>+CE13/CF13</f>
        <v>0.86730997103201035</v>
      </c>
      <c r="CH13" s="49">
        <f>+CG13</f>
        <v>0.86730997103201035</v>
      </c>
      <c r="CI13" s="50">
        <f>+S13</f>
        <v>1</v>
      </c>
      <c r="CJ13" s="49">
        <f>+CH13/CI13</f>
        <v>0.86730997103201035</v>
      </c>
    </row>
    <row r="14" spans="2:88" s="5" customFormat="1" ht="228" x14ac:dyDescent="0.25">
      <c r="B14" s="22" t="s">
        <v>65</v>
      </c>
      <c r="C14" s="22" t="s">
        <v>0</v>
      </c>
      <c r="D14" s="26" t="s">
        <v>115</v>
      </c>
      <c r="E14" s="23" t="s">
        <v>117</v>
      </c>
      <c r="F14" s="35" t="s">
        <v>139</v>
      </c>
      <c r="G14" s="26" t="s">
        <v>121</v>
      </c>
      <c r="H14" s="26" t="s">
        <v>122</v>
      </c>
      <c r="I14" s="26" t="s">
        <v>123</v>
      </c>
      <c r="J14" s="23" t="s">
        <v>39</v>
      </c>
      <c r="K14" s="26" t="s">
        <v>128</v>
      </c>
      <c r="L14" s="26" t="s">
        <v>129</v>
      </c>
      <c r="M14" s="26" t="s">
        <v>130</v>
      </c>
      <c r="N14" s="26" t="s">
        <v>127</v>
      </c>
      <c r="O14" s="23" t="s">
        <v>48</v>
      </c>
      <c r="P14" s="26" t="s">
        <v>148</v>
      </c>
      <c r="Q14" s="24">
        <v>0.8</v>
      </c>
      <c r="R14" s="22" t="s">
        <v>132</v>
      </c>
      <c r="S14" s="24">
        <v>1</v>
      </c>
      <c r="T14" s="28" t="s">
        <v>42</v>
      </c>
      <c r="U14" s="36">
        <v>11</v>
      </c>
      <c r="V14" s="36">
        <v>16</v>
      </c>
      <c r="W14" s="41">
        <f>+U14/V14</f>
        <v>0.6875</v>
      </c>
      <c r="X14" s="39" t="s">
        <v>149</v>
      </c>
      <c r="Y14" s="40" t="s">
        <v>134</v>
      </c>
      <c r="Z14" s="36">
        <v>12</v>
      </c>
      <c r="AA14" s="36">
        <v>14</v>
      </c>
      <c r="AB14" s="41">
        <f>+Z14/AA14</f>
        <v>0.8571428571428571</v>
      </c>
      <c r="AC14" s="39" t="s">
        <v>135</v>
      </c>
      <c r="AD14" s="40" t="s">
        <v>136</v>
      </c>
      <c r="AE14" s="36">
        <v>13</v>
      </c>
      <c r="AF14" s="36">
        <v>15</v>
      </c>
      <c r="AG14" s="41">
        <f>+AE14/AF14</f>
        <v>0.8666666666666667</v>
      </c>
      <c r="AH14" s="39" t="s">
        <v>137</v>
      </c>
      <c r="AI14" s="40" t="s">
        <v>163</v>
      </c>
      <c r="AJ14" s="36">
        <v>15</v>
      </c>
      <c r="AK14" s="36">
        <v>16</v>
      </c>
      <c r="AL14" s="41">
        <f>+AJ14/AK14</f>
        <v>0.9375</v>
      </c>
      <c r="AM14" s="39" t="s">
        <v>138</v>
      </c>
      <c r="AN14" s="39" t="s">
        <v>140</v>
      </c>
      <c r="AO14" s="42">
        <v>15</v>
      </c>
      <c r="AP14" s="36">
        <v>15</v>
      </c>
      <c r="AQ14" s="41">
        <f t="shared" si="0"/>
        <v>1</v>
      </c>
      <c r="AR14" s="39" t="s">
        <v>142</v>
      </c>
      <c r="AS14" s="39" t="s">
        <v>141</v>
      </c>
      <c r="AT14" s="36">
        <v>14</v>
      </c>
      <c r="AU14" s="36">
        <v>14</v>
      </c>
      <c r="AV14" s="41">
        <v>1</v>
      </c>
      <c r="AW14" s="39" t="s">
        <v>162</v>
      </c>
      <c r="AX14" s="39" t="s">
        <v>151</v>
      </c>
      <c r="AY14" s="36">
        <v>12</v>
      </c>
      <c r="AZ14" s="36">
        <v>15</v>
      </c>
      <c r="BA14" s="41">
        <f>+AY14/AZ14</f>
        <v>0.8</v>
      </c>
      <c r="BB14" s="39" t="s">
        <v>152</v>
      </c>
      <c r="BC14" s="39" t="s">
        <v>153</v>
      </c>
      <c r="BD14" s="36">
        <v>14</v>
      </c>
      <c r="BE14" s="36">
        <v>14</v>
      </c>
      <c r="BF14" s="41">
        <f t="shared" ref="BF14" si="3">+BD14/BE14</f>
        <v>1</v>
      </c>
      <c r="BG14" s="39" t="s">
        <v>154</v>
      </c>
      <c r="BH14" s="39" t="s">
        <v>155</v>
      </c>
      <c r="BI14" s="42">
        <v>14</v>
      </c>
      <c r="BJ14" s="36">
        <v>14</v>
      </c>
      <c r="BK14" s="41">
        <f t="shared" si="1"/>
        <v>1</v>
      </c>
      <c r="BL14" s="39" t="s">
        <v>156</v>
      </c>
      <c r="BM14" s="39" t="s">
        <v>157</v>
      </c>
      <c r="BN14" s="36"/>
      <c r="BO14" s="36"/>
      <c r="BP14" s="41"/>
      <c r="BQ14" s="41"/>
      <c r="BR14" s="46"/>
      <c r="BS14" s="42"/>
      <c r="BT14" s="36"/>
      <c r="BU14" s="41"/>
      <c r="BV14" s="41"/>
      <c r="BW14" s="46"/>
      <c r="BX14" s="36"/>
      <c r="BY14" s="36"/>
      <c r="BZ14" s="41"/>
      <c r="CA14" s="41"/>
      <c r="CB14" s="46"/>
      <c r="CC14" s="47"/>
      <c r="CE14" s="48">
        <f t="shared" si="2"/>
        <v>120</v>
      </c>
      <c r="CF14" s="48">
        <f t="shared" si="2"/>
        <v>133</v>
      </c>
      <c r="CG14" s="49">
        <f>+CE14/CF14</f>
        <v>0.90225563909774431</v>
      </c>
      <c r="CH14" s="49">
        <f>+CG14</f>
        <v>0.90225563909774431</v>
      </c>
      <c r="CI14" s="50">
        <f>+S14</f>
        <v>1</v>
      </c>
      <c r="CJ14" s="49">
        <f>+CH14/CI14</f>
        <v>0.90225563909774431</v>
      </c>
    </row>
    <row r="15" spans="2:88" ht="15" customHeight="1" x14ac:dyDescent="0.25">
      <c r="E15" s="5"/>
      <c r="G15" s="9"/>
      <c r="Q15" s="9"/>
      <c r="R15" s="5"/>
      <c r="W15" s="4"/>
      <c r="X15" s="4"/>
      <c r="Y15" s="5"/>
      <c r="AB15" s="4"/>
      <c r="AC15" s="4"/>
      <c r="AG15" s="4"/>
      <c r="AH15" s="4"/>
      <c r="AL15" s="4"/>
      <c r="AM15" s="4"/>
      <c r="AN15" s="5"/>
      <c r="AP15" s="37"/>
      <c r="AQ15" s="4"/>
      <c r="AR15" s="38"/>
      <c r="AV15" s="4"/>
      <c r="AW15" s="4"/>
      <c r="AZ15" s="37"/>
      <c r="BA15" s="4"/>
      <c r="BB15" s="4"/>
      <c r="BF15" s="4"/>
      <c r="BG15" s="44"/>
      <c r="BK15" s="4"/>
      <c r="BL15" s="45"/>
      <c r="BP15" s="4"/>
      <c r="BQ15" s="4"/>
      <c r="BU15" s="4"/>
      <c r="BV15" s="4"/>
      <c r="BZ15" s="4"/>
      <c r="CA15" s="4"/>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dataValidations xWindow="276" yWindow="546" count="40">
    <dataValidation type="list" allowBlank="1" showInputMessage="1" showErrorMessage="1" sqref="S15:T15 T16: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U12 AE12 Z12 AJ12 AT12 AO12 AY12 BD12 BI12 BN12 BS12 BX12" xr:uid="{00000000-0002-0000-0000-000014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5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7000000}"/>
    <dataValidation type="list" allowBlank="1" showInputMessage="1" showErrorMessage="1" sqref="E7:E8" xr:uid="{00000000-0002-0000-0000-000018000000}">
      <formula1>Meses</formula1>
    </dataValidation>
    <dataValidation type="list" allowBlank="1" showInputMessage="1" showErrorMessage="1" sqref="O15 M16:N1048576" xr:uid="{00000000-0002-0000-0000-000019000000}">
      <formula1>periodicidad</formula1>
    </dataValidation>
    <dataValidation type="list" allowBlank="1" showInputMessage="1" showErrorMessage="1" sqref="C15 D16:D1048576" xr:uid="{00000000-0002-0000-0000-00001A000000}">
      <formula1>ProyectoInv</formula1>
    </dataValidation>
    <dataValidation type="list" allowBlank="1" showInputMessage="1" showErrorMessage="1" sqref="D15 E16: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16:C1048576" xr:uid="{00000000-0002-0000-0000-00001D000000}">
      <formula1>Subsistema</formula1>
    </dataValidation>
    <dataValidation type="list" allowBlank="1" showInputMessage="1" showErrorMessage="1" sqref="O16:O1048576" xr:uid="{00000000-0002-0000-0000-00001E000000}">
      <formula1>TipoInd</formula1>
    </dataValidation>
    <dataValidation type="list" allowBlank="1" showInputMessage="1" showErrorMessage="1" sqref="B15:B1048576" xr:uid="{00000000-0002-0000-0000-00001F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7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7">
        <x14:dataValidation type="list" allowBlank="1" showInputMessage="1" showErrorMessage="1" xr:uid="{00000000-0002-0000-0000-000028000000}">
          <x14:formula1>
            <xm:f>'Listas desplegables'!$B$2:$B$13</xm:f>
          </x14:formula1>
          <xm:sqref>G7:G8</xm:sqref>
        </x14:dataValidation>
        <x14:dataValidation type="list" allowBlank="1" showInputMessage="1" showErrorMessage="1" xr:uid="{00000000-0002-0000-0000-000029000000}">
          <x14:formula1>
            <xm:f>'Listas desplegables'!$F$2:$F$4</xm:f>
          </x14:formula1>
          <xm:sqref>J13:J14</xm:sqref>
        </x14:dataValidation>
        <x14:dataValidation type="list" allowBlank="1" showInputMessage="1" showErrorMessage="1" xr:uid="{00000000-0002-0000-0000-00002A000000}">
          <x14:formula1>
            <xm:f>'Listas desplegables'!$G$2:$G$6</xm:f>
          </x14:formula1>
          <xm:sqref>O13:O14</xm:sqref>
        </x14:dataValidation>
        <x14:dataValidation type="list" allowBlank="1" showInputMessage="1" showErrorMessage="1" errorTitle="Error" error="Seleccione un valor de la lista desplegable" xr:uid="{00000000-0002-0000-0000-00002B000000}">
          <x14:formula1>
            <xm:f>'Listas desplegables'!$H$2:$H$5</xm:f>
          </x14:formula1>
          <xm:sqref>T13:T14</xm:sqref>
        </x14:dataValidation>
        <x14:dataValidation type="list" allowBlank="1" showInputMessage="1" showErrorMessage="1" xr:uid="{00000000-0002-0000-0000-00002C000000}">
          <x14:formula1>
            <xm:f>'Listas desplegables'!$C$2:$C$21</xm:f>
          </x14:formula1>
          <xm:sqref>B13:B14</xm:sqref>
        </x14:dataValidation>
        <x14:dataValidation type="list" allowBlank="1" showInputMessage="1" showErrorMessage="1" xr:uid="{00000000-0002-0000-0000-00002D000000}">
          <x14:formula1>
            <xm:f>'Listas desplegables'!$D$2:$D$20</xm:f>
          </x14:formula1>
          <xm:sqref>C13:C14</xm:sqref>
        </x14:dataValidation>
        <x14:dataValidation type="list" allowBlank="1" showInputMessage="1" showErrorMessage="1" xr:uid="{00000000-0002-0000-0000-00002E000000}">
          <x14:formula1>
            <xm:f>'Listas desplegables'!$E$2:$E$7</xm:f>
          </x14:formula1>
          <xm:sqref>D13:D14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D15" sqref="D15"/>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52</v>
      </c>
      <c r="B1" s="19" t="s">
        <v>46</v>
      </c>
      <c r="C1" s="17" t="s">
        <v>54</v>
      </c>
      <c r="D1" s="20" t="s">
        <v>47</v>
      </c>
      <c r="E1" s="17" t="s">
        <v>70</v>
      </c>
      <c r="F1" s="20" t="s">
        <v>29</v>
      </c>
      <c r="G1" s="18" t="s">
        <v>30</v>
      </c>
      <c r="H1" s="20" t="s">
        <v>37</v>
      </c>
    </row>
    <row r="2" spans="1:8" s="13" customFormat="1" ht="85.5" x14ac:dyDescent="0.25">
      <c r="A2" s="12" t="s">
        <v>10</v>
      </c>
      <c r="B2" s="12">
        <v>2019</v>
      </c>
      <c r="C2" s="13" t="s">
        <v>55</v>
      </c>
      <c r="D2" s="21" t="s">
        <v>77</v>
      </c>
      <c r="E2" s="21" t="s">
        <v>113</v>
      </c>
      <c r="F2" s="13" t="s">
        <v>43</v>
      </c>
      <c r="G2" s="21" t="s">
        <v>48</v>
      </c>
      <c r="H2" s="21" t="s">
        <v>73</v>
      </c>
    </row>
    <row r="3" spans="1:8" s="13" customFormat="1" ht="62.25" customHeight="1" x14ac:dyDescent="0.25">
      <c r="A3" s="12" t="s">
        <v>11</v>
      </c>
      <c r="B3" s="12">
        <v>2020</v>
      </c>
      <c r="C3" s="13" t="s">
        <v>56</v>
      </c>
      <c r="D3" s="21" t="s">
        <v>78</v>
      </c>
      <c r="E3" s="21" t="s">
        <v>110</v>
      </c>
      <c r="F3" s="13" t="s">
        <v>39</v>
      </c>
      <c r="G3" s="13" t="s">
        <v>71</v>
      </c>
      <c r="H3" s="21" t="s">
        <v>42</v>
      </c>
    </row>
    <row r="4" spans="1:8" s="13" customFormat="1" ht="51" customHeight="1" x14ac:dyDescent="0.25">
      <c r="A4" s="12" t="s">
        <v>4</v>
      </c>
      <c r="B4" s="12">
        <v>2021</v>
      </c>
      <c r="C4" s="13" t="s">
        <v>57</v>
      </c>
      <c r="D4" s="21" t="s">
        <v>79</v>
      </c>
      <c r="E4" s="21" t="s">
        <v>111</v>
      </c>
      <c r="F4" s="13" t="s">
        <v>41</v>
      </c>
      <c r="G4" s="21" t="s">
        <v>40</v>
      </c>
      <c r="H4" s="21" t="s">
        <v>74</v>
      </c>
    </row>
    <row r="5" spans="1:8" s="13" customFormat="1" ht="73.5" customHeight="1" x14ac:dyDescent="0.25">
      <c r="A5" s="12" t="s">
        <v>12</v>
      </c>
      <c r="B5" s="12">
        <v>2022</v>
      </c>
      <c r="C5" s="13" t="s">
        <v>58</v>
      </c>
      <c r="D5" s="21" t="s">
        <v>80</v>
      </c>
      <c r="E5" s="21" t="s">
        <v>112</v>
      </c>
      <c r="G5" s="21" t="s">
        <v>44</v>
      </c>
      <c r="H5" s="21" t="s">
        <v>45</v>
      </c>
    </row>
    <row r="6" spans="1:8" s="13" customFormat="1" ht="57" x14ac:dyDescent="0.25">
      <c r="A6" s="12" t="s">
        <v>13</v>
      </c>
      <c r="B6" s="12">
        <v>2023</v>
      </c>
      <c r="C6" s="13" t="s">
        <v>59</v>
      </c>
      <c r="D6" s="21" t="s">
        <v>81</v>
      </c>
      <c r="E6" s="21" t="s">
        <v>114</v>
      </c>
      <c r="G6" s="21" t="s">
        <v>49</v>
      </c>
      <c r="H6" s="14"/>
    </row>
    <row r="7" spans="1:8" s="13" customFormat="1" ht="57" x14ac:dyDescent="0.25">
      <c r="A7" s="12" t="s">
        <v>14</v>
      </c>
      <c r="B7" s="12">
        <v>2024</v>
      </c>
      <c r="C7" s="13" t="s">
        <v>95</v>
      </c>
      <c r="D7" s="21" t="s">
        <v>82</v>
      </c>
      <c r="E7" s="21" t="s">
        <v>115</v>
      </c>
      <c r="G7" s="14"/>
    </row>
    <row r="8" spans="1:8" s="13" customFormat="1" ht="28.5" x14ac:dyDescent="0.25">
      <c r="A8" s="12" t="s">
        <v>15</v>
      </c>
      <c r="B8" s="12">
        <v>2025</v>
      </c>
      <c r="C8" s="13" t="s">
        <v>60</v>
      </c>
      <c r="D8" s="21" t="s">
        <v>83</v>
      </c>
      <c r="G8" s="14"/>
    </row>
    <row r="9" spans="1:8" s="13" customFormat="1" ht="28.5" x14ac:dyDescent="0.25">
      <c r="A9" s="12" t="s">
        <v>16</v>
      </c>
      <c r="B9" s="12">
        <v>2026</v>
      </c>
      <c r="C9" s="13" t="s">
        <v>61</v>
      </c>
      <c r="D9" s="21" t="s">
        <v>84</v>
      </c>
      <c r="G9" s="14"/>
    </row>
    <row r="10" spans="1:8" s="13" customFormat="1" ht="15" x14ac:dyDescent="0.25">
      <c r="A10" s="12" t="s">
        <v>17</v>
      </c>
      <c r="B10" s="12">
        <v>2027</v>
      </c>
      <c r="C10" s="13" t="s">
        <v>62</v>
      </c>
      <c r="D10" s="21" t="s">
        <v>85</v>
      </c>
      <c r="G10" s="14"/>
    </row>
    <row r="11" spans="1:8" s="13" customFormat="1" ht="28.5" x14ac:dyDescent="0.25">
      <c r="A11" s="12" t="s">
        <v>18</v>
      </c>
      <c r="B11" s="12">
        <v>2028</v>
      </c>
      <c r="C11" s="13" t="s">
        <v>63</v>
      </c>
      <c r="D11" s="21" t="s">
        <v>86</v>
      </c>
    </row>
    <row r="12" spans="1:8" s="13" customFormat="1" ht="28.5" x14ac:dyDescent="0.25">
      <c r="A12" s="12" t="s">
        <v>19</v>
      </c>
      <c r="B12" s="12">
        <v>2029</v>
      </c>
      <c r="C12" s="13" t="s">
        <v>51</v>
      </c>
      <c r="D12" s="21" t="s">
        <v>87</v>
      </c>
    </row>
    <row r="13" spans="1:8" s="13" customFormat="1" ht="42.75" x14ac:dyDescent="0.25">
      <c r="A13" s="12" t="s">
        <v>20</v>
      </c>
      <c r="B13" s="12">
        <v>2030</v>
      </c>
      <c r="C13" s="13" t="s">
        <v>64</v>
      </c>
      <c r="D13" s="21" t="s">
        <v>88</v>
      </c>
      <c r="E13" s="21"/>
    </row>
    <row r="14" spans="1:8" s="13" customFormat="1" ht="28.5" x14ac:dyDescent="0.25">
      <c r="A14" s="12"/>
      <c r="B14" s="12">
        <v>2031</v>
      </c>
      <c r="C14" s="13" t="s">
        <v>96</v>
      </c>
      <c r="D14" s="21" t="s">
        <v>89</v>
      </c>
    </row>
    <row r="15" spans="1:8" s="13" customFormat="1" x14ac:dyDescent="0.25">
      <c r="A15" s="12"/>
      <c r="B15" s="12">
        <v>2032</v>
      </c>
      <c r="C15" s="13" t="s">
        <v>65</v>
      </c>
      <c r="D15" s="21" t="s">
        <v>90</v>
      </c>
    </row>
    <row r="16" spans="1:8" s="13" customFormat="1" ht="42.75" x14ac:dyDescent="0.25">
      <c r="A16" s="12"/>
      <c r="B16" s="12">
        <v>2033</v>
      </c>
      <c r="C16" s="13" t="s">
        <v>50</v>
      </c>
      <c r="D16" s="21" t="s">
        <v>91</v>
      </c>
    </row>
    <row r="17" spans="1:4" s="13" customFormat="1" ht="28.5" x14ac:dyDescent="0.25">
      <c r="A17" s="12"/>
      <c r="B17" s="12">
        <v>2034</v>
      </c>
      <c r="C17" s="13" t="s">
        <v>66</v>
      </c>
      <c r="D17" s="21" t="s">
        <v>92</v>
      </c>
    </row>
    <row r="18" spans="1:4" s="13" customFormat="1" ht="28.5" x14ac:dyDescent="0.25">
      <c r="A18" s="12"/>
      <c r="B18" s="12">
        <v>2035</v>
      </c>
      <c r="C18" s="13" t="s">
        <v>67</v>
      </c>
      <c r="D18" s="21" t="s">
        <v>93</v>
      </c>
    </row>
    <row r="19" spans="1:4" s="13" customFormat="1" ht="42.75" x14ac:dyDescent="0.25">
      <c r="A19" s="12"/>
      <c r="C19" s="13" t="s">
        <v>68</v>
      </c>
      <c r="D19" s="21" t="s">
        <v>94</v>
      </c>
    </row>
    <row r="20" spans="1:4" s="13" customFormat="1" ht="18" customHeight="1" x14ac:dyDescent="0.25">
      <c r="C20" s="13" t="s">
        <v>97</v>
      </c>
      <c r="D20" s="13" t="s">
        <v>0</v>
      </c>
    </row>
    <row r="21" spans="1:4" s="13" customFormat="1" ht="18" customHeight="1" x14ac:dyDescent="0.25">
      <c r="C21" s="13" t="s">
        <v>69</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Bibiana Cubillos Rivera</cp:lastModifiedBy>
  <cp:revision/>
  <dcterms:created xsi:type="dcterms:W3CDTF">2018-02-23T18:02:25Z</dcterms:created>
  <dcterms:modified xsi:type="dcterms:W3CDTF">2021-10-21T14:18:38Z</dcterms:modified>
</cp:coreProperties>
</file>