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sdisgovco-my.sharepoint.com/personal/sarenasv_sdis_gov_co/Documents/2026 contrato 0787/10. Octubre/3. Riesgos/Gestión/"/>
    </mc:Choice>
  </mc:AlternateContent>
  <xr:revisionPtr revIDLastSave="14" documentId="8_{F8B26ABE-5811-4048-9BBC-7E8E400B6735}" xr6:coauthVersionLast="47" xr6:coauthVersionMax="47" xr10:uidLastSave="{CE5B9178-48AA-4888-A137-CD741E34CBB3}"/>
  <bookViews>
    <workbookView xWindow="28680" yWindow="-120" windowWidth="38640" windowHeight="21120" tabRatio="766" xr2:uid="{00000000-000D-0000-FFFF-FFFF00000000}"/>
  </bookViews>
  <sheets>
    <sheet name="1. Mapa y plan de tratamiento" sheetId="5" r:id="rId1"/>
    <sheet name="2. Evaluación de controles" sheetId="11" r:id="rId2"/>
    <sheet name="Anexos" sheetId="7" r:id="rId3"/>
    <sheet name="Criterios" sheetId="9" state="hidden" r:id="rId4"/>
  </sheets>
  <externalReferences>
    <externalReference r:id="rId5"/>
    <externalReference r:id="rId6"/>
  </externalReferences>
  <definedNames>
    <definedName name="_xlnm._FilterDatabase" localSheetId="1" hidden="1">'2. Evaluación de controles'!#REF!</definedName>
    <definedName name="_xlnm.Print_Area" localSheetId="0">'1. Mapa y plan de tratamiento'!$A$1:$AW$14</definedName>
    <definedName name="_xlnm.Print_Area" localSheetId="1">'2. Evaluación de controles'!$A$28:$W$49</definedName>
    <definedName name="_xlnm.Print_Area" localSheetId="2">Anexos!$A$1:$G$45</definedName>
    <definedName name="_xlnm.Print_Titles" localSheetId="1">'2. Evaluación de controles'!$2:$5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11" i="5" l="1"/>
  <c r="K67" i="11"/>
  <c r="K65" i="11"/>
  <c r="I65" i="11"/>
  <c r="K59" i="11" l="1"/>
  <c r="I59" i="11"/>
  <c r="G67" i="11"/>
  <c r="G65" i="11"/>
  <c r="F67" i="11"/>
  <c r="F65" i="11"/>
  <c r="C65" i="11"/>
  <c r="B65" i="11"/>
  <c r="G59" i="11"/>
  <c r="F59" i="11"/>
  <c r="C59" i="11"/>
  <c r="B59" i="11"/>
  <c r="E65" i="11"/>
  <c r="E59" i="11"/>
  <c r="AA12" i="5"/>
  <c r="AF12" i="5"/>
  <c r="AG12" i="5" s="1"/>
  <c r="T13" i="5"/>
  <c r="G44" i="11"/>
  <c r="F44" i="11"/>
  <c r="G42" i="11"/>
  <c r="F42" i="11"/>
  <c r="G36" i="11"/>
  <c r="F36" i="11"/>
  <c r="E42" i="11"/>
  <c r="E36" i="11"/>
  <c r="C42" i="11"/>
  <c r="C36" i="11"/>
  <c r="B42" i="11"/>
  <c r="B36" i="11"/>
  <c r="R13" i="5" l="1"/>
  <c r="L13" i="5"/>
  <c r="F22" i="11" l="1"/>
  <c r="F14" i="11"/>
  <c r="C14" i="11"/>
  <c r="G22" i="11"/>
  <c r="T12" i="5"/>
  <c r="G20" i="11" s="1"/>
  <c r="T11" i="5"/>
  <c r="G14" i="11" s="1"/>
  <c r="K21" i="11" l="1"/>
  <c r="I70" i="11" l="1"/>
  <c r="I69" i="11"/>
  <c r="I68" i="11"/>
  <c r="I66" i="11"/>
  <c r="I64" i="11"/>
  <c r="I63" i="11"/>
  <c r="I62" i="11"/>
  <c r="I60" i="11"/>
  <c r="K70" i="11"/>
  <c r="K69" i="11"/>
  <c r="K68" i="11"/>
  <c r="K66" i="11"/>
  <c r="K64" i="11"/>
  <c r="K63" i="11"/>
  <c r="K62" i="11"/>
  <c r="K61" i="11"/>
  <c r="I61" i="11"/>
  <c r="K60" i="11"/>
  <c r="Q62" i="11" l="1"/>
  <c r="Q70" i="11"/>
  <c r="R70" i="11" s="1"/>
  <c r="Q67" i="11"/>
  <c r="Q68" i="11"/>
  <c r="Q63" i="11"/>
  <c r="R63" i="11" s="1"/>
  <c r="Q60" i="11"/>
  <c r="Q61" i="11"/>
  <c r="Q66" i="11"/>
  <c r="Q59" i="11"/>
  <c r="R59" i="11" s="1"/>
  <c r="Q65" i="11"/>
  <c r="R65" i="11" s="1"/>
  <c r="Q69" i="11"/>
  <c r="R69" i="11" s="1"/>
  <c r="Q64" i="11"/>
  <c r="R64" i="11" s="1"/>
  <c r="R66" i="11" l="1"/>
  <c r="S65" i="11" s="1"/>
  <c r="S69" i="11"/>
  <c r="T65" i="11" s="1"/>
  <c r="S63" i="11"/>
  <c r="R60" i="11"/>
  <c r="S59" i="11" s="1"/>
  <c r="R67" i="11"/>
  <c r="R68" i="11" s="1"/>
  <c r="S67" i="11" s="1"/>
  <c r="R61" i="11" l="1"/>
  <c r="R62" i="11" s="1"/>
  <c r="S61" i="11" s="1"/>
  <c r="T59" i="11" s="1"/>
  <c r="U59" i="11" s="1"/>
  <c r="U65" i="11"/>
  <c r="K47" i="11"/>
  <c r="I47" i="11"/>
  <c r="K46" i="11"/>
  <c r="I46" i="11"/>
  <c r="K45" i="11"/>
  <c r="I45" i="11"/>
  <c r="K44" i="11"/>
  <c r="K43" i="11"/>
  <c r="I43" i="11"/>
  <c r="K42" i="11"/>
  <c r="I42" i="11"/>
  <c r="K41" i="11"/>
  <c r="I41" i="11"/>
  <c r="K40" i="11"/>
  <c r="I40" i="11"/>
  <c r="K39" i="11"/>
  <c r="I39" i="11"/>
  <c r="K37" i="11"/>
  <c r="I37" i="11"/>
  <c r="K36" i="11"/>
  <c r="I36" i="11"/>
  <c r="E14" i="11"/>
  <c r="I14" i="11"/>
  <c r="K14" i="11"/>
  <c r="I15" i="11"/>
  <c r="K15" i="11"/>
  <c r="I16" i="11"/>
  <c r="I17" i="11"/>
  <c r="K17" i="11"/>
  <c r="I18" i="11"/>
  <c r="K18" i="11"/>
  <c r="I19" i="11"/>
  <c r="K19" i="11"/>
  <c r="E20" i="11"/>
  <c r="I20" i="11"/>
  <c r="K20" i="11"/>
  <c r="I21" i="11"/>
  <c r="I22" i="11"/>
  <c r="I23" i="11"/>
  <c r="K23" i="11"/>
  <c r="I24" i="11"/>
  <c r="K24" i="11"/>
  <c r="I25" i="11"/>
  <c r="K25" i="11"/>
  <c r="L11" i="5"/>
  <c r="R12" i="5"/>
  <c r="R11" i="5"/>
  <c r="L12" i="5"/>
  <c r="Q14" i="11" l="1"/>
  <c r="R14" i="11" s="1"/>
  <c r="Q42" i="11"/>
  <c r="R42" i="11" s="1"/>
  <c r="Q20" i="11"/>
  <c r="R20" i="11" s="1"/>
  <c r="Q17" i="11"/>
  <c r="Q37" i="11"/>
  <c r="Q39" i="11"/>
  <c r="Q41" i="11"/>
  <c r="R41" i="11" s="1"/>
  <c r="Q43" i="11"/>
  <c r="Q44" i="11"/>
  <c r="Q45" i="11"/>
  <c r="Q46" i="11"/>
  <c r="R46" i="11" s="1"/>
  <c r="Q47" i="11"/>
  <c r="R47" i="11" s="1"/>
  <c r="Q25" i="11"/>
  <c r="R25" i="11" s="1"/>
  <c r="Q23" i="11"/>
  <c r="Q22" i="11"/>
  <c r="Q19" i="11"/>
  <c r="R19" i="11" s="1"/>
  <c r="Q15" i="11"/>
  <c r="Q36" i="11"/>
  <c r="R36" i="11" s="1"/>
  <c r="Q40" i="11"/>
  <c r="R40" i="11" s="1"/>
  <c r="Q21" i="11"/>
  <c r="Q24" i="11"/>
  <c r="R24" i="11" s="1"/>
  <c r="Q18" i="11"/>
  <c r="R18" i="11" s="1"/>
  <c r="R15" i="11" l="1"/>
  <c r="R37" i="11"/>
  <c r="S36" i="11" s="1"/>
  <c r="R21" i="11"/>
  <c r="R22" i="11" s="1"/>
  <c r="R23" i="11" s="1"/>
  <c r="S22" i="11" s="1"/>
  <c r="S46" i="11"/>
  <c r="R38" i="11"/>
  <c r="R39" i="11" s="1"/>
  <c r="S18" i="11"/>
  <c r="S40" i="11"/>
  <c r="S24" i="11"/>
  <c r="R43" i="11"/>
  <c r="S42" i="11" s="1"/>
  <c r="S14" i="11"/>
  <c r="R16" i="11"/>
  <c r="R17" i="11" s="1"/>
  <c r="S16" i="11" s="1"/>
  <c r="S20" i="11"/>
  <c r="T20" i="11" l="1"/>
  <c r="U20" i="11" s="1"/>
  <c r="R44" i="11"/>
  <c r="R45" i="11" s="1"/>
  <c r="S44" i="11" s="1"/>
  <c r="T42" i="11" s="1"/>
  <c r="U42" i="11" s="1"/>
  <c r="S38" i="11"/>
  <c r="T14" i="11"/>
  <c r="U14" i="11" s="1"/>
  <c r="T36" i="11" l="1"/>
  <c r="U36" i="11" s="1"/>
</calcChain>
</file>

<file path=xl/sharedStrings.xml><?xml version="1.0" encoding="utf-8"?>
<sst xmlns="http://schemas.openxmlformats.org/spreadsheetml/2006/main" count="583" uniqueCount="247">
  <si>
    <t>PROCESO SISTEMA DE GESTIÓN
FORMATO MAPA DE RIESGOS</t>
  </si>
  <si>
    <t>Código:</t>
  </si>
  <si>
    <t>FOR-SG-013</t>
  </si>
  <si>
    <t>Versión:</t>
  </si>
  <si>
    <t>Fecha:</t>
  </si>
  <si>
    <t>Memo I2025005913 – 21/02/2025</t>
  </si>
  <si>
    <t>Página:</t>
  </si>
  <si>
    <t>1 de 3</t>
  </si>
  <si>
    <t>Clasificación: Información Pública</t>
  </si>
  <si>
    <t>Mapa de riesgos de:</t>
  </si>
  <si>
    <t>Gestión</t>
  </si>
  <si>
    <t>SECCIÓN A. Identificación y análisis</t>
  </si>
  <si>
    <t>SECCIÓN B. Valoración y tratamiento</t>
  </si>
  <si>
    <t>SECCIÓN C. Monitoreo y revisión</t>
  </si>
  <si>
    <t>Proceso</t>
  </si>
  <si>
    <t>Objetivo del proceso</t>
  </si>
  <si>
    <t>Actividad del proceso</t>
  </si>
  <si>
    <t>Circular y fecha de oficialización</t>
  </si>
  <si>
    <t>Código</t>
  </si>
  <si>
    <t>Causa raíz</t>
  </si>
  <si>
    <t>Riesgo</t>
  </si>
  <si>
    <t>Área de impacto</t>
  </si>
  <si>
    <t>Clasificación</t>
  </si>
  <si>
    <t>Riesgo Inherente</t>
  </si>
  <si>
    <t>Actividad de control</t>
  </si>
  <si>
    <t>Tipo de actividad de control</t>
  </si>
  <si>
    <t>Forma de ejecución de la actividad de control</t>
  </si>
  <si>
    <t>Riesgo Residual</t>
  </si>
  <si>
    <t>Decisión del líder de proceso</t>
  </si>
  <si>
    <t>Plan de tratamiento</t>
  </si>
  <si>
    <t>Monitoreo primer trimestre</t>
  </si>
  <si>
    <t>Monitoreo segundo trimestre</t>
  </si>
  <si>
    <t>Monitoreo tercer trimestre</t>
  </si>
  <si>
    <t>Monitoreo cuarto trimestre</t>
  </si>
  <si>
    <t>Probabilidad</t>
  </si>
  <si>
    <t>Impacto</t>
  </si>
  <si>
    <t>Nivel</t>
  </si>
  <si>
    <t>Actividades a desarrollar</t>
  </si>
  <si>
    <t>Responsable</t>
  </si>
  <si>
    <t>Indicador o criterio de medición</t>
  </si>
  <si>
    <t>Meta</t>
  </si>
  <si>
    <t>Fecha de inicio</t>
  </si>
  <si>
    <t>Fecha de terminación</t>
  </si>
  <si>
    <t>Fecha</t>
  </si>
  <si>
    <t>Nivel de avance del periodo</t>
  </si>
  <si>
    <t>Descripción de avances y evidencias</t>
  </si>
  <si>
    <t>Riesgo materializado</t>
  </si>
  <si>
    <t>Observaciones por parte de la segunda línea de defensa</t>
  </si>
  <si>
    <t>Nivel de avance acumulado</t>
  </si>
  <si>
    <t>Gestión y Gobierno TI</t>
  </si>
  <si>
    <t>Establecer políticas, procedimientos y controles que aseguren la alineación de la tecnología con la planeación estratégica, la gestión de riesgos, la optimización de costos, la mejora continua de los servicios de TI y la continuidad del negocio mediante el soporte y mantenimiento de las Tecnologías de la Información y las Comunicaciones, implementando las mejores prácticas de TIC para garantizar la utilidad de los mismos de una manera eficiente y efectiva.</t>
  </si>
  <si>
    <t>Gestionar los proyectos de Tecnologías de la Información y las Comunicaciones estipulados en el PETI</t>
  </si>
  <si>
    <t>R-GTI-001</t>
  </si>
  <si>
    <t>Económica y reputacional</t>
  </si>
  <si>
    <t>Ejecución y administración de procesos</t>
  </si>
  <si>
    <t>60% - Media</t>
  </si>
  <si>
    <t>80% - Mayor</t>
  </si>
  <si>
    <t>Preventiva</t>
  </si>
  <si>
    <t>Manual</t>
  </si>
  <si>
    <t>40% - Baja</t>
  </si>
  <si>
    <t>60% - Moderado</t>
  </si>
  <si>
    <t>Reducir</t>
  </si>
  <si>
    <t>Líder de Gobierno TI</t>
  </si>
  <si>
    <t>NO</t>
  </si>
  <si>
    <t>Gestionar los cambios, incidentes y problemas asociados a los servicios de las tecnologías de la información.</t>
  </si>
  <si>
    <t>R-GTI-002</t>
  </si>
  <si>
    <t>Fallas tecnológicas</t>
  </si>
  <si>
    <t>2 de 3</t>
  </si>
  <si>
    <r>
      <t>A continuación se presenta la evaluación realizada por la</t>
    </r>
    <r>
      <rPr>
        <b/>
        <sz val="11"/>
        <color theme="1"/>
        <rFont val="Arial"/>
        <family val="2"/>
      </rPr>
      <t xml:space="preserve"> primera línea </t>
    </r>
    <r>
      <rPr>
        <sz val="11"/>
        <color theme="1"/>
        <rFont val="Arial"/>
        <family val="2"/>
      </rPr>
      <t>como responsable del diseño de los controles establecidos para la mitigación de los riesgos.</t>
    </r>
  </si>
  <si>
    <t>Fecha de elaboración:</t>
  </si>
  <si>
    <t>Proceso:</t>
  </si>
  <si>
    <t>Nombres y apellidos del gestor de proceso:</t>
  </si>
  <si>
    <t>Olga Lucia Gomez Carrillo</t>
  </si>
  <si>
    <t>CÓDIGO</t>
  </si>
  <si>
    <t>RIESGO</t>
  </si>
  <si>
    <t>PROBABILIDAD INHERENTE</t>
  </si>
  <si>
    <t>CAUSA</t>
  </si>
  <si>
    <t>CONTROL</t>
  </si>
  <si>
    <t>CRITERIOS DE EVALUACIÓN DEL DISEÑO DEL CONTROL</t>
  </si>
  <si>
    <t>APLICACIÓN DE CONTROLES PARA ESTABLECER RIESGO RESIDUAL</t>
  </si>
  <si>
    <t>PROBABILIDAD RESIDUAL</t>
  </si>
  <si>
    <t>1. Atributos de eficiencia</t>
  </si>
  <si>
    <t>2. Atributos informativos</t>
  </si>
  <si>
    <t>Total valoración del control</t>
  </si>
  <si>
    <t>Efectividad del control</t>
  </si>
  <si>
    <t>Efectividad del conjunto de controles</t>
  </si>
  <si>
    <t>Nivel de probabilidad residual</t>
  </si>
  <si>
    <t>Rango de califiación de la ejecución</t>
  </si>
  <si>
    <t>Descriptor</t>
  </si>
  <si>
    <t>Tipo de control</t>
  </si>
  <si>
    <t>Peso</t>
  </si>
  <si>
    <t>Implementación del control</t>
  </si>
  <si>
    <t>Documentación</t>
  </si>
  <si>
    <t>¿Se identifica claramente el propósito de la actividad de control?</t>
  </si>
  <si>
    <t>Frecuencia</t>
  </si>
  <si>
    <t>Evidencia</t>
  </si>
  <si>
    <t>Media</t>
  </si>
  <si>
    <t>Preventivo</t>
  </si>
  <si>
    <t>Documentado</t>
  </si>
  <si>
    <t>Identificado</t>
  </si>
  <si>
    <t>Si</t>
  </si>
  <si>
    <t>Continua</t>
  </si>
  <si>
    <t>Con registro</t>
  </si>
  <si>
    <t xml:space="preserve">2. </t>
  </si>
  <si>
    <t>No aplica</t>
  </si>
  <si>
    <t xml:space="preserve">1. </t>
  </si>
  <si>
    <r>
      <t xml:space="preserve">A continuación se presenta el análisis realizado por la </t>
    </r>
    <r>
      <rPr>
        <b/>
        <sz val="11"/>
        <color theme="1"/>
        <rFont val="Arial"/>
        <family val="2"/>
      </rPr>
      <t xml:space="preserve">segunda línea </t>
    </r>
    <r>
      <rPr>
        <sz val="11"/>
        <color theme="1"/>
        <rFont val="Arial"/>
        <family val="2"/>
      </rPr>
      <t>como responsable de revisar el adecuado diseño y ejecución de los controles que se han establecido por parte de la primera línea de defensa, con el fin de determinar las recomendaciones para el fortalecimiento de los mismos.</t>
    </r>
  </si>
  <si>
    <t>Nombres y apellidos del responsable de la revisión:</t>
  </si>
  <si>
    <t>OBSERVACIONES AL DISEÑO DEL CONTROL</t>
  </si>
  <si>
    <r>
      <t xml:space="preserve">A continuación se presenta la evaluación realizada por la </t>
    </r>
    <r>
      <rPr>
        <b/>
        <sz val="11"/>
        <color theme="1"/>
        <rFont val="Arial"/>
        <family val="2"/>
      </rPr>
      <t xml:space="preserve">tercera línea </t>
    </r>
    <r>
      <rPr>
        <sz val="11"/>
        <color theme="1"/>
        <rFont val="Arial"/>
        <family val="2"/>
      </rPr>
      <t>como responsable de evaluar el  diseño y ejecución de los controles que se han establecido por parte de la primera línea de defensa y que se han revisado por la segunda línea de defensa, con el fin de presentar un informe de evaluación a la gestión de riesgos institucional.</t>
    </r>
  </si>
  <si>
    <t>OBSERVACIONES A LA EJECUCIÓN DEL CONTROL</t>
  </si>
  <si>
    <t>3 de 3</t>
  </si>
  <si>
    <t>Tabla 1. Clasificación de riesgos</t>
  </si>
  <si>
    <t>Categoría</t>
  </si>
  <si>
    <t>Pérdidas derivadas de errores en la ejecución y administración de procesos.</t>
  </si>
  <si>
    <t>Fraude externo</t>
  </si>
  <si>
    <t>Pérdida derivada de actos de fraude por personas ajenas a la organización (no participa personal de la entidad).</t>
  </si>
  <si>
    <t>Corrupción</t>
  </si>
  <si>
    <t>Fraude interno</t>
  </si>
  <si>
    <t>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t>
  </si>
  <si>
    <t>Seguridad de la información</t>
  </si>
  <si>
    <t>Financiero</t>
  </si>
  <si>
    <t>Eventos que afecten los estados financieros y todas aquellas áreas involucradas con el proceso financiero como presupuesto, tesorería, contabilidad, cartera, central de cuentas, costos, etc.</t>
  </si>
  <si>
    <t>Errores en hardware, software, telecomunicaciones, interrupción de servicios básicos.</t>
  </si>
  <si>
    <t>Económica</t>
  </si>
  <si>
    <t>Relaciones laborales</t>
  </si>
  <si>
    <t>Pérdidas que surgen de acciones contrarias a las leyes o acuerdos de empleo, salud o seguridad, del pago de demandas por daños personales o de discriminación.</t>
  </si>
  <si>
    <t>Reputacional</t>
  </si>
  <si>
    <t>Usuarios, productos y prácticas</t>
  </si>
  <si>
    <t>Fallas negligentes o involuntarias de las obligaciones frente a los usuarios y que impiden satisfacer una obligación profesional frente a éstos.</t>
  </si>
  <si>
    <t>Interrupción / Eventos externos / Daños a activos fijos.</t>
  </si>
  <si>
    <t>Pérdida por daños o extravíos de los activos fijos por desastres naturales u otros riesgos/eventos externos como atentados, vandalismo, orden público.</t>
  </si>
  <si>
    <t>De cumplimiento</t>
  </si>
  <si>
    <t>Eventos que afecten la situación jurídica o contractual de la organización debido a su incumplimiento o desacato a la normatividad legal y las obligaciones contractuales.</t>
  </si>
  <si>
    <t>Ambiental</t>
  </si>
  <si>
    <t>Posibilidad de que por forma natural o por acción humana se produzca daño en el medio ambiente.</t>
  </si>
  <si>
    <t>Fiscal</t>
  </si>
  <si>
    <t>Es el efecto dañoso sobre los recursos públicos y/o los bienes y/o intereses patrimoniales de naturaleza pública, a causa de un evento potencial.</t>
  </si>
  <si>
    <t>LA/FT- FPADM</t>
  </si>
  <si>
    <t>Posibilidad de pérdida o daño económico o reputacional que puede sufrir una persona natural o jurídica, al ser utilizada para el lavado de activos, financiación del terrorismo o de la proliferación de armas de destrucción masiva.</t>
  </si>
  <si>
    <t>Tabla 2. Niveles de probabilidad</t>
  </si>
  <si>
    <t>NIVEL</t>
  </si>
  <si>
    <t>DESCRIPTOR</t>
  </si>
  <si>
    <r>
      <t xml:space="preserve">DESCRIPCIÓN RIESGOS DE </t>
    </r>
    <r>
      <rPr>
        <b/>
        <sz val="10"/>
        <rFont val="Arial"/>
        <family val="2"/>
      </rPr>
      <t xml:space="preserve">GESTIÓN </t>
    </r>
    <r>
      <rPr>
        <sz val="10"/>
        <rFont val="Arial"/>
        <family val="2"/>
      </rPr>
      <t>Y</t>
    </r>
    <r>
      <rPr>
        <b/>
        <sz val="10"/>
        <rFont val="Arial"/>
        <family val="2"/>
      </rPr>
      <t xml:space="preserve"> SEGURIDAD DE LA INFORMACIÓN</t>
    </r>
  </si>
  <si>
    <r>
      <t xml:space="preserve">DESCRIPCIÓN RIESGOS DE </t>
    </r>
    <r>
      <rPr>
        <b/>
        <sz val="10"/>
        <rFont val="Arial"/>
        <family val="2"/>
      </rPr>
      <t>CORRUPCIÓN</t>
    </r>
  </si>
  <si>
    <t>Muy baja</t>
  </si>
  <si>
    <t>La actividad que conlleva el riesgo se ejecuta como máximos 2 veces por año</t>
  </si>
  <si>
    <t>El evento puede ocurrir solo en circunstancias excepcionales o no se ha presentado en los últimos 5 años.</t>
  </si>
  <si>
    <t>Baja</t>
  </si>
  <si>
    <t>La actividad que conlleva el riesgo se ejecuta de 3 a 24 veces por año</t>
  </si>
  <si>
    <t>El evento puede ocurrir en algún momento o se ha presentado al menos 1 vez en los últimos 5 años.</t>
  </si>
  <si>
    <t>La actividad que conlleva el riesgo se ejecuta de 25 a 500 veces por año</t>
  </si>
  <si>
    <t>El evento podrá ocurrir en algún momento o se ha presentado al menos 1 vez en los últimos 2 años.</t>
  </si>
  <si>
    <t>Alta</t>
  </si>
  <si>
    <t>La actividad que conlleva el riesgo se ejecuta mínimo 500 veces al año y máximo 5000 veces por año</t>
  </si>
  <si>
    <t>Es viable que el evento ocurra en la mayoría de las circunstancias o se ha presentado al menos 1 vez en el último año.</t>
  </si>
  <si>
    <t>Muy alta</t>
  </si>
  <si>
    <t>La actividad que conlleva el riesgo se ejecuta más de 5000 veces por año</t>
  </si>
  <si>
    <t>Se espera que el evento ocurra en la mayoría de las circunstancias o se ha presentado más de 1 vez al año.</t>
  </si>
  <si>
    <t>Tabla 3. Niveles de impacto</t>
  </si>
  <si>
    <t>AFECTACIÓN ECONÓMICA</t>
  </si>
  <si>
    <t>AFECTACIÓN REPUTACIONAL</t>
  </si>
  <si>
    <t>Leve</t>
  </si>
  <si>
    <t>Afectación menor a 100 SMLMV.</t>
  </si>
  <si>
    <t>El riesgo afecta la imagen de algún área de la entidad.</t>
  </si>
  <si>
    <t>Menor</t>
  </si>
  <si>
    <t>Entre 100 y 500 SMLMV.</t>
  </si>
  <si>
    <t>El riesgo afecta la imagen de la entidad
internamente, de conocimiento general a nivel
interno, de alta o media dirección y/o de
proveedores.</t>
  </si>
  <si>
    <t>Moderado</t>
  </si>
  <si>
    <t>Entre 500 y 1000 SMLMV.</t>
  </si>
  <si>
    <t>El riesgo afecta la imagen de la entidad con
algunos usuarios de relevancia frente al logro
de los objetivos.</t>
  </si>
  <si>
    <t>Mayor</t>
  </si>
  <si>
    <t>Entre 1000 y 5000 SMLMV.</t>
  </si>
  <si>
    <t>El riesgo afecta la imagen de la entidad con
efecto publicitario sostenido a nivel de sector
administrativo, nivel departamental o municipal.</t>
  </si>
  <si>
    <t>Catastrófico</t>
  </si>
  <si>
    <t>Mayor a 5000 SMLMV.</t>
  </si>
  <si>
    <t>El riesgo afecta la imagen de la entidad a nivel
nacional, con efecto publicitario sostenido a
nivel país.</t>
  </si>
  <si>
    <t>Tabla 4. Mapa de calor</t>
  </si>
  <si>
    <t xml:space="preserve">                   \Impacto
                     \
Probabilidad\               </t>
  </si>
  <si>
    <t>20% - Leve</t>
  </si>
  <si>
    <t>40% - Menor</t>
  </si>
  <si>
    <t>100% - Catastrófico</t>
  </si>
  <si>
    <t>100% - Muy alta</t>
  </si>
  <si>
    <t>Alto</t>
  </si>
  <si>
    <t>Extremo</t>
  </si>
  <si>
    <t>20% - Muy baja</t>
  </si>
  <si>
    <t>80% - Alta</t>
  </si>
  <si>
    <t>Bajo</t>
  </si>
  <si>
    <t>Probabilidad / 
                     Impacto</t>
  </si>
  <si>
    <t xml:space="preserve">Riesgo materializado </t>
  </si>
  <si>
    <t>Forma de ejecución</t>
  </si>
  <si>
    <t>SI</t>
  </si>
  <si>
    <t>Detectiva</t>
  </si>
  <si>
    <t>Automática</t>
  </si>
  <si>
    <t>Establecer acciones</t>
  </si>
  <si>
    <t>Decisión del lider</t>
  </si>
  <si>
    <t>Aceptar</t>
  </si>
  <si>
    <t>Evitar</t>
  </si>
  <si>
    <t>Atributos de eficiencia</t>
  </si>
  <si>
    <t>Tipo</t>
  </si>
  <si>
    <t>Detectivo</t>
  </si>
  <si>
    <t>Correctivo</t>
  </si>
  <si>
    <t>Implementación</t>
  </si>
  <si>
    <t>Automático</t>
  </si>
  <si>
    <t>Atributos informativos</t>
  </si>
  <si>
    <t>Sin documentar</t>
  </si>
  <si>
    <t>No identificado</t>
  </si>
  <si>
    <t>Propósito</t>
  </si>
  <si>
    <t>Aleatoria</t>
  </si>
  <si>
    <t>No</t>
  </si>
  <si>
    <t>Sin registro</t>
  </si>
  <si>
    <t>Probabilidad Inherente</t>
  </si>
  <si>
    <t>Líder Infraestructura Tecnológica</t>
  </si>
  <si>
    <t>Líder mesa de servicio</t>
  </si>
  <si>
    <t xml:space="preserve">
Posibilidad de afectación económica por  demoras o reprocesos en la atención de incidentes o requerimientos tecnológicos, debido a la falta de alertas oportunas que permitan la gestión adecuada de la infraestructura y los servicios tecnológicos</t>
  </si>
  <si>
    <t>(Número de informes de incidentes y requerimientos / 12 Informes de incidentes y requerimientos) * 100</t>
  </si>
  <si>
    <t>Posibilidad de afectación de la imagen institucional debido a retrasos en la implementación de los proyectos de tecnologías de la información, por falta de seguimiento.</t>
  </si>
  <si>
    <t>Debido a la falta de seguimiento a la implementación de los proyectos de Tecnología</t>
  </si>
  <si>
    <t>2. Debido a debilidades o desconocimiento de las actividades establecidas para gestionar los requerimientos e incidentes de tecnologías de la información 
para la atención de la mesa de servicio y servicio de infraestructura tecnológica</t>
  </si>
  <si>
    <t>Rango de calificación de la ejecución</t>
  </si>
  <si>
    <t>1. Debido a  falta de seguimiento oportuno a los incidentes o requerimientos reportados en la mesa de servicio y servicio de infraestructura tecnológica</t>
  </si>
  <si>
    <t>El líder de gobierno de TI, trimestralmente realiza seguimiento a la implementación de las iniciativas de transformación, presupuesto y hoja de ruta establecidos en el PETI, con el fin de revisar los avances o dificultades presentados y  evitar retrasos en el desarrollo de los proyectos de acuerdo con lo establecido en el indicador del Plan Estratégico de Tecnologías de la Información (PLA-TI-006).
Como evidencia se cuenta con informe de seguimiento y monitoreo que refleja el estado de la implementación de las iniciativas.
En caso de identificarse alguna iniciativa con rezago, se debe presentar en la mesa técnica de articulación de proyectos con componentes de TI, analizar la situación y proceder con la gestión para dar cumplimiento con lo programado. Como evidencia se cuenta con el acta de la mesa.</t>
  </si>
  <si>
    <t>(Número de seguimientos  realizados  /  Total de seguimientos programados) * 100
Nota programación:
I trim 0%
II trim 33%
III trim 33%
IV trim 34%</t>
  </si>
  <si>
    <t xml:space="preserve">1. Debido a  falta de seguimiento oportuno a los incidentes o requerimientos reportados en la mesa de servicio y servicio de infraestructura tecnológica
</t>
  </si>
  <si>
    <t xml:space="preserve">El líder de mesa de servicios mensualmente verifica los incidentes reportados por área y oportunidad de la respuesta (casos solucionados efectivamente), con el fin de generar alertas al proceso, identificar casos recurrentes  y formular acciones de mejora en la atención en cada nivel de servicio, de acuerdo con lo establecido en el procedimiento Gestión de requerimientos e incidentes de tecnologías de la información (PCD-SMT-008).
Como evidencia se cuenta con un informe de incidentes reportados y los planes de mejora con las acciones definidas y realizadas trimestralmente, cuando aplique.
En caso de presentarse alguna inconsistencia en el seguimiento, se debe analizar y proceder con las alertas o acciones respectivas para dar solución a lo presentado.  </t>
  </si>
  <si>
    <t xml:space="preserve">El  líder de Infraestructura , trimestralmente revisa el mantenimiento de la infraestructura tecnológica con el fin de establecer las capacidades para  la adquisición e implementación referente a modernización y sostenibilidad de la infraestructura tecnológica para la SDIS, con el fin de brindar los servicios de manera efectiva, de acuerdo a lo establecido en el Plan de Mantenimiento de Infraestructura Tecnológica (PLA-TI-009).
La evidencia es un informe que el líder de mesa de Infraestructura Tecnológica elabora trimestralmente con los resultados del seguimiento.
En caso de encontrar alguna inconsistencia en el seguimiento se debe analizar y proceder con las acciones de mejora respectivas para dar solución a lo presentado. </t>
  </si>
  <si>
    <t>Circular No. 014 del 27/03/2026</t>
  </si>
  <si>
    <t>Para el primer trimestre no se contaba con programación para ejecutar la actividad de control.</t>
  </si>
  <si>
    <t>13/04/2026 No se generan observaciones respecto al monitoreo del riesgo de gestión.
Se recomienda adelantar las acciones pertinentes para asegurar el cumplimiento de la actividad de control y la meta propuesta.</t>
  </si>
  <si>
    <t>Sofy Lorena Arenas Vera</t>
  </si>
  <si>
    <t>Durante el periodo evaluado, la Mesa de Servicio reporto 342 incidentes, para lo cual se realiza el respectivo informe que da cuenta de las principales tendencias de incidentes reportados y las acciones de mejora establecidas para dichos casos, se anexan los reportes  registrados para cada mes y el informe correspondiente, dando cumplimiento a la meta establecida.</t>
  </si>
  <si>
    <t>13/04/2026 Se recomienda:
* Indicar si el riesgo se materializo.
* Indicar si dentro del periodo verificado y reportado se identifico alguna inconsistencia y en caso afirmativo, si se procedió con la respectiva alerta.
* Se sugiere indicar cifras de incidentes identificados y reportados (si aplica) en cada mes.
15/04/2026 No se generan observaciones adicionales,  respecto al avance y evidencias reportados para el primer monitoreo del riesgo de gestión.
Se recomienda adelantar las acciones pertinentes para asegurar el cumplimiento de la actividad de control y la meta propuesta.</t>
  </si>
  <si>
    <t>El diseño del control cumple con la estructura y variables definidas en el lineamiento Administración de riesgos vigente. 
Los atributos de eficiencia e informativos se califican de acuerdo con lo observado en el diseño y en coherencia con los soportes presentados en el primer monitoreo del riesgo.
Se identifica que la actividad se esta ejecutando de acuerdo con el diseño del control.</t>
  </si>
  <si>
    <t>Se realiza el informe de seguimiento al Plan Estratégico de Tecnologías de la Información en el cual se presenta el estado de avance de las iniciativas, el comportamiento de los indicadores de desempeño correspondientes a nivel de ejecución  y el seguimiento a la ejecución del PETI, cumplimiento presupuestal y tiempo de ejecución de los proyectos durante el segundo trimestre, se da cumplimiento al 100% de la meta establecida para el segundo trimestre la cual corresponde al 33%, como evidencia se deja el informe de seguimiento.</t>
  </si>
  <si>
    <t>Durante el segundo trimestre la mesa de servicio reporto 180 incidentes para lo cual se anexa el registro de incidentes correspondiente y como complemente el informe que da cuenta de las tendencias principales y las acciones de mejora establecidas, con estas acciones se da cumplimiento al control establecido.
Nota aclaratoria: se realiza el ajuste del avance reportado en el primer trimestre, ya que este corresponde a la realización de tres informes, lo cual corresponde a un avance real del 25%.</t>
  </si>
  <si>
    <t>Durante el segundo trimestre se realiza el informe de seguimiento y monitoreo de la Infraestructura Tecnológica de la SDIS en el cual se detallan la disponibilidad, actividades de mantenimiento e incidentes presentados por cada uno de los servicios de TI . Se da cumplimiento a la actividad establecida para el segundo trimestre cumplimiento 100% establecida para el segundo trimestre la cual corresponde al 33%, como evidencia se deja el informe de seguimiento.</t>
  </si>
  <si>
    <t>09/07/2026 Se recomienda verificar el avance reportado, en coherencia con la programación, indicador y meta establecida.
21/0/2026 No se generan observaciones respecto al monitoreo del riesgo de gestión, sin embargo, se recomienda adelantar las acciones pertinentes para asegurar el cumplimiento de la actividad de control y la meta propuesta.</t>
  </si>
  <si>
    <t>09/07/2026 Se recomienda verificar el avance reportado, en coherencia con la programación, indicador y meta establecida.
21/07/2026 No se generan observaciones respecto al monitoreo del riesgo de gestión, sin embargo, se recomienda, adelantar las acciones pertinentes para asegurar el cumplimiento de la actividad de control y la meta propuesta.</t>
  </si>
  <si>
    <t>09/07/2026 Se recomienda verificar el avance reportado, en coherencia con la evidencia, programación, indicador y meta establecida.
21/07/2026 No se generan observaciones respecto al monitoreo del riesgo de gestión, sin embargo, se recomienda adelantar las acciones pertinentes para asegurar el cumplimiento de la actividad de control y la meta propuesta.</t>
  </si>
  <si>
    <t xml:space="preserve">Karinfer Yelitza Olivera Donato </t>
  </si>
  <si>
    <t>Atributos de Eficiencia: sin observaciones
Atributos Informativos: sin observaciones</t>
  </si>
  <si>
    <t>De acuerdo con la SECCIÓN B. Valoración y tratamiento, la actividad de control no tiene programado reporte de monitoreo para el 1er periodo.</t>
  </si>
  <si>
    <t>De acuerdo con el 1er. Reporte de monitoreo 2026 registrado en la SECCIÓN C. Monitoreo y revisión, y las respectivas evidencias aportadas la actividad se viene ejecutando de acuerdo con lo programado.</t>
  </si>
  <si>
    <t>Se realiza el informe de seguimiento al Plan Estratégico de Tecnologías de la Información en el cual se presenta el estado de avance de las iniciativas, el comportamiento de los indicadores de desempeño correspondientes a nivel de ejecución  y el seguimiento a la ejecución del PETI, cumplimiento presupuestal y tiempo de ejecución de los proyectos durante el tercer trimestre, se da cumplimiento al 100% de la meta establecida para el segundo trimestre la cual corresponde al 33%, como evidencia se deja el informe de seguimiento.</t>
  </si>
  <si>
    <t xml:space="preserve">Durante el tercer trimestre la mesa de servicio reporto 67 incidentes para lo cual se anexa el registro de incidentes correspondiente y como complemente el informe que da cuenta de las tendencias principales y las acciones de mejora establecidas, con estas acciones se da cumplimiento al control establecido.
</t>
  </si>
  <si>
    <t>Durante el tercer trimestre se realiza el informe de seguimiento y monitoreo de la Infraestructura Tecnológica de la SDIS en el cual se detallan la disponibilidad, actividades de mantenimiento e incidentes presentados por cada uno de los servicios de TI . Se da cumplimiento a la actividad establecida para el tercer trimestre cumplimiento 100% establecida para el segundo trimestre la cual corresponde al 33%, como evidencia se deja el informe de seguimiento.</t>
  </si>
  <si>
    <t>09/10/2026 No se generan observaciones respecto al monitoreo del riesgo de gestión, sin embargo, se recomienda adelantar las acciones pertinentes para asegurar el cumplimiento de la actividad de control y la meta propuesta.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</si>
</sst>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i/>
      <sz val="10"/>
      <color theme="4"/>
      <name val="Arial"/>
      <family val="2"/>
    </font>
    <font>
      <sz val="10"/>
      <color theme="0"/>
      <name val="Arial"/>
      <family val="2"/>
    </font>
    <font>
      <b/>
      <sz val="10"/>
      <color theme="0"/>
      <name val="Arial"/>
      <family val="2"/>
    </font>
    <font>
      <sz val="9"/>
      <name val="Arial"/>
      <family val="2"/>
    </font>
    <font>
      <b/>
      <sz val="11"/>
      <color theme="1"/>
      <name val="Calibri"/>
      <family val="2"/>
      <scheme val="minor"/>
    </font>
    <font>
      <sz val="10"/>
      <color theme="1"/>
      <name val="Arial"/>
      <family val="2"/>
    </font>
    <font>
      <b/>
      <sz val="11"/>
      <color theme="4" tint="-0.249977111117893"/>
      <name val="Arial"/>
      <family val="2"/>
    </font>
    <font>
      <i/>
      <sz val="11"/>
      <color theme="4" tint="-0.249977111117893"/>
      <name val="Arial"/>
      <family val="2"/>
    </font>
    <font>
      <b/>
      <sz val="11"/>
      <color theme="1"/>
      <name val="Arial"/>
      <family val="2"/>
    </font>
    <font>
      <b/>
      <sz val="10"/>
      <color theme="1"/>
      <name val="Arial"/>
      <family val="2"/>
    </font>
    <font>
      <i/>
      <sz val="10"/>
      <color theme="4" tint="-0.249977111117893"/>
      <name val="Arial"/>
      <family val="2"/>
    </font>
    <font>
      <sz val="11"/>
      <color theme="1"/>
      <name val="Arial"/>
      <family val="2"/>
    </font>
    <font>
      <sz val="10"/>
      <color theme="4" tint="-0.249977111117893"/>
      <name val="Arial"/>
      <family val="2"/>
    </font>
    <font>
      <sz val="12"/>
      <name val="Arial"/>
      <family val="2"/>
    </font>
    <font>
      <sz val="10"/>
      <color theme="0" tint="-0.499984740745262"/>
      <name val="Arial"/>
      <family val="2"/>
    </font>
    <font>
      <sz val="8"/>
      <color theme="0" tint="-0.499984740745262"/>
      <name val="Arial"/>
      <family val="2"/>
    </font>
    <font>
      <sz val="10"/>
      <color rgb="FF000000"/>
      <name val="Arial"/>
      <family val="2"/>
    </font>
    <font>
      <sz val="11"/>
      <name val="Arial"/>
      <family val="2"/>
    </font>
  </fonts>
  <fills count="14">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9"/>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FFFF"/>
        <bgColor rgb="FF000000"/>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dashed">
        <color indexed="64"/>
      </left>
      <right style="dashed">
        <color indexed="64"/>
      </right>
      <top style="dashed">
        <color indexed="64"/>
      </top>
      <bottom style="thin">
        <color indexed="64"/>
      </bottom>
      <diagonal/>
    </border>
    <border>
      <left style="thin">
        <color indexed="64"/>
      </left>
      <right style="thin">
        <color indexed="64"/>
      </right>
      <top/>
      <bottom/>
      <diagonal/>
    </border>
    <border>
      <left style="dashed">
        <color indexed="64"/>
      </left>
      <right style="thin">
        <color indexed="64"/>
      </right>
      <top/>
      <bottom style="dashed">
        <color indexed="64"/>
      </bottom>
      <diagonal/>
    </border>
    <border>
      <left style="dashed">
        <color indexed="64"/>
      </left>
      <right style="dashed">
        <color indexed="64"/>
      </right>
      <top/>
      <bottom style="dashed">
        <color indexed="64"/>
      </bottom>
      <diagonal/>
    </border>
    <border>
      <left style="thin">
        <color indexed="64"/>
      </left>
      <right style="dashed">
        <color indexed="64"/>
      </right>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thin">
        <color indexed="64"/>
      </top>
      <bottom/>
      <diagonal/>
    </border>
    <border>
      <left style="dashed">
        <color indexed="64"/>
      </left>
      <right style="thin">
        <color indexed="64"/>
      </right>
      <top style="dashed">
        <color indexed="64"/>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dashed">
        <color indexed="64"/>
      </top>
      <bottom/>
      <diagonal/>
    </border>
    <border>
      <left style="dashed">
        <color indexed="64"/>
      </left>
      <right style="thin">
        <color indexed="64"/>
      </right>
      <top/>
      <bottom/>
      <diagonal/>
    </border>
    <border>
      <left style="dashed">
        <color indexed="64"/>
      </left>
      <right style="dashed">
        <color indexed="64"/>
      </right>
      <top style="dashed">
        <color indexed="64"/>
      </top>
      <bottom/>
      <diagonal/>
    </border>
    <border>
      <left style="dashed">
        <color indexed="64"/>
      </left>
      <right style="dashed">
        <color indexed="64"/>
      </right>
      <top style="thin">
        <color indexed="64"/>
      </top>
      <bottom/>
      <diagonal/>
    </border>
  </borders>
  <cellStyleXfs count="11">
    <xf numFmtId="0" fontId="0"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0" fontId="4"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356">
    <xf numFmtId="0" fontId="0" fillId="0" borderId="0" xfId="0"/>
    <xf numFmtId="0" fontId="5" fillId="2" borderId="2" xfId="0" applyFont="1" applyFill="1" applyBorder="1" applyAlignment="1" applyProtection="1">
      <alignment horizontal="center" vertical="center" wrapText="1"/>
      <protection locked="0"/>
    </xf>
    <xf numFmtId="0" fontId="5" fillId="0" borderId="0" xfId="0" applyFont="1"/>
    <xf numFmtId="0" fontId="5" fillId="0" borderId="0" xfId="0" applyFont="1" applyAlignment="1">
      <alignment vertical="center"/>
    </xf>
    <xf numFmtId="0" fontId="5" fillId="2" borderId="0" xfId="0" applyFont="1" applyFill="1" applyAlignment="1">
      <alignment vertical="center"/>
    </xf>
    <xf numFmtId="0" fontId="5" fillId="3" borderId="2" xfId="0" applyFont="1" applyFill="1" applyBorder="1" applyAlignment="1">
      <alignment vertical="center" wrapText="1"/>
    </xf>
    <xf numFmtId="0" fontId="0" fillId="3" borderId="2" xfId="0" applyFill="1" applyBorder="1" applyAlignment="1">
      <alignment horizontal="center" vertical="center"/>
    </xf>
    <xf numFmtId="0" fontId="0" fillId="0" borderId="2" xfId="0" applyBorder="1" applyAlignment="1">
      <alignment vertical="center"/>
    </xf>
    <xf numFmtId="0" fontId="5" fillId="8" borderId="2" xfId="0" applyFont="1" applyFill="1" applyBorder="1" applyAlignment="1" applyProtection="1">
      <alignment horizontal="center" vertical="center" wrapText="1"/>
      <protection locked="0"/>
    </xf>
    <xf numFmtId="0" fontId="7" fillId="2" borderId="0" xfId="0" applyFont="1" applyFill="1" applyProtection="1">
      <protection locked="0"/>
    </xf>
    <xf numFmtId="0" fontId="0" fillId="0" borderId="0" xfId="0" applyProtection="1">
      <protection locked="0"/>
    </xf>
    <xf numFmtId="0" fontId="7" fillId="2" borderId="0" xfId="0" applyFont="1" applyFill="1" applyAlignment="1" applyProtection="1">
      <alignment vertical="center"/>
      <protection locked="0"/>
    </xf>
    <xf numFmtId="0" fontId="5" fillId="2" borderId="0" xfId="0" applyFont="1" applyFill="1" applyProtection="1">
      <protection locked="0"/>
    </xf>
    <xf numFmtId="0" fontId="5" fillId="11" borderId="2"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top"/>
      <protection locked="0"/>
    </xf>
    <xf numFmtId="0" fontId="4" fillId="0" borderId="0" xfId="0" applyFont="1"/>
    <xf numFmtId="0" fontId="5" fillId="3" borderId="0" xfId="0" applyFont="1" applyFill="1" applyAlignment="1">
      <alignment horizontal="center" vertical="center" wrapText="1"/>
    </xf>
    <xf numFmtId="0" fontId="0" fillId="8" borderId="0" xfId="0" applyFill="1"/>
    <xf numFmtId="0" fontId="5" fillId="8" borderId="3" xfId="0" applyFont="1" applyFill="1" applyBorder="1"/>
    <xf numFmtId="0" fontId="5" fillId="0" borderId="2" xfId="0" applyFont="1" applyBorder="1" applyAlignment="1" applyProtection="1">
      <alignment horizontal="center" vertical="center" wrapText="1"/>
      <protection locked="0"/>
    </xf>
    <xf numFmtId="0" fontId="4" fillId="3" borderId="2" xfId="0" applyFont="1" applyFill="1" applyBorder="1" applyAlignment="1">
      <alignment vertical="center" wrapText="1"/>
    </xf>
    <xf numFmtId="0" fontId="0" fillId="8" borderId="0" xfId="0" applyFill="1" applyProtection="1">
      <protection locked="0"/>
    </xf>
    <xf numFmtId="0" fontId="4" fillId="3" borderId="2" xfId="0" applyFont="1" applyFill="1" applyBorder="1" applyAlignment="1">
      <alignment vertical="center"/>
    </xf>
    <xf numFmtId="9" fontId="0" fillId="3" borderId="2" xfId="0" applyNumberFormat="1" applyFill="1" applyBorder="1" applyAlignment="1">
      <alignment horizontal="center" vertical="center"/>
    </xf>
    <xf numFmtId="0" fontId="4" fillId="0" borderId="2" xfId="0" applyFont="1" applyBorder="1" applyAlignment="1">
      <alignment vertical="center"/>
    </xf>
    <xf numFmtId="0" fontId="4" fillId="7" borderId="2" xfId="0" applyFont="1" applyFill="1" applyBorder="1" applyAlignment="1">
      <alignment horizontal="center" vertical="center"/>
    </xf>
    <xf numFmtId="0" fontId="4" fillId="3" borderId="1" xfId="0" applyFont="1" applyFill="1" applyBorder="1" applyAlignment="1" applyProtection="1">
      <alignment vertical="center" wrapText="1"/>
      <protection locked="0"/>
    </xf>
    <xf numFmtId="0" fontId="9" fillId="8" borderId="0" xfId="0" applyFont="1" applyFill="1" applyAlignment="1">
      <alignment horizontal="center" vertical="center"/>
    </xf>
    <xf numFmtId="0" fontId="10" fillId="8" borderId="0" xfId="0" applyFont="1" applyFill="1" applyAlignment="1">
      <alignment horizontal="center" vertical="center"/>
    </xf>
    <xf numFmtId="0" fontId="9" fillId="8" borderId="0" xfId="0" applyFont="1" applyFill="1" applyAlignment="1">
      <alignment horizontal="center"/>
    </xf>
    <xf numFmtId="0" fontId="9" fillId="8" borderId="0" xfId="0" applyFont="1" applyFill="1"/>
    <xf numFmtId="0" fontId="5" fillId="8" borderId="0" xfId="0" applyFont="1" applyFill="1"/>
    <xf numFmtId="0" fontId="10" fillId="8" borderId="0" xfId="0" applyFont="1" applyFill="1" applyAlignment="1">
      <alignment vertical="center" wrapText="1"/>
    </xf>
    <xf numFmtId="0" fontId="9" fillId="8" borderId="0" xfId="0" applyFont="1" applyFill="1" applyAlignment="1" applyProtection="1">
      <alignment vertical="center" wrapText="1"/>
      <protection locked="0"/>
    </xf>
    <xf numFmtId="0" fontId="9" fillId="8" borderId="0" xfId="0" applyFont="1" applyFill="1" applyAlignment="1">
      <alignment vertical="center"/>
    </xf>
    <xf numFmtId="0" fontId="11" fillId="2" borderId="2" xfId="0" applyFont="1" applyFill="1" applyBorder="1" applyAlignment="1">
      <alignment vertical="center"/>
    </xf>
    <xf numFmtId="0" fontId="11" fillId="2" borderId="2" xfId="0" applyFont="1" applyFill="1" applyBorder="1" applyAlignment="1" applyProtection="1">
      <alignment horizontal="left" vertical="center"/>
      <protection locked="0"/>
    </xf>
    <xf numFmtId="0" fontId="11" fillId="2" borderId="2" xfId="0" applyFont="1" applyFill="1" applyBorder="1" applyAlignment="1" applyProtection="1">
      <alignment horizontal="left" vertical="center" wrapText="1"/>
      <protection locked="0"/>
    </xf>
    <xf numFmtId="0" fontId="11" fillId="2" borderId="2" xfId="0" applyFont="1" applyFill="1" applyBorder="1" applyAlignment="1" applyProtection="1">
      <alignment vertical="center"/>
      <protection locked="0"/>
    </xf>
    <xf numFmtId="0" fontId="4" fillId="11" borderId="2" xfId="4" applyFill="1" applyBorder="1" applyAlignment="1" applyProtection="1">
      <alignment horizontal="center" vertical="center" wrapText="1"/>
      <protection locked="0"/>
    </xf>
    <xf numFmtId="0" fontId="3" fillId="0" borderId="0" xfId="2"/>
    <xf numFmtId="9" fontId="0" fillId="0" borderId="0" xfId="3" applyFont="1"/>
    <xf numFmtId="0" fontId="3" fillId="0" borderId="0" xfId="2" applyAlignment="1">
      <alignment horizontal="center" vertical="center"/>
    </xf>
    <xf numFmtId="9" fontId="3" fillId="0" borderId="0" xfId="2" applyNumberFormat="1"/>
    <xf numFmtId="0" fontId="22" fillId="2" borderId="0" xfId="0" applyFont="1" applyFill="1" applyAlignment="1" applyProtection="1">
      <alignment horizontal="center" vertical="top"/>
      <protection locked="0"/>
    </xf>
    <xf numFmtId="0" fontId="8" fillId="2" borderId="0" xfId="0" applyFont="1" applyFill="1" applyAlignment="1" applyProtection="1">
      <alignment horizontal="left" vertical="top"/>
      <protection locked="0"/>
    </xf>
    <xf numFmtId="0" fontId="23" fillId="2" borderId="0" xfId="0" applyFont="1" applyFill="1" applyAlignment="1" applyProtection="1">
      <alignment horizontal="right" vertical="top"/>
      <protection locked="0"/>
    </xf>
    <xf numFmtId="14" fontId="4" fillId="2" borderId="1" xfId="0" applyNumberFormat="1" applyFont="1" applyFill="1" applyBorder="1" applyAlignment="1" applyProtection="1">
      <alignment horizontal="center" vertical="center" wrapText="1"/>
      <protection locked="0"/>
    </xf>
    <xf numFmtId="14" fontId="4" fillId="13" borderId="1" xfId="0" applyNumberFormat="1"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4" fillId="3" borderId="2" xfId="0" applyFont="1" applyFill="1" applyBorder="1" applyAlignment="1">
      <alignment horizontal="center" vertical="center"/>
    </xf>
    <xf numFmtId="0" fontId="13" fillId="8" borderId="0" xfId="5" applyFont="1" applyFill="1" applyAlignment="1" applyProtection="1">
      <alignment wrapText="1"/>
      <protection locked="0"/>
    </xf>
    <xf numFmtId="0" fontId="13" fillId="8" borderId="0" xfId="5" applyFont="1" applyFill="1" applyAlignment="1" applyProtection="1">
      <alignment horizontal="center" wrapText="1"/>
      <protection locked="0"/>
    </xf>
    <xf numFmtId="0" fontId="4" fillId="8" borderId="0" xfId="5" applyFont="1" applyFill="1" applyAlignment="1" applyProtection="1">
      <alignment horizontal="left" wrapText="1"/>
      <protection locked="0"/>
    </xf>
    <xf numFmtId="0" fontId="4" fillId="8" borderId="0" xfId="5" applyFont="1" applyFill="1" applyAlignment="1" applyProtection="1">
      <alignment horizontal="center" wrapText="1"/>
      <protection locked="0"/>
    </xf>
    <xf numFmtId="0" fontId="4" fillId="8" borderId="0" xfId="5" applyFont="1" applyFill="1" applyAlignment="1" applyProtection="1">
      <alignment horizontal="center" vertical="center" wrapText="1"/>
      <protection locked="0"/>
    </xf>
    <xf numFmtId="0" fontId="11" fillId="8" borderId="2" xfId="5" applyFont="1" applyFill="1" applyBorder="1" applyAlignment="1" applyProtection="1">
      <alignment horizontal="left" vertical="center" wrapText="1"/>
      <protection locked="0"/>
    </xf>
    <xf numFmtId="0" fontId="5" fillId="8" borderId="0" xfId="5" applyFont="1" applyFill="1" applyAlignment="1" applyProtection="1">
      <alignment vertical="center" wrapText="1"/>
      <protection locked="0"/>
    </xf>
    <xf numFmtId="0" fontId="17" fillId="8" borderId="0" xfId="5" applyFont="1" applyFill="1" applyAlignment="1" applyProtection="1">
      <alignment horizontal="left" wrapText="1"/>
      <protection locked="0"/>
    </xf>
    <xf numFmtId="0" fontId="20" fillId="8" borderId="0" xfId="5" applyFont="1" applyFill="1" applyAlignment="1" applyProtection="1">
      <alignment horizontal="left" vertical="center"/>
      <protection locked="0"/>
    </xf>
    <xf numFmtId="0" fontId="18" fillId="8" borderId="0" xfId="5" applyFont="1" applyFill="1" applyAlignment="1" applyProtection="1">
      <alignment horizontal="left" vertical="center"/>
      <protection locked="0"/>
    </xf>
    <xf numFmtId="0" fontId="20" fillId="8" borderId="0" xfId="5" applyFont="1" applyFill="1" applyAlignment="1" applyProtection="1">
      <alignment horizontal="center" wrapText="1"/>
      <protection locked="0"/>
    </xf>
    <xf numFmtId="0" fontId="14" fillId="8" borderId="0" xfId="5" applyFont="1" applyFill="1" applyAlignment="1" applyProtection="1">
      <alignment horizontal="center" vertical="center" wrapText="1"/>
      <protection locked="0"/>
    </xf>
    <xf numFmtId="0" fontId="4" fillId="8" borderId="0" xfId="5" applyFont="1" applyFill="1" applyAlignment="1" applyProtection="1">
      <alignment horizontal="right" vertical="center" wrapText="1"/>
      <protection locked="0"/>
    </xf>
    <xf numFmtId="0" fontId="4" fillId="8" borderId="0" xfId="5" applyFont="1" applyFill="1" applyAlignment="1" applyProtection="1">
      <alignment vertical="center" wrapText="1"/>
      <protection locked="0"/>
    </xf>
    <xf numFmtId="0" fontId="16" fillId="8" borderId="0" xfId="5" applyFont="1" applyFill="1" applyAlignment="1" applyProtection="1">
      <alignment horizontal="center" vertical="center" wrapText="1"/>
      <protection locked="0"/>
    </xf>
    <xf numFmtId="0" fontId="13" fillId="9" borderId="2" xfId="5" applyFont="1" applyFill="1" applyBorder="1" applyAlignment="1" applyProtection="1">
      <alignment horizontal="center" vertical="center" wrapText="1"/>
      <protection locked="0"/>
    </xf>
    <xf numFmtId="0" fontId="4" fillId="11" borderId="2" xfId="5" applyFont="1" applyFill="1" applyBorder="1" applyAlignment="1" applyProtection="1">
      <alignment horizontal="center" vertical="center" wrapText="1"/>
      <protection locked="0"/>
    </xf>
    <xf numFmtId="0" fontId="15" fillId="8" borderId="0" xfId="5" applyFont="1" applyFill="1" applyAlignment="1" applyProtection="1">
      <alignment horizontal="center" vertical="center" wrapText="1"/>
      <protection locked="0"/>
    </xf>
    <xf numFmtId="0" fontId="4" fillId="8" borderId="21" xfId="5" applyFont="1" applyFill="1" applyBorder="1" applyAlignment="1" applyProtection="1">
      <alignment horizontal="center" vertical="center" wrapText="1"/>
      <protection locked="0"/>
    </xf>
    <xf numFmtId="9" fontId="4" fillId="8" borderId="21" xfId="6" applyFont="1" applyFill="1" applyBorder="1" applyAlignment="1" applyProtection="1">
      <alignment horizontal="center" vertical="center" wrapText="1"/>
      <protection hidden="1"/>
    </xf>
    <xf numFmtId="9" fontId="4" fillId="8" borderId="21" xfId="5" applyNumberFormat="1" applyFont="1" applyFill="1" applyBorder="1" applyAlignment="1" applyProtection="1">
      <alignment horizontal="center" vertical="center" wrapText="1"/>
      <protection hidden="1"/>
    </xf>
    <xf numFmtId="0" fontId="4" fillId="8" borderId="20" xfId="5" applyFont="1" applyFill="1" applyBorder="1" applyAlignment="1" applyProtection="1">
      <alignment vertical="center" wrapText="1"/>
      <protection locked="0"/>
    </xf>
    <xf numFmtId="0" fontId="4" fillId="8" borderId="20" xfId="5" applyFont="1" applyFill="1" applyBorder="1" applyAlignment="1" applyProtection="1">
      <alignment horizontal="center" vertical="center" wrapText="1"/>
      <protection locked="0"/>
    </xf>
    <xf numFmtId="9" fontId="4" fillId="8" borderId="20" xfId="6" applyFont="1" applyFill="1" applyBorder="1" applyAlignment="1" applyProtection="1">
      <alignment horizontal="center" vertical="center" wrapText="1"/>
      <protection hidden="1"/>
    </xf>
    <xf numFmtId="9" fontId="4" fillId="8" borderId="20" xfId="5" applyNumberFormat="1" applyFont="1" applyFill="1" applyBorder="1" applyAlignment="1" applyProtection="1">
      <alignment horizontal="center" vertical="center" wrapText="1"/>
      <protection hidden="1"/>
    </xf>
    <xf numFmtId="0" fontId="4" fillId="8" borderId="18" xfId="5" applyFont="1" applyFill="1" applyBorder="1" applyAlignment="1" applyProtection="1">
      <alignment vertical="center" wrapText="1"/>
      <protection locked="0"/>
    </xf>
    <xf numFmtId="9" fontId="4" fillId="8" borderId="18" xfId="6" applyFont="1" applyFill="1" applyBorder="1" applyAlignment="1" applyProtection="1">
      <alignment horizontal="center" vertical="center" wrapText="1"/>
      <protection hidden="1"/>
    </xf>
    <xf numFmtId="0" fontId="4" fillId="8" borderId="18" xfId="5" applyFont="1" applyFill="1" applyBorder="1" applyAlignment="1" applyProtection="1">
      <alignment horizontal="center" vertical="center" wrapText="1"/>
      <protection locked="0"/>
    </xf>
    <xf numFmtId="9" fontId="4" fillId="8" borderId="18" xfId="5" applyNumberFormat="1" applyFont="1" applyFill="1" applyBorder="1" applyAlignment="1" applyProtection="1">
      <alignment horizontal="center" vertical="center" wrapText="1"/>
      <protection hidden="1"/>
    </xf>
    <xf numFmtId="0" fontId="4" fillId="8" borderId="15" xfId="5" applyFont="1" applyFill="1" applyBorder="1" applyAlignment="1" applyProtection="1">
      <alignment vertical="center" wrapText="1"/>
      <protection locked="0"/>
    </xf>
    <xf numFmtId="0" fontId="4" fillId="8" borderId="15" xfId="5" applyFont="1" applyFill="1" applyBorder="1" applyAlignment="1" applyProtection="1">
      <alignment horizontal="center" vertical="center" wrapText="1"/>
      <protection locked="0"/>
    </xf>
    <xf numFmtId="9" fontId="4" fillId="8" borderId="15" xfId="6" applyFont="1" applyFill="1" applyBorder="1" applyAlignment="1" applyProtection="1">
      <alignment horizontal="center" vertical="center" wrapText="1"/>
      <protection hidden="1"/>
    </xf>
    <xf numFmtId="9" fontId="4" fillId="8" borderId="15" xfId="5" applyNumberFormat="1" applyFont="1" applyFill="1" applyBorder="1" applyAlignment="1" applyProtection="1">
      <alignment horizontal="center" vertical="center" wrapText="1"/>
      <protection hidden="1"/>
    </xf>
    <xf numFmtId="0" fontId="5" fillId="8" borderId="0" xfId="5" applyFont="1" applyFill="1" applyAlignment="1" applyProtection="1">
      <alignment horizontal="center" vertical="center" wrapText="1"/>
      <protection locked="0"/>
    </xf>
    <xf numFmtId="0" fontId="2" fillId="8" borderId="0" xfId="5" applyFill="1" applyProtection="1">
      <protection locked="0"/>
    </xf>
    <xf numFmtId="0" fontId="14" fillId="8" borderId="2" xfId="5" applyFont="1" applyFill="1" applyBorder="1" applyAlignment="1" applyProtection="1">
      <alignment horizontal="center" vertical="center" wrapText="1"/>
      <protection locked="0"/>
    </xf>
    <xf numFmtId="0" fontId="4" fillId="0" borderId="0" xfId="5" applyFont="1" applyAlignment="1" applyProtection="1">
      <alignment horizontal="center" vertical="center" wrapText="1"/>
      <protection locked="0"/>
    </xf>
    <xf numFmtId="0" fontId="4" fillId="8" borderId="0" xfId="0" applyFont="1" applyFill="1" applyProtection="1">
      <protection locked="0"/>
    </xf>
    <xf numFmtId="0" fontId="4" fillId="2" borderId="0" xfId="0" applyFont="1" applyFill="1" applyProtection="1">
      <protection locked="0"/>
    </xf>
    <xf numFmtId="0" fontId="4" fillId="8" borderId="0" xfId="0" applyFont="1" applyFill="1" applyAlignment="1" applyProtection="1">
      <alignment vertical="center"/>
      <protection locked="0"/>
    </xf>
    <xf numFmtId="0" fontId="4" fillId="2" borderId="0" xfId="0" applyFont="1" applyFill="1" applyAlignment="1" applyProtection="1">
      <alignment vertical="center"/>
      <protection locked="0"/>
    </xf>
    <xf numFmtId="9" fontId="4" fillId="3" borderId="2" xfId="0" applyNumberFormat="1" applyFont="1" applyFill="1" applyBorder="1" applyAlignment="1">
      <alignment horizontal="center" vertical="center"/>
    </xf>
    <xf numFmtId="0" fontId="4" fillId="4" borderId="2" xfId="0" applyFont="1" applyFill="1" applyBorder="1" applyAlignment="1">
      <alignment horizontal="center" vertical="center"/>
    </xf>
    <xf numFmtId="0" fontId="4" fillId="5" borderId="2" xfId="0" applyFont="1" applyFill="1" applyBorder="1" applyAlignment="1">
      <alignment horizontal="center" vertical="center"/>
    </xf>
    <xf numFmtId="0" fontId="4" fillId="6" borderId="2" xfId="0" applyFont="1" applyFill="1" applyBorder="1" applyAlignment="1">
      <alignment horizontal="center" vertical="center"/>
    </xf>
    <xf numFmtId="0" fontId="5" fillId="0" borderId="0" xfId="0" applyFont="1" applyAlignment="1" applyProtection="1">
      <alignment horizontal="center" vertical="top"/>
      <protection locked="0"/>
    </xf>
    <xf numFmtId="0" fontId="4" fillId="0" borderId="0" xfId="0" applyFont="1" applyProtection="1">
      <protection locked="0"/>
    </xf>
    <xf numFmtId="0" fontId="7" fillId="0" borderId="0" xfId="0" applyFont="1" applyProtection="1">
      <protection locked="0"/>
    </xf>
    <xf numFmtId="9" fontId="4" fillId="0" borderId="1" xfId="1" applyFont="1" applyFill="1" applyBorder="1" applyAlignment="1" applyProtection="1">
      <alignment horizontal="center" vertical="center" wrapText="1"/>
      <protection locked="0"/>
    </xf>
    <xf numFmtId="0" fontId="4" fillId="0" borderId="1" xfId="0" applyFont="1" applyBorder="1" applyAlignment="1" applyProtection="1">
      <alignment horizontal="justify" vertical="center" wrapText="1"/>
      <protection locked="0"/>
    </xf>
    <xf numFmtId="0" fontId="4" fillId="2" borderId="1" xfId="0" applyFont="1" applyFill="1" applyBorder="1" applyAlignment="1" applyProtection="1">
      <alignment horizontal="justify" vertical="center" wrapText="1"/>
      <protection locked="0"/>
    </xf>
    <xf numFmtId="0" fontId="24" fillId="0" borderId="2" xfId="0" applyFont="1" applyBorder="1" applyAlignment="1" applyProtection="1">
      <alignment horizontal="justify" vertical="center" wrapText="1"/>
      <protection locked="0"/>
    </xf>
    <xf numFmtId="14" fontId="4" fillId="0" borderId="1" xfId="1" applyNumberFormat="1" applyFont="1" applyFill="1" applyBorder="1" applyAlignment="1" applyProtection="1">
      <alignment horizontal="center" vertical="center" wrapText="1"/>
      <protection locked="0"/>
    </xf>
    <xf numFmtId="0" fontId="24" fillId="0" borderId="0" xfId="0" applyFont="1" applyAlignment="1">
      <alignment horizontal="justify" vertical="center" wrapText="1"/>
    </xf>
    <xf numFmtId="9" fontId="4" fillId="0" borderId="1" xfId="6" applyFont="1" applyFill="1" applyBorder="1" applyAlignment="1" applyProtection="1">
      <alignment horizontal="center" vertical="center" wrapText="1"/>
      <protection locked="0"/>
    </xf>
    <xf numFmtId="0" fontId="24" fillId="0" borderId="2" xfId="0" applyFont="1" applyBorder="1" applyAlignment="1">
      <alignment horizontal="justify" vertical="center" wrapText="1"/>
    </xf>
    <xf numFmtId="0" fontId="4" fillId="0" borderId="1" xfId="0" applyFont="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12" borderId="4" xfId="0" applyFont="1" applyFill="1" applyBorder="1" applyAlignment="1">
      <alignment horizontal="center" vertical="center"/>
    </xf>
    <xf numFmtId="0" fontId="4" fillId="0" borderId="4" xfId="0" applyFont="1" applyBorder="1" applyAlignment="1" applyProtection="1">
      <alignment horizontal="center" vertical="center"/>
      <protection locked="0"/>
    </xf>
    <xf numFmtId="0" fontId="4" fillId="8" borderId="1" xfId="0" applyFont="1" applyFill="1" applyBorder="1" applyAlignment="1" applyProtection="1">
      <alignment horizontal="center" vertical="center" wrapText="1"/>
      <protection locked="0"/>
    </xf>
    <xf numFmtId="9" fontId="4" fillId="8" borderId="1" xfId="0" applyNumberFormat="1" applyFont="1" applyFill="1" applyBorder="1" applyAlignment="1" applyProtection="1">
      <alignment horizontal="center" vertical="center" wrapText="1"/>
      <protection locked="0"/>
    </xf>
    <xf numFmtId="14" fontId="4" fillId="8" borderId="1" xfId="0" applyNumberFormat="1" applyFont="1" applyFill="1" applyBorder="1" applyAlignment="1" applyProtection="1">
      <alignment horizontal="center" vertical="center" wrapText="1"/>
      <protection locked="0"/>
    </xf>
    <xf numFmtId="0" fontId="4" fillId="2" borderId="4" xfId="0" applyFont="1" applyFill="1" applyBorder="1" applyAlignment="1">
      <alignment horizontal="center" vertical="center" wrapText="1"/>
    </xf>
    <xf numFmtId="0" fontId="4" fillId="0" borderId="20" xfId="5" applyFont="1" applyBorder="1" applyAlignment="1" applyProtection="1">
      <alignment horizontal="center" vertical="center" wrapText="1"/>
      <protection locked="0"/>
    </xf>
    <xf numFmtId="9" fontId="4" fillId="0" borderId="21" xfId="6" applyFont="1" applyFill="1" applyBorder="1" applyAlignment="1" applyProtection="1">
      <alignment horizontal="center" vertical="center" wrapText="1"/>
      <protection hidden="1"/>
    </xf>
    <xf numFmtId="0" fontId="4" fillId="0" borderId="21" xfId="5" applyFont="1" applyBorder="1" applyAlignment="1" applyProtection="1">
      <alignment horizontal="center" vertical="center" wrapText="1"/>
      <protection locked="0"/>
    </xf>
    <xf numFmtId="9" fontId="4" fillId="0" borderId="21" xfId="5" applyNumberFormat="1" applyFont="1" applyBorder="1" applyAlignment="1" applyProtection="1">
      <alignment horizontal="center" vertical="center" wrapText="1"/>
      <protection hidden="1"/>
    </xf>
    <xf numFmtId="0" fontId="15" fillId="0" borderId="0" xfId="5" applyFont="1" applyAlignment="1" applyProtection="1">
      <alignment horizontal="center" vertical="center" wrapText="1"/>
      <protection locked="0"/>
    </xf>
    <xf numFmtId="0" fontId="4" fillId="0" borderId="20" xfId="5" applyFont="1" applyBorder="1" applyAlignment="1" applyProtection="1">
      <alignment vertical="center" wrapText="1"/>
      <protection locked="0"/>
    </xf>
    <xf numFmtId="9" fontId="4" fillId="0" borderId="20" xfId="6" applyFont="1" applyFill="1" applyBorder="1" applyAlignment="1" applyProtection="1">
      <alignment horizontal="center" vertical="center" wrapText="1"/>
      <protection hidden="1"/>
    </xf>
    <xf numFmtId="9" fontId="4" fillId="0" borderId="20" xfId="5" applyNumberFormat="1" applyFont="1" applyBorder="1" applyAlignment="1" applyProtection="1">
      <alignment horizontal="center" vertical="center" wrapText="1"/>
      <protection hidden="1"/>
    </xf>
    <xf numFmtId="0" fontId="15" fillId="0" borderId="2" xfId="5" applyFont="1" applyBorder="1" applyAlignment="1" applyProtection="1">
      <alignment horizontal="center" vertical="center" wrapText="1"/>
      <protection locked="0"/>
    </xf>
    <xf numFmtId="0" fontId="4" fillId="0" borderId="18" xfId="5" applyFont="1" applyBorder="1" applyAlignment="1" applyProtection="1">
      <alignment vertical="center" wrapText="1"/>
      <protection locked="0"/>
    </xf>
    <xf numFmtId="9" fontId="4" fillId="0" borderId="18" xfId="6" applyFont="1" applyFill="1" applyBorder="1" applyAlignment="1" applyProtection="1">
      <alignment horizontal="center" vertical="center" wrapText="1"/>
      <protection hidden="1"/>
    </xf>
    <xf numFmtId="9" fontId="4" fillId="0" borderId="18" xfId="5" applyNumberFormat="1" applyFont="1" applyBorder="1" applyAlignment="1" applyProtection="1">
      <alignment horizontal="center" vertical="center" wrapText="1"/>
      <protection hidden="1"/>
    </xf>
    <xf numFmtId="0" fontId="4" fillId="0" borderId="15" xfId="5" applyFont="1" applyBorder="1" applyAlignment="1" applyProtection="1">
      <alignment vertical="center" wrapText="1"/>
      <protection locked="0"/>
    </xf>
    <xf numFmtId="9" fontId="4" fillId="0" borderId="15" xfId="6" applyFont="1" applyFill="1" applyBorder="1" applyAlignment="1" applyProtection="1">
      <alignment horizontal="center" vertical="center" wrapText="1"/>
      <protection hidden="1"/>
    </xf>
    <xf numFmtId="0" fontId="4" fillId="0" borderId="15" xfId="5" applyFont="1" applyBorder="1" applyAlignment="1" applyProtection="1">
      <alignment horizontal="center" vertical="center" wrapText="1"/>
      <protection locked="0"/>
    </xf>
    <xf numFmtId="9" fontId="4" fillId="0" borderId="15" xfId="5" applyNumberFormat="1" applyFont="1" applyBorder="1" applyAlignment="1" applyProtection="1">
      <alignment horizontal="center" vertical="center" wrapText="1"/>
      <protection hidden="1"/>
    </xf>
    <xf numFmtId="0" fontId="4" fillId="0" borderId="18" xfId="5" applyFont="1" applyBorder="1" applyAlignment="1" applyProtection="1">
      <alignment horizontal="center" vertical="center" wrapText="1"/>
      <protection locked="0"/>
    </xf>
    <xf numFmtId="0" fontId="14" fillId="0" borderId="2" xfId="5" applyFont="1" applyBorder="1" applyAlignment="1" applyProtection="1">
      <alignment horizontal="center" vertical="center" wrapText="1"/>
      <protection locked="0"/>
    </xf>
    <xf numFmtId="0" fontId="14" fillId="0" borderId="0" xfId="5" applyFont="1" applyAlignment="1" applyProtection="1">
      <alignment horizontal="center" vertical="center" wrapText="1"/>
      <protection locked="0"/>
    </xf>
    <xf numFmtId="0" fontId="5" fillId="0" borderId="0" xfId="5" applyFont="1" applyAlignment="1" applyProtection="1">
      <alignment horizontal="center" vertical="center" wrapText="1"/>
      <protection locked="0"/>
    </xf>
    <xf numFmtId="0" fontId="13" fillId="0" borderId="0" xfId="5" applyFont="1" applyAlignment="1" applyProtection="1">
      <alignment wrapText="1"/>
      <protection locked="0"/>
    </xf>
    <xf numFmtId="0" fontId="13" fillId="0" borderId="0" xfId="5" applyFont="1" applyAlignment="1" applyProtection="1">
      <alignment horizontal="center" wrapText="1"/>
      <protection locked="0"/>
    </xf>
    <xf numFmtId="0" fontId="4" fillId="0" borderId="0" xfId="5" applyFont="1" applyAlignment="1" applyProtection="1">
      <alignment horizontal="left" wrapText="1"/>
      <protection locked="0"/>
    </xf>
    <xf numFmtId="0" fontId="4" fillId="0" borderId="0" xfId="5" applyFont="1" applyAlignment="1" applyProtection="1">
      <alignment horizontal="center" wrapText="1"/>
      <protection locked="0"/>
    </xf>
    <xf numFmtId="0" fontId="17" fillId="0" borderId="0" xfId="5" applyFont="1" applyAlignment="1" applyProtection="1">
      <alignment horizontal="left" wrapText="1"/>
      <protection locked="0"/>
    </xf>
    <xf numFmtId="0" fontId="18" fillId="0" borderId="0" xfId="5" applyFont="1" applyAlignment="1" applyProtection="1">
      <alignment horizontal="left" vertical="center"/>
      <protection locked="0"/>
    </xf>
    <xf numFmtId="0" fontId="4" fillId="0" borderId="0" xfId="5" applyFont="1" applyAlignment="1" applyProtection="1">
      <alignment horizontal="right" vertical="center" wrapText="1"/>
      <protection locked="0"/>
    </xf>
    <xf numFmtId="0" fontId="16" fillId="0" borderId="0" xfId="5" applyFont="1" applyAlignment="1" applyProtection="1">
      <alignment horizontal="center" vertical="center" wrapText="1"/>
      <protection locked="0"/>
    </xf>
    <xf numFmtId="0" fontId="13" fillId="0" borderId="2" xfId="5" applyFont="1" applyBorder="1" applyAlignment="1" applyProtection="1">
      <alignment horizontal="center" vertical="center" wrapText="1"/>
      <protection locked="0"/>
    </xf>
    <xf numFmtId="0" fontId="4" fillId="0" borderId="2" xfId="5" applyFont="1" applyBorder="1" applyAlignment="1" applyProtection="1">
      <alignment horizontal="center" vertical="center" wrapText="1"/>
      <protection locked="0"/>
    </xf>
    <xf numFmtId="0" fontId="4" fillId="0" borderId="2" xfId="4" applyBorder="1" applyAlignment="1" applyProtection="1">
      <alignment horizontal="center" vertical="center" wrapText="1"/>
      <protection locked="0"/>
    </xf>
    <xf numFmtId="0" fontId="4" fillId="0" borderId="21" xfId="5" applyFont="1" applyBorder="1" applyAlignment="1" applyProtection="1">
      <alignment horizontal="justify" vertical="center" wrapText="1"/>
      <protection locked="0"/>
    </xf>
    <xf numFmtId="0" fontId="15" fillId="0" borderId="2" xfId="5" applyFont="1" applyBorder="1" applyAlignment="1" applyProtection="1">
      <alignment horizontal="justify" vertical="center" wrapText="1"/>
      <protection locked="0"/>
    </xf>
    <xf numFmtId="0" fontId="4" fillId="8" borderId="21" xfId="5" applyFont="1" applyFill="1" applyBorder="1" applyAlignment="1" applyProtection="1">
      <alignment horizontal="justify" vertical="center" wrapText="1"/>
      <protection locked="0"/>
    </xf>
    <xf numFmtId="0" fontId="4" fillId="0" borderId="29" xfId="5" applyFont="1" applyBorder="1" applyAlignment="1" applyProtection="1">
      <alignment horizontal="center" vertical="center" wrapText="1"/>
      <protection locked="0"/>
    </xf>
    <xf numFmtId="9" fontId="4" fillId="0" borderId="29" xfId="6" applyFont="1" applyFill="1" applyBorder="1" applyAlignment="1" applyProtection="1">
      <alignment horizontal="center" vertical="center" wrapText="1"/>
      <protection hidden="1"/>
    </xf>
    <xf numFmtId="9" fontId="4" fillId="0" borderId="30" xfId="6" applyFont="1" applyFill="1" applyBorder="1" applyAlignment="1" applyProtection="1">
      <alignment horizontal="center" vertical="center" wrapText="1"/>
      <protection hidden="1"/>
    </xf>
    <xf numFmtId="0" fontId="4" fillId="2" borderId="4" xfId="0" applyFont="1" applyFill="1" applyBorder="1" applyAlignment="1" applyProtection="1">
      <alignment horizontal="justify" vertical="center" wrapText="1"/>
      <protection locked="0"/>
    </xf>
    <xf numFmtId="0" fontId="4" fillId="2" borderId="4"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justify" vertical="center" wrapText="1"/>
      <protection locked="0"/>
    </xf>
    <xf numFmtId="0" fontId="4" fillId="2" borderId="2" xfId="0" applyFont="1" applyFill="1" applyBorder="1" applyAlignment="1" applyProtection="1">
      <alignment horizontal="center" vertical="center"/>
      <protection locked="0"/>
    </xf>
    <xf numFmtId="0" fontId="4" fillId="2" borderId="2" xfId="0" applyFont="1" applyFill="1" applyBorder="1" applyAlignment="1">
      <alignment horizontal="center" vertical="center" wrapText="1"/>
    </xf>
    <xf numFmtId="0" fontId="4" fillId="12" borderId="2" xfId="0" applyFont="1" applyFill="1" applyBorder="1" applyAlignment="1">
      <alignment horizontal="center" vertical="center"/>
    </xf>
    <xf numFmtId="0" fontId="4" fillId="0" borderId="2" xfId="0" applyFont="1" applyBorder="1" applyAlignment="1" applyProtection="1">
      <alignment horizontal="justify" vertical="center" wrapText="1"/>
      <protection locked="0"/>
    </xf>
    <xf numFmtId="0" fontId="4" fillId="0" borderId="2" xfId="0" applyFont="1" applyBorder="1" applyAlignment="1" applyProtection="1">
      <alignment horizontal="center" vertical="center"/>
      <protection locked="0"/>
    </xf>
    <xf numFmtId="0" fontId="18" fillId="0" borderId="2" xfId="5" applyFont="1" applyBorder="1" applyAlignment="1" applyProtection="1">
      <alignment horizontal="center" vertical="center" wrapText="1"/>
      <protection locked="0"/>
    </xf>
    <xf numFmtId="0" fontId="13" fillId="0" borderId="2" xfId="5" applyFont="1" applyBorder="1" applyAlignment="1" applyProtection="1">
      <alignment horizontal="left" vertical="center" wrapText="1"/>
      <protection locked="0"/>
    </xf>
    <xf numFmtId="0" fontId="4" fillId="8" borderId="18" xfId="5" applyFont="1" applyFill="1" applyBorder="1" applyAlignment="1" applyProtection="1">
      <alignment horizontal="justify" vertical="center" wrapText="1"/>
      <protection locked="0"/>
    </xf>
    <xf numFmtId="0" fontId="4" fillId="8" borderId="20" xfId="5" applyFont="1" applyFill="1" applyBorder="1" applyAlignment="1" applyProtection="1">
      <alignment horizontal="justify" vertical="center" wrapText="1"/>
      <protection locked="0"/>
    </xf>
    <xf numFmtId="0" fontId="4" fillId="0" borderId="20" xfId="5" applyFont="1" applyBorder="1" applyAlignment="1" applyProtection="1">
      <alignment horizontal="justify" vertical="center" wrapText="1"/>
      <protection locked="0"/>
    </xf>
    <xf numFmtId="0" fontId="4" fillId="0" borderId="18" xfId="5" applyFont="1" applyBorder="1" applyAlignment="1" applyProtection="1">
      <alignment horizontal="justify" vertical="center" wrapText="1"/>
      <protection locked="0"/>
    </xf>
    <xf numFmtId="0" fontId="4" fillId="0" borderId="15" xfId="5" applyFont="1" applyBorder="1" applyAlignment="1" applyProtection="1">
      <alignment horizontal="justify" vertical="center" wrapText="1"/>
      <protection locked="0"/>
    </xf>
    <xf numFmtId="0" fontId="25" fillId="8" borderId="2" xfId="2" applyFont="1" applyFill="1" applyBorder="1" applyAlignment="1" applyProtection="1">
      <alignment horizontal="justify" vertical="center" wrapText="1"/>
      <protection locked="0"/>
    </xf>
    <xf numFmtId="0" fontId="4" fillId="0" borderId="20" xfId="9" applyFont="1" applyBorder="1" applyAlignment="1" applyProtection="1">
      <alignment horizontal="center" vertical="center" wrapText="1"/>
      <protection locked="0"/>
    </xf>
    <xf numFmtId="9" fontId="4" fillId="0" borderId="20" xfId="10" applyFont="1" applyFill="1" applyBorder="1" applyAlignment="1" applyProtection="1">
      <alignment horizontal="center" vertical="center" wrapText="1"/>
      <protection hidden="1"/>
    </xf>
    <xf numFmtId="0" fontId="4" fillId="0" borderId="21" xfId="9" applyFont="1" applyBorder="1" applyAlignment="1" applyProtection="1">
      <alignment horizontal="justify" vertical="center" wrapText="1"/>
      <protection locked="0"/>
    </xf>
    <xf numFmtId="0" fontId="4" fillId="0" borderId="2" xfId="9" applyFont="1" applyBorder="1" applyAlignment="1" applyProtection="1">
      <alignment horizontal="justify" vertical="center" wrapText="1"/>
      <protection locked="0"/>
    </xf>
    <xf numFmtId="0" fontId="4" fillId="2" borderId="4"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2" borderId="2" xfId="0" applyFont="1" applyFill="1" applyBorder="1" applyAlignment="1" applyProtection="1">
      <alignment horizontal="center"/>
      <protection locked="0"/>
    </xf>
    <xf numFmtId="0" fontId="5" fillId="0" borderId="2"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8" borderId="2" xfId="0" applyFont="1" applyFill="1" applyBorder="1" applyAlignment="1" applyProtection="1">
      <alignment horizontal="center" vertical="center" wrapText="1"/>
      <protection locked="0"/>
    </xf>
    <xf numFmtId="0" fontId="11" fillId="2" borderId="12" xfId="0" applyFont="1" applyFill="1" applyBorder="1" applyAlignment="1" applyProtection="1">
      <alignment horizontal="center" vertical="center" wrapText="1"/>
      <protection locked="0"/>
    </xf>
    <xf numFmtId="0" fontId="11" fillId="2" borderId="14" xfId="0" applyFont="1" applyFill="1" applyBorder="1" applyAlignment="1" applyProtection="1">
      <alignment horizontal="center" vertical="center" wrapText="1"/>
      <protection locked="0"/>
    </xf>
    <xf numFmtId="0" fontId="11" fillId="2" borderId="13"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5" fillId="0" borderId="2" xfId="0" applyFont="1" applyBorder="1" applyAlignment="1" applyProtection="1">
      <alignment horizontal="center" vertical="center"/>
      <protection locked="0"/>
    </xf>
    <xf numFmtId="0" fontId="5" fillId="2" borderId="0" xfId="0" applyFont="1" applyFill="1" applyAlignment="1" applyProtection="1">
      <alignment horizontal="center" vertical="top"/>
      <protection locked="0"/>
    </xf>
    <xf numFmtId="0" fontId="5" fillId="10" borderId="5" xfId="0" applyFont="1" applyFill="1" applyBorder="1" applyAlignment="1" applyProtection="1">
      <alignment horizontal="center" vertical="center"/>
      <protection locked="0"/>
    </xf>
    <xf numFmtId="0" fontId="5" fillId="10" borderId="6" xfId="0" applyFont="1" applyFill="1" applyBorder="1" applyAlignment="1" applyProtection="1">
      <alignment horizontal="center" vertical="center"/>
      <protection locked="0"/>
    </xf>
    <xf numFmtId="0" fontId="5" fillId="10" borderId="7" xfId="0" applyFont="1" applyFill="1" applyBorder="1" applyAlignment="1" applyProtection="1">
      <alignment horizontal="center" vertical="center"/>
      <protection locked="0"/>
    </xf>
    <xf numFmtId="0" fontId="5" fillId="2" borderId="0" xfId="0" applyFont="1" applyFill="1" applyAlignment="1" applyProtection="1">
      <alignment horizontal="right" vertical="top"/>
      <protection locked="0"/>
    </xf>
    <xf numFmtId="0" fontId="5" fillId="2" borderId="10"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9" borderId="5" xfId="0" applyFont="1" applyFill="1" applyBorder="1" applyAlignment="1" applyProtection="1">
      <alignment horizontal="center" vertical="center"/>
      <protection locked="0"/>
    </xf>
    <xf numFmtId="0" fontId="5" fillId="9" borderId="6" xfId="0" applyFont="1" applyFill="1" applyBorder="1" applyAlignment="1" applyProtection="1">
      <alignment horizontal="center" vertical="center"/>
      <protection locked="0"/>
    </xf>
    <xf numFmtId="0" fontId="5" fillId="9" borderId="7"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21" fillId="8" borderId="12" xfId="5" applyFont="1" applyFill="1" applyBorder="1" applyAlignment="1" applyProtection="1">
      <alignment horizontal="center"/>
      <protection locked="0"/>
    </xf>
    <xf numFmtId="0" fontId="21" fillId="8" borderId="13" xfId="5" applyFont="1" applyFill="1" applyBorder="1" applyAlignment="1" applyProtection="1">
      <alignment horizontal="center"/>
      <protection locked="0"/>
    </xf>
    <xf numFmtId="0" fontId="21" fillId="8" borderId="8" xfId="5" applyFont="1" applyFill="1" applyBorder="1" applyAlignment="1" applyProtection="1">
      <alignment horizontal="center"/>
      <protection locked="0"/>
    </xf>
    <xf numFmtId="0" fontId="21" fillId="8" borderId="9" xfId="5" applyFont="1" applyFill="1" applyBorder="1" applyAlignment="1" applyProtection="1">
      <alignment horizontal="center"/>
      <protection locked="0"/>
    </xf>
    <xf numFmtId="0" fontId="21" fillId="8" borderId="10" xfId="5" applyFont="1" applyFill="1" applyBorder="1" applyAlignment="1" applyProtection="1">
      <alignment horizontal="center"/>
      <protection locked="0"/>
    </xf>
    <xf numFmtId="0" fontId="21" fillId="8" borderId="11" xfId="5" applyFont="1" applyFill="1" applyBorder="1" applyAlignment="1" applyProtection="1">
      <alignment horizontal="center"/>
      <protection locked="0"/>
    </xf>
    <xf numFmtId="0" fontId="11" fillId="8" borderId="12" xfId="5" applyFont="1" applyFill="1" applyBorder="1" applyAlignment="1" applyProtection="1">
      <alignment horizontal="center" vertical="center" wrapText="1"/>
      <protection locked="0"/>
    </xf>
    <xf numFmtId="0" fontId="11" fillId="8" borderId="14" xfId="5" applyFont="1" applyFill="1" applyBorder="1" applyAlignment="1" applyProtection="1">
      <alignment horizontal="center" vertical="center" wrapText="1"/>
      <protection locked="0"/>
    </xf>
    <xf numFmtId="0" fontId="11" fillId="8" borderId="13" xfId="5" applyFont="1" applyFill="1" applyBorder="1" applyAlignment="1" applyProtection="1">
      <alignment horizontal="center" vertical="center" wrapText="1"/>
      <protection locked="0"/>
    </xf>
    <xf numFmtId="0" fontId="11" fillId="8" borderId="8" xfId="5" applyFont="1" applyFill="1" applyBorder="1" applyAlignment="1" applyProtection="1">
      <alignment horizontal="center" vertical="center" wrapText="1"/>
      <protection locked="0"/>
    </xf>
    <xf numFmtId="0" fontId="11" fillId="8" borderId="0" xfId="5" applyFont="1" applyFill="1" applyAlignment="1" applyProtection="1">
      <alignment horizontal="center" vertical="center" wrapText="1"/>
      <protection locked="0"/>
    </xf>
    <xf numFmtId="0" fontId="11" fillId="8" borderId="9" xfId="5" applyFont="1" applyFill="1" applyBorder="1" applyAlignment="1" applyProtection="1">
      <alignment horizontal="center" vertical="center" wrapText="1"/>
      <protection locked="0"/>
    </xf>
    <xf numFmtId="0" fontId="11" fillId="8" borderId="10" xfId="5" applyFont="1" applyFill="1" applyBorder="1" applyAlignment="1" applyProtection="1">
      <alignment horizontal="center" vertical="center" wrapText="1"/>
      <protection locked="0"/>
    </xf>
    <xf numFmtId="0" fontId="11" fillId="8" borderId="3" xfId="5" applyFont="1" applyFill="1" applyBorder="1" applyAlignment="1" applyProtection="1">
      <alignment horizontal="center" vertical="center" wrapText="1"/>
      <protection locked="0"/>
    </xf>
    <xf numFmtId="0" fontId="11" fillId="8" borderId="11" xfId="5" applyFont="1" applyFill="1" applyBorder="1" applyAlignment="1" applyProtection="1">
      <alignment horizontal="center" vertical="center" wrapText="1"/>
      <protection locked="0"/>
    </xf>
    <xf numFmtId="0" fontId="19" fillId="0" borderId="5" xfId="5" applyFont="1" applyBorder="1" applyAlignment="1" applyProtection="1">
      <alignment horizontal="left" vertical="center" wrapText="1"/>
      <protection locked="0"/>
    </xf>
    <xf numFmtId="0" fontId="19" fillId="0" borderId="6" xfId="5" applyFont="1" applyBorder="1" applyAlignment="1" applyProtection="1">
      <alignment horizontal="left" vertical="center" wrapText="1"/>
      <protection locked="0"/>
    </xf>
    <xf numFmtId="0" fontId="19" fillId="0" borderId="7" xfId="5" applyFont="1" applyBorder="1" applyAlignment="1" applyProtection="1">
      <alignment horizontal="left" vertical="center" wrapText="1"/>
      <protection locked="0"/>
    </xf>
    <xf numFmtId="0" fontId="4" fillId="8" borderId="0" xfId="5" applyFont="1" applyFill="1" applyAlignment="1" applyProtection="1">
      <alignment horizontal="right" vertical="center" wrapText="1"/>
      <protection locked="0"/>
    </xf>
    <xf numFmtId="0" fontId="4" fillId="8" borderId="9" xfId="5" applyFont="1" applyFill="1" applyBorder="1" applyAlignment="1" applyProtection="1">
      <alignment horizontal="right" vertical="center" wrapText="1"/>
      <protection locked="0"/>
    </xf>
    <xf numFmtId="14" fontId="4" fillId="0" borderId="5" xfId="2" applyNumberFormat="1" applyFont="1" applyBorder="1" applyAlignment="1" applyProtection="1">
      <alignment horizontal="center" vertical="center" wrapText="1"/>
      <protection locked="0"/>
    </xf>
    <xf numFmtId="14" fontId="4" fillId="0" borderId="7" xfId="2" applyNumberFormat="1" applyFont="1" applyBorder="1" applyAlignment="1" applyProtection="1">
      <alignment horizontal="center" vertical="center" wrapText="1"/>
      <protection locked="0"/>
    </xf>
    <xf numFmtId="0" fontId="4" fillId="8" borderId="5" xfId="2" applyFont="1" applyFill="1" applyBorder="1" applyAlignment="1" applyProtection="1">
      <alignment horizontal="center" vertical="center" wrapText="1"/>
      <protection locked="0"/>
    </xf>
    <xf numFmtId="0" fontId="4" fillId="8" borderId="7" xfId="2" applyFont="1" applyFill="1" applyBorder="1" applyAlignment="1" applyProtection="1">
      <alignment horizontal="center" vertical="center" wrapText="1"/>
      <protection locked="0"/>
    </xf>
    <xf numFmtId="0" fontId="4" fillId="8" borderId="5" xfId="5" applyFont="1" applyFill="1" applyBorder="1" applyAlignment="1" applyProtection="1">
      <alignment horizontal="center" vertical="center" wrapText="1"/>
      <protection locked="0"/>
    </xf>
    <xf numFmtId="0" fontId="4" fillId="8" borderId="6" xfId="5" applyFont="1" applyFill="1" applyBorder="1" applyAlignment="1" applyProtection="1">
      <alignment horizontal="center" vertical="center" wrapText="1"/>
      <protection locked="0"/>
    </xf>
    <xf numFmtId="0" fontId="4" fillId="8" borderId="7" xfId="5" applyFont="1" applyFill="1" applyBorder="1" applyAlignment="1" applyProtection="1">
      <alignment horizontal="center" vertical="center" wrapText="1"/>
      <protection locked="0"/>
    </xf>
    <xf numFmtId="0" fontId="4" fillId="3" borderId="5" xfId="5" applyFont="1" applyFill="1" applyBorder="1" applyAlignment="1" applyProtection="1">
      <alignment horizontal="center" vertical="center" wrapText="1"/>
      <protection locked="0"/>
    </xf>
    <xf numFmtId="0" fontId="4" fillId="3" borderId="6" xfId="5" applyFont="1" applyFill="1" applyBorder="1" applyAlignment="1" applyProtection="1">
      <alignment horizontal="center" vertical="center" wrapText="1"/>
      <protection locked="0"/>
    </xf>
    <xf numFmtId="0" fontId="4" fillId="3" borderId="7" xfId="5" applyFont="1" applyFill="1" applyBorder="1" applyAlignment="1" applyProtection="1">
      <alignment horizontal="center" vertical="center" wrapText="1"/>
      <protection locked="0"/>
    </xf>
    <xf numFmtId="0" fontId="13" fillId="9" borderId="2" xfId="5" applyFont="1" applyFill="1" applyBorder="1" applyAlignment="1" applyProtection="1">
      <alignment horizontal="center" vertical="center" wrapText="1"/>
      <protection locked="0"/>
    </xf>
    <xf numFmtId="0" fontId="4" fillId="11" borderId="5" xfId="5" applyFont="1" applyFill="1" applyBorder="1" applyAlignment="1" applyProtection="1">
      <alignment horizontal="center" vertical="center" wrapText="1"/>
      <protection locked="0"/>
    </xf>
    <xf numFmtId="0" fontId="4" fillId="11" borderId="6" xfId="5" applyFont="1" applyFill="1" applyBorder="1" applyAlignment="1" applyProtection="1">
      <alignment horizontal="center" vertical="center" wrapText="1"/>
      <protection locked="0"/>
    </xf>
    <xf numFmtId="0" fontId="4" fillId="11" borderId="7" xfId="5" applyFont="1" applyFill="1" applyBorder="1" applyAlignment="1" applyProtection="1">
      <alignment horizontal="center" vertical="center" wrapText="1"/>
      <protection locked="0"/>
    </xf>
    <xf numFmtId="0" fontId="4" fillId="3" borderId="4" xfId="5" applyFont="1" applyFill="1" applyBorder="1" applyAlignment="1" applyProtection="1">
      <alignment horizontal="center" vertical="center" wrapText="1"/>
      <protection locked="0"/>
    </xf>
    <xf numFmtId="0" fontId="4" fillId="3" borderId="1" xfId="5" applyFont="1" applyFill="1" applyBorder="1" applyAlignment="1" applyProtection="1">
      <alignment horizontal="center" vertical="center" wrapText="1"/>
      <protection locked="0"/>
    </xf>
    <xf numFmtId="0" fontId="13" fillId="3" borderId="4" xfId="5" applyFont="1" applyFill="1" applyBorder="1" applyAlignment="1" applyProtection="1">
      <alignment horizontal="center" vertical="center" wrapText="1"/>
      <protection locked="0"/>
    </xf>
    <xf numFmtId="0" fontId="13" fillId="3" borderId="1" xfId="5" applyFont="1" applyFill="1" applyBorder="1" applyAlignment="1" applyProtection="1">
      <alignment horizontal="center" vertical="center" wrapText="1"/>
      <protection locked="0"/>
    </xf>
    <xf numFmtId="0" fontId="4" fillId="11" borderId="4" xfId="5" applyFont="1" applyFill="1" applyBorder="1" applyAlignment="1" applyProtection="1">
      <alignment horizontal="center" vertical="center" wrapText="1"/>
      <protection locked="0"/>
    </xf>
    <xf numFmtId="0" fontId="4" fillId="11" borderId="16" xfId="5" applyFont="1" applyFill="1" applyBorder="1" applyAlignment="1" applyProtection="1">
      <alignment horizontal="center" vertical="center" wrapText="1"/>
      <protection locked="0"/>
    </xf>
    <xf numFmtId="0" fontId="4" fillId="11" borderId="1" xfId="5" applyFont="1" applyFill="1" applyBorder="1" applyAlignment="1" applyProtection="1">
      <alignment horizontal="center" vertical="center" wrapText="1"/>
      <protection locked="0"/>
    </xf>
    <xf numFmtId="0" fontId="4" fillId="11" borderId="12" xfId="5" applyFont="1" applyFill="1" applyBorder="1" applyAlignment="1" applyProtection="1">
      <alignment horizontal="center" vertical="center" wrapText="1"/>
      <protection locked="0"/>
    </xf>
    <xf numFmtId="0" fontId="4" fillId="11" borderId="13" xfId="5" applyFont="1" applyFill="1" applyBorder="1" applyAlignment="1" applyProtection="1">
      <alignment horizontal="center" vertical="center" wrapText="1"/>
      <protection locked="0"/>
    </xf>
    <xf numFmtId="0" fontId="4" fillId="11" borderId="10" xfId="5" applyFont="1" applyFill="1" applyBorder="1" applyAlignment="1" applyProtection="1">
      <alignment horizontal="center" vertical="center" wrapText="1"/>
      <protection locked="0"/>
    </xf>
    <xf numFmtId="0" fontId="4" fillId="11" borderId="11" xfId="5" applyFont="1" applyFill="1" applyBorder="1" applyAlignment="1" applyProtection="1">
      <alignment horizontal="center" vertical="center" wrapText="1"/>
      <protection locked="0"/>
    </xf>
    <xf numFmtId="9" fontId="4" fillId="8" borderId="4" xfId="5" applyNumberFormat="1" applyFont="1" applyFill="1" applyBorder="1" applyAlignment="1" applyProtection="1">
      <alignment horizontal="center" vertical="center" wrapText="1"/>
      <protection hidden="1"/>
    </xf>
    <xf numFmtId="9" fontId="4" fillId="8" borderId="16" xfId="5" applyNumberFormat="1" applyFont="1" applyFill="1" applyBorder="1" applyAlignment="1" applyProtection="1">
      <alignment horizontal="center" vertical="center" wrapText="1"/>
      <protection hidden="1"/>
    </xf>
    <xf numFmtId="9" fontId="4" fillId="8" borderId="1" xfId="5" applyNumberFormat="1" applyFont="1" applyFill="1" applyBorder="1" applyAlignment="1" applyProtection="1">
      <alignment horizontal="center" vertical="center" wrapText="1"/>
      <protection hidden="1"/>
    </xf>
    <xf numFmtId="0" fontId="4" fillId="8" borderId="4" xfId="5" applyFont="1" applyFill="1" applyBorder="1" applyAlignment="1" applyProtection="1">
      <alignment horizontal="center" vertical="center" wrapText="1"/>
      <protection hidden="1"/>
    </xf>
    <xf numFmtId="0" fontId="4" fillId="8" borderId="16" xfId="5" applyFont="1" applyFill="1" applyBorder="1" applyAlignment="1" applyProtection="1">
      <alignment horizontal="center" vertical="center" wrapText="1"/>
      <protection hidden="1"/>
    </xf>
    <xf numFmtId="0" fontId="4" fillId="8" borderId="1" xfId="5" applyFont="1" applyFill="1" applyBorder="1" applyAlignment="1" applyProtection="1">
      <alignment horizontal="center" vertical="center" wrapText="1"/>
      <protection hidden="1"/>
    </xf>
    <xf numFmtId="0" fontId="4" fillId="8" borderId="27" xfId="5" applyFont="1" applyFill="1" applyBorder="1" applyAlignment="1" applyProtection="1">
      <alignment vertical="center" wrapText="1"/>
      <protection locked="0"/>
    </xf>
    <xf numFmtId="0" fontId="4" fillId="8" borderId="19" xfId="5" applyFont="1" applyFill="1" applyBorder="1" applyAlignment="1" applyProtection="1">
      <alignment vertical="center" wrapText="1"/>
      <protection locked="0"/>
    </xf>
    <xf numFmtId="9" fontId="4" fillId="8" borderId="23" xfId="5" applyNumberFormat="1" applyFont="1" applyFill="1" applyBorder="1" applyAlignment="1" applyProtection="1">
      <alignment horizontal="center" vertical="center" wrapText="1"/>
      <protection hidden="1"/>
    </xf>
    <xf numFmtId="9" fontId="4" fillId="8" borderId="17" xfId="5" applyNumberFormat="1" applyFont="1" applyFill="1" applyBorder="1" applyAlignment="1" applyProtection="1">
      <alignment horizontal="center" vertical="center" wrapText="1"/>
      <protection hidden="1"/>
    </xf>
    <xf numFmtId="0" fontId="4" fillId="8" borderId="24" xfId="5" applyFont="1" applyFill="1" applyBorder="1" applyAlignment="1" applyProtection="1">
      <alignment vertical="center" wrapText="1"/>
      <protection locked="0"/>
    </xf>
    <xf numFmtId="9" fontId="4" fillId="8" borderId="25" xfId="5" applyNumberFormat="1" applyFont="1" applyFill="1" applyBorder="1" applyAlignment="1" applyProtection="1">
      <alignment horizontal="center" vertical="center" wrapText="1"/>
      <protection hidden="1"/>
    </xf>
    <xf numFmtId="0" fontId="4" fillId="8" borderId="4" xfId="5" applyFont="1" applyFill="1" applyBorder="1" applyAlignment="1" applyProtection="1">
      <alignment horizontal="left" vertical="center" wrapText="1"/>
      <protection locked="0"/>
    </xf>
    <xf numFmtId="0" fontId="4" fillId="8" borderId="16" xfId="5" applyFont="1" applyFill="1" applyBorder="1" applyAlignment="1" applyProtection="1">
      <alignment horizontal="left" vertical="center" wrapText="1"/>
      <protection locked="0"/>
    </xf>
    <xf numFmtId="0" fontId="4" fillId="8" borderId="1" xfId="5" applyFont="1" applyFill="1" applyBorder="1" applyAlignment="1" applyProtection="1">
      <alignment horizontal="left" vertical="center" wrapText="1"/>
      <protection locked="0"/>
    </xf>
    <xf numFmtId="0" fontId="4" fillId="8" borderId="4" xfId="5" applyFont="1" applyFill="1" applyBorder="1" applyAlignment="1" applyProtection="1">
      <alignment horizontal="justify" vertical="center" wrapText="1"/>
      <protection locked="0"/>
    </xf>
    <xf numFmtId="0" fontId="4" fillId="8" borderId="16" xfId="5" applyFont="1" applyFill="1" applyBorder="1" applyAlignment="1" applyProtection="1">
      <alignment horizontal="justify" vertical="center" wrapText="1"/>
      <protection locked="0"/>
    </xf>
    <xf numFmtId="0" fontId="4" fillId="8" borderId="1" xfId="5" applyFont="1" applyFill="1" applyBorder="1" applyAlignment="1" applyProtection="1">
      <alignment horizontal="justify" vertical="center" wrapText="1"/>
      <protection locked="0"/>
    </xf>
    <xf numFmtId="0" fontId="4" fillId="8" borderId="4" xfId="5" applyFont="1" applyFill="1" applyBorder="1" applyAlignment="1" applyProtection="1">
      <alignment horizontal="center" vertical="center" wrapText="1"/>
      <protection locked="0"/>
    </xf>
    <xf numFmtId="0" fontId="4" fillId="8" borderId="16" xfId="5" applyFont="1" applyFill="1" applyBorder="1" applyAlignment="1" applyProtection="1">
      <alignment horizontal="center" vertical="center" wrapText="1"/>
      <protection locked="0"/>
    </xf>
    <xf numFmtId="0" fontId="4" fillId="8" borderId="1" xfId="5" applyFont="1" applyFill="1" applyBorder="1" applyAlignment="1" applyProtection="1">
      <alignment horizontal="center" vertical="center" wrapText="1"/>
      <protection locked="0"/>
    </xf>
    <xf numFmtId="9" fontId="4" fillId="8" borderId="4" xfId="6" applyFont="1" applyFill="1" applyBorder="1" applyAlignment="1" applyProtection="1">
      <alignment horizontal="center" vertical="center" wrapText="1"/>
      <protection hidden="1"/>
    </xf>
    <xf numFmtId="9" fontId="4" fillId="8" borderId="16" xfId="6" applyFont="1" applyFill="1" applyBorder="1" applyAlignment="1" applyProtection="1">
      <alignment horizontal="center" vertical="center" wrapText="1"/>
      <protection hidden="1"/>
    </xf>
    <xf numFmtId="9" fontId="4" fillId="8" borderId="1" xfId="6" applyFont="1" applyFill="1" applyBorder="1" applyAlignment="1" applyProtection="1">
      <alignment horizontal="center" vertical="center" wrapText="1"/>
      <protection hidden="1"/>
    </xf>
    <xf numFmtId="0" fontId="4" fillId="8" borderId="22" xfId="5" applyFont="1" applyFill="1" applyBorder="1" applyAlignment="1" applyProtection="1">
      <alignment horizontal="justify" vertical="center" wrapText="1"/>
      <protection locked="0"/>
    </xf>
    <xf numFmtId="0" fontId="4" fillId="8" borderId="19" xfId="5" applyFont="1" applyFill="1" applyBorder="1" applyAlignment="1" applyProtection="1">
      <alignment horizontal="justify" vertical="center" wrapText="1"/>
      <protection locked="0"/>
    </xf>
    <xf numFmtId="9" fontId="4" fillId="8" borderId="26" xfId="5" applyNumberFormat="1" applyFont="1" applyFill="1" applyBorder="1" applyAlignment="1" applyProtection="1">
      <alignment horizontal="center" vertical="center" wrapText="1"/>
      <protection hidden="1"/>
    </xf>
    <xf numFmtId="9" fontId="4" fillId="8" borderId="28" xfId="5" applyNumberFormat="1" applyFont="1" applyFill="1" applyBorder="1" applyAlignment="1" applyProtection="1">
      <alignment horizontal="center" vertical="center" wrapText="1"/>
      <protection hidden="1"/>
    </xf>
    <xf numFmtId="14" fontId="4" fillId="8" borderId="5" xfId="5" applyNumberFormat="1" applyFont="1" applyFill="1" applyBorder="1" applyAlignment="1" applyProtection="1">
      <alignment horizontal="center" vertical="center" wrapText="1"/>
      <protection locked="0"/>
    </xf>
    <xf numFmtId="0" fontId="4" fillId="8" borderId="8" xfId="5" applyFont="1" applyFill="1" applyBorder="1" applyAlignment="1" applyProtection="1">
      <alignment horizontal="right" vertical="center" wrapText="1"/>
      <protection locked="0"/>
    </xf>
    <xf numFmtId="0" fontId="17" fillId="0" borderId="4" xfId="5" applyFont="1" applyBorder="1" applyAlignment="1" applyProtection="1">
      <alignment horizontal="center" vertical="center" wrapText="1"/>
      <protection locked="0"/>
    </xf>
    <xf numFmtId="0" fontId="17" fillId="0" borderId="16" xfId="5" applyFont="1" applyBorder="1" applyAlignment="1" applyProtection="1">
      <alignment horizontal="center" vertical="center" wrapText="1"/>
      <protection locked="0"/>
    </xf>
    <xf numFmtId="0" fontId="17" fillId="0" borderId="1" xfId="5" applyFont="1" applyBorder="1" applyAlignment="1" applyProtection="1">
      <alignment horizontal="center" vertical="center" wrapText="1"/>
      <protection locked="0"/>
    </xf>
    <xf numFmtId="0" fontId="4" fillId="8" borderId="3" xfId="5" applyFont="1" applyFill="1" applyBorder="1" applyAlignment="1" applyProtection="1">
      <alignment horizontal="right" vertical="center" wrapText="1"/>
      <protection locked="0"/>
    </xf>
    <xf numFmtId="0" fontId="13" fillId="9" borderId="4" xfId="5" applyFont="1" applyFill="1" applyBorder="1" applyAlignment="1" applyProtection="1">
      <alignment horizontal="center" vertical="center" wrapText="1"/>
      <protection locked="0"/>
    </xf>
    <xf numFmtId="0" fontId="13" fillId="9" borderId="1" xfId="5" applyFont="1" applyFill="1" applyBorder="1" applyAlignment="1" applyProtection="1">
      <alignment horizontal="center" vertical="center" wrapText="1"/>
      <protection locked="0"/>
    </xf>
    <xf numFmtId="9" fontId="4" fillId="0" borderId="4" xfId="5" applyNumberFormat="1" applyFont="1" applyBorder="1" applyAlignment="1" applyProtection="1">
      <alignment horizontal="center" vertical="center" wrapText="1"/>
      <protection hidden="1"/>
    </xf>
    <xf numFmtId="9" fontId="4" fillId="0" borderId="16" xfId="5" applyNumberFormat="1" applyFont="1" applyBorder="1" applyAlignment="1" applyProtection="1">
      <alignment horizontal="center" vertical="center" wrapText="1"/>
      <protection hidden="1"/>
    </xf>
    <xf numFmtId="9" fontId="4" fillId="0" borderId="1" xfId="5" applyNumberFormat="1" applyFont="1" applyBorder="1" applyAlignment="1" applyProtection="1">
      <alignment horizontal="center" vertical="center" wrapText="1"/>
      <protection hidden="1"/>
    </xf>
    <xf numFmtId="0" fontId="4" fillId="0" borderId="4" xfId="5" applyFont="1" applyBorder="1" applyAlignment="1" applyProtection="1">
      <alignment horizontal="center" vertical="center" wrapText="1"/>
      <protection hidden="1"/>
    </xf>
    <xf numFmtId="0" fontId="4" fillId="0" borderId="16" xfId="5" applyFont="1" applyBorder="1" applyAlignment="1" applyProtection="1">
      <alignment horizontal="center" vertical="center" wrapText="1"/>
      <protection hidden="1"/>
    </xf>
    <xf numFmtId="0" fontId="4" fillId="0" borderId="1" xfId="5" applyFont="1" applyBorder="1" applyAlignment="1" applyProtection="1">
      <alignment horizontal="center" vertical="center" wrapText="1"/>
      <protection hidden="1"/>
    </xf>
    <xf numFmtId="0" fontId="4" fillId="0" borderId="27" xfId="5" applyFont="1" applyBorder="1" applyAlignment="1" applyProtection="1">
      <alignment vertical="center" wrapText="1"/>
      <protection locked="0"/>
    </xf>
    <xf numFmtId="0" fontId="4" fillId="0" borderId="19" xfId="5" applyFont="1" applyBorder="1" applyAlignment="1" applyProtection="1">
      <alignment vertical="center" wrapText="1"/>
      <protection locked="0"/>
    </xf>
    <xf numFmtId="9" fontId="4" fillId="0" borderId="23" xfId="5" applyNumberFormat="1" applyFont="1" applyBorder="1" applyAlignment="1" applyProtection="1">
      <alignment horizontal="center" vertical="center" wrapText="1"/>
      <protection hidden="1"/>
    </xf>
    <xf numFmtId="9" fontId="4" fillId="0" borderId="17" xfId="5" applyNumberFormat="1" applyFont="1" applyBorder="1" applyAlignment="1" applyProtection="1">
      <alignment horizontal="center" vertical="center" wrapText="1"/>
      <protection hidden="1"/>
    </xf>
    <xf numFmtId="0" fontId="4" fillId="0" borderId="24" xfId="5" applyFont="1" applyBorder="1" applyAlignment="1" applyProtection="1">
      <alignment vertical="center" wrapText="1"/>
      <protection locked="0"/>
    </xf>
    <xf numFmtId="9" fontId="4" fillId="0" borderId="25" xfId="5" applyNumberFormat="1" applyFont="1" applyBorder="1" applyAlignment="1" applyProtection="1">
      <alignment horizontal="center" vertical="center" wrapText="1"/>
      <protection hidden="1"/>
    </xf>
    <xf numFmtId="0" fontId="4" fillId="0" borderId="22" xfId="5" applyFont="1" applyBorder="1" applyAlignment="1" applyProtection="1">
      <alignment vertical="center" wrapText="1"/>
      <protection locked="0"/>
    </xf>
    <xf numFmtId="9" fontId="4" fillId="0" borderId="26" xfId="5" applyNumberFormat="1" applyFont="1" applyBorder="1" applyAlignment="1" applyProtection="1">
      <alignment horizontal="center" vertical="center" wrapText="1"/>
      <protection hidden="1"/>
    </xf>
    <xf numFmtId="0" fontId="4" fillId="0" borderId="4" xfId="5" applyFont="1" applyBorder="1" applyAlignment="1" applyProtection="1">
      <alignment horizontal="center" vertical="center" wrapText="1"/>
      <protection locked="0"/>
    </xf>
    <xf numFmtId="0" fontId="4" fillId="0" borderId="16" xfId="5" applyFont="1" applyBorder="1" applyAlignment="1" applyProtection="1">
      <alignment horizontal="center" vertical="center" wrapText="1"/>
      <protection locked="0"/>
    </xf>
    <xf numFmtId="0" fontId="4" fillId="0" borderId="1" xfId="5" applyFont="1" applyBorder="1" applyAlignment="1" applyProtection="1">
      <alignment horizontal="center" vertical="center" wrapText="1"/>
      <protection locked="0"/>
    </xf>
    <xf numFmtId="0" fontId="4" fillId="0" borderId="4" xfId="5" applyFont="1" applyBorder="1" applyAlignment="1" applyProtection="1">
      <alignment horizontal="left" vertical="center" wrapText="1"/>
      <protection locked="0"/>
    </xf>
    <xf numFmtId="0" fontId="4" fillId="0" borderId="16" xfId="5" applyFont="1" applyBorder="1" applyAlignment="1" applyProtection="1">
      <alignment horizontal="left" vertical="center" wrapText="1"/>
      <protection locked="0"/>
    </xf>
    <xf numFmtId="0" fontId="4" fillId="0" borderId="1" xfId="5" applyFont="1" applyBorder="1" applyAlignment="1" applyProtection="1">
      <alignment horizontal="left" vertical="center" wrapText="1"/>
      <protection locked="0"/>
    </xf>
    <xf numFmtId="0" fontId="4" fillId="0" borderId="0" xfId="5" applyFont="1" applyAlignment="1" applyProtection="1">
      <alignment horizontal="right" vertical="center" wrapText="1"/>
      <protection locked="0"/>
    </xf>
    <xf numFmtId="0" fontId="4" fillId="0" borderId="9" xfId="5" applyFont="1" applyBorder="1" applyAlignment="1" applyProtection="1">
      <alignment horizontal="right" vertical="center" wrapText="1"/>
      <protection locked="0"/>
    </xf>
    <xf numFmtId="14" fontId="4" fillId="0" borderId="5" xfId="5" applyNumberFormat="1" applyFont="1" applyBorder="1" applyAlignment="1" applyProtection="1">
      <alignment horizontal="center" vertical="center" wrapText="1"/>
      <protection locked="0"/>
    </xf>
    <xf numFmtId="14" fontId="4" fillId="0" borderId="7" xfId="5" applyNumberFormat="1" applyFont="1" applyBorder="1" applyAlignment="1" applyProtection="1">
      <alignment horizontal="center" vertical="center" wrapText="1"/>
      <protection locked="0"/>
    </xf>
    <xf numFmtId="0" fontId="4" fillId="0" borderId="5" xfId="5" applyFont="1" applyBorder="1" applyAlignment="1" applyProtection="1">
      <alignment horizontal="center" vertical="center" wrapText="1"/>
      <protection locked="0"/>
    </xf>
    <xf numFmtId="0" fontId="4" fillId="0" borderId="6" xfId="5" applyFont="1" applyBorder="1" applyAlignment="1" applyProtection="1">
      <alignment horizontal="center" vertical="center" wrapText="1"/>
      <protection locked="0"/>
    </xf>
    <xf numFmtId="0" fontId="4" fillId="0" borderId="7" xfId="5" applyFont="1" applyBorder="1" applyAlignment="1" applyProtection="1">
      <alignment horizontal="center" vertical="center" wrapText="1"/>
      <protection locked="0"/>
    </xf>
    <xf numFmtId="0" fontId="13" fillId="0" borderId="4" xfId="5" applyFont="1" applyBorder="1" applyAlignment="1" applyProtection="1">
      <alignment horizontal="center" vertical="center" wrapText="1"/>
      <protection locked="0"/>
    </xf>
    <xf numFmtId="0" fontId="13" fillId="0" borderId="1" xfId="5" applyFont="1" applyBorder="1" applyAlignment="1" applyProtection="1">
      <alignment horizontal="center" vertical="center" wrapText="1"/>
      <protection locked="0"/>
    </xf>
    <xf numFmtId="0" fontId="4" fillId="0" borderId="3" xfId="5" applyFont="1" applyBorder="1" applyAlignment="1" applyProtection="1">
      <alignment horizontal="right" vertical="center" wrapText="1"/>
      <protection locked="0"/>
    </xf>
    <xf numFmtId="0" fontId="4" fillId="0" borderId="12" xfId="5" applyFont="1" applyBorder="1" applyAlignment="1" applyProtection="1">
      <alignment horizontal="center" vertical="center" wrapText="1"/>
      <protection locked="0"/>
    </xf>
    <xf numFmtId="0" fontId="4" fillId="0" borderId="13" xfId="5" applyFont="1" applyBorder="1" applyAlignment="1" applyProtection="1">
      <alignment horizontal="center" vertical="center" wrapText="1"/>
      <protection locked="0"/>
    </xf>
    <xf numFmtId="0" fontId="4" fillId="0" borderId="10" xfId="5" applyFont="1" applyBorder="1" applyAlignment="1" applyProtection="1">
      <alignment horizontal="center" vertical="center" wrapText="1"/>
      <protection locked="0"/>
    </xf>
    <xf numFmtId="0" fontId="4" fillId="0" borderId="11" xfId="5" applyFont="1" applyBorder="1" applyAlignment="1" applyProtection="1">
      <alignment horizontal="center" vertical="center" wrapText="1"/>
      <protection locked="0"/>
    </xf>
    <xf numFmtId="0" fontId="4" fillId="0" borderId="5" xfId="9" applyFont="1" applyBorder="1" applyAlignment="1" applyProtection="1">
      <alignment horizontal="center" vertical="center" wrapText="1"/>
      <protection locked="0"/>
    </xf>
    <xf numFmtId="0" fontId="4" fillId="0" borderId="7" xfId="9" applyFont="1" applyBorder="1" applyAlignment="1" applyProtection="1">
      <alignment horizontal="center" vertical="center" wrapText="1"/>
      <protection locked="0"/>
    </xf>
    <xf numFmtId="0" fontId="4" fillId="0" borderId="8" xfId="9" applyFont="1" applyBorder="1" applyAlignment="1" applyProtection="1">
      <alignment horizontal="right" vertical="center" wrapText="1"/>
      <protection locked="0"/>
    </xf>
    <xf numFmtId="0" fontId="4" fillId="0" borderId="0" xfId="9" applyFont="1" applyAlignment="1" applyProtection="1">
      <alignment horizontal="right" vertical="center" wrapText="1"/>
      <protection locked="0"/>
    </xf>
    <xf numFmtId="0" fontId="4" fillId="0" borderId="9" xfId="9" applyFont="1" applyBorder="1" applyAlignment="1" applyProtection="1">
      <alignment horizontal="right" vertical="center" wrapText="1"/>
      <protection locked="0"/>
    </xf>
    <xf numFmtId="0" fontId="4" fillId="0" borderId="6" xfId="9" applyFont="1" applyBorder="1" applyAlignment="1" applyProtection="1">
      <alignment horizontal="center" vertical="center" wrapText="1"/>
      <protection locked="0"/>
    </xf>
    <xf numFmtId="9" fontId="4" fillId="0" borderId="28" xfId="5" applyNumberFormat="1" applyFont="1" applyBorder="1" applyAlignment="1" applyProtection="1">
      <alignment horizontal="center" vertical="center" wrapText="1"/>
      <protection hidden="1"/>
    </xf>
    <xf numFmtId="0" fontId="4" fillId="0" borderId="2" xfId="0" applyFont="1" applyBorder="1" applyAlignment="1">
      <alignment vertical="center" wrapText="1"/>
    </xf>
    <xf numFmtId="0" fontId="4" fillId="2" borderId="2" xfId="0" applyFont="1" applyFill="1" applyBorder="1" applyAlignment="1">
      <alignment horizontal="center"/>
    </xf>
    <xf numFmtId="0" fontId="4" fillId="0" borderId="2" xfId="0" applyFont="1" applyBorder="1" applyAlignment="1">
      <alignment horizontal="justify" vertical="center" wrapText="1"/>
    </xf>
    <xf numFmtId="0" fontId="11" fillId="2" borderId="12"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4" fillId="3" borderId="2" xfId="0" applyFont="1" applyFill="1" applyBorder="1" applyAlignment="1">
      <alignment horizontal="center" vertical="center"/>
    </xf>
    <xf numFmtId="0" fontId="0" fillId="3" borderId="2" xfId="0" applyFill="1" applyBorder="1" applyAlignment="1">
      <alignment horizontal="center" vertical="center"/>
    </xf>
    <xf numFmtId="0" fontId="4"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4" fillId="8" borderId="2" xfId="0" applyFont="1" applyFill="1" applyBorder="1" applyAlignment="1">
      <alignment horizontal="left" vertical="center" wrapText="1"/>
    </xf>
    <xf numFmtId="0" fontId="4" fillId="3" borderId="4" xfId="0" applyFont="1" applyFill="1" applyBorder="1" applyAlignment="1">
      <alignment horizontal="center" vertical="center"/>
    </xf>
    <xf numFmtId="0" fontId="0" fillId="3" borderId="4" xfId="0" applyFill="1" applyBorder="1" applyAlignment="1">
      <alignment horizontal="center" vertical="center"/>
    </xf>
    <xf numFmtId="0" fontId="4" fillId="0" borderId="2" xfId="0" applyFont="1" applyBorder="1" applyAlignment="1">
      <alignment horizontal="left" vertical="center" wrapText="1"/>
    </xf>
    <xf numFmtId="0" fontId="12" fillId="0" borderId="0" xfId="2" applyFont="1" applyAlignment="1">
      <alignment horizontal="center" vertical="center"/>
    </xf>
    <xf numFmtId="0" fontId="3" fillId="0" borderId="0" xfId="2" applyAlignment="1">
      <alignment horizontal="center" vertical="center"/>
    </xf>
    <xf numFmtId="0" fontId="12" fillId="0" borderId="0" xfId="2" applyFont="1" applyAlignment="1">
      <alignment horizontal="center"/>
    </xf>
    <xf numFmtId="0" fontId="4" fillId="0" borderId="2" xfId="0" applyFont="1" applyBorder="1" applyAlignment="1" applyProtection="1">
      <alignment horizontal="center" vertical="center" wrapText="1"/>
      <protection locked="0"/>
    </xf>
  </cellXfs>
  <cellStyles count="11">
    <cellStyle name="Normal" xfId="0" builtinId="0"/>
    <cellStyle name="Normal 2" xfId="2" xr:uid="{00000000-0005-0000-0000-000001000000}"/>
    <cellStyle name="Normal 2 2" xfId="4" xr:uid="{00000000-0005-0000-0000-000002000000}"/>
    <cellStyle name="Normal 2 3" xfId="5" xr:uid="{00000000-0005-0000-0000-000003000000}"/>
    <cellStyle name="Normal 2 3 2" xfId="9" xr:uid="{00000000-0005-0000-0000-000004000000}"/>
    <cellStyle name="Normal 2 4" xfId="7" xr:uid="{00000000-0005-0000-0000-000005000000}"/>
    <cellStyle name="Porcentaje" xfId="1" builtinId="5"/>
    <cellStyle name="Porcentaje 2" xfId="3" xr:uid="{00000000-0005-0000-0000-000007000000}"/>
    <cellStyle name="Porcentaje 2 2" xfId="6" xr:uid="{00000000-0005-0000-0000-000008000000}"/>
    <cellStyle name="Porcentaje 2 2 2" xfId="10" xr:uid="{00000000-0005-0000-0000-000009000000}"/>
    <cellStyle name="Porcentaje 2 3" xfId="8" xr:uid="{00000000-0005-0000-0000-00000A000000}"/>
  </cellStyles>
  <dxfs count="9">
    <dxf>
      <font>
        <color rgb="FFFF0000"/>
      </font>
    </dxf>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738867</xdr:colOff>
      <xdr:row>0</xdr:row>
      <xdr:rowOff>118409</xdr:rowOff>
    </xdr:from>
    <xdr:to>
      <xdr:col>1</xdr:col>
      <xdr:colOff>1269652</xdr:colOff>
      <xdr:row>3</xdr:row>
      <xdr:rowOff>175559</xdr:rowOff>
    </xdr:to>
    <xdr:pic>
      <xdr:nvPicPr>
        <xdr:cNvPr id="13856" name="Picture 1" descr="escudo-alc">
          <a:extLst>
            <a:ext uri="{FF2B5EF4-FFF2-40B4-BE49-F238E27FC236}">
              <a16:creationId xmlns:a16="http://schemas.microsoft.com/office/drawing/2014/main" id="{4A41FD61-A07A-4A7D-B190-45FB48B0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867" y="118409"/>
          <a:ext cx="1546785"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3838</xdr:colOff>
      <xdr:row>1</xdr:row>
      <xdr:rowOff>81040</xdr:rowOff>
    </xdr:from>
    <xdr:ext cx="1452927" cy="864375"/>
    <xdr:pic>
      <xdr:nvPicPr>
        <xdr:cNvPr id="2" name="Imagen 1" descr="escudo-alc">
          <a:extLst>
            <a:ext uri="{FF2B5EF4-FFF2-40B4-BE49-F238E27FC236}">
              <a16:creationId xmlns:a16="http://schemas.microsoft.com/office/drawing/2014/main" id="{435EDD1F-95CF-49F0-BDB7-6CE0BE25F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1088" y="147715"/>
          <a:ext cx="1452927" cy="86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23379</xdr:colOff>
      <xdr:row>0</xdr:row>
      <xdr:rowOff>123825</xdr:rowOff>
    </xdr:from>
    <xdr:to>
      <xdr:col>1</xdr:col>
      <xdr:colOff>1372466</xdr:colOff>
      <xdr:row>3</xdr:row>
      <xdr:rowOff>142009</xdr:rowOff>
    </xdr:to>
    <xdr:pic>
      <xdr:nvPicPr>
        <xdr:cNvPr id="18478" name="Picture 1" descr="escudo-alc">
          <a:extLst>
            <a:ext uri="{FF2B5EF4-FFF2-40B4-BE49-F238E27FC236}">
              <a16:creationId xmlns:a16="http://schemas.microsoft.com/office/drawing/2014/main" id="{0E36094A-8443-44E1-969F-4906319936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004" y="123825"/>
          <a:ext cx="1349087" cy="770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lgaLu\Downloads\20250221_for_sg_013_v4_mapa_riesgos%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OlgaLu\Downloads\20250331_riesgos_gestion_gti_1monitore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Mapa y plan de tratamiento"/>
      <sheetName val="2. Evaluación de controles"/>
      <sheetName val="Anexos"/>
      <sheetName val="Criterios"/>
    </sheetNames>
    <sheetDataSet>
      <sheetData sheetId="0" refreshError="1"/>
      <sheetData sheetId="1" refreshError="1"/>
      <sheetData sheetId="2" refreshError="1"/>
      <sheetData sheetId="3" refreshError="1">
        <row r="3">
          <cell r="B3" t="str">
            <v>Preventivo</v>
          </cell>
          <cell r="C3">
            <v>0.25</v>
          </cell>
        </row>
        <row r="4">
          <cell r="B4" t="str">
            <v>Detectivo</v>
          </cell>
          <cell r="C4">
            <v>0.15</v>
          </cell>
        </row>
        <row r="5">
          <cell r="B5" t="str">
            <v>Correctivo</v>
          </cell>
          <cell r="C5">
            <v>0.1</v>
          </cell>
        </row>
        <row r="6">
          <cell r="B6" t="str">
            <v>No aplica</v>
          </cell>
        </row>
        <row r="7">
          <cell r="B7" t="str">
            <v>Automático</v>
          </cell>
          <cell r="C7">
            <v>0.25</v>
          </cell>
        </row>
        <row r="8">
          <cell r="B8" t="str">
            <v>Manual</v>
          </cell>
          <cell r="C8">
            <v>0.15</v>
          </cell>
        </row>
        <row r="9">
          <cell r="B9" t="str">
            <v>No aplica</v>
          </cell>
          <cell r="C9">
            <v>0</v>
          </cell>
        </row>
        <row r="20">
          <cell r="A20" t="str">
            <v>Muy baja</v>
          </cell>
          <cell r="B20">
            <v>0.2</v>
          </cell>
        </row>
        <row r="21">
          <cell r="A21" t="str">
            <v>Baja</v>
          </cell>
          <cell r="B21">
            <v>0.4</v>
          </cell>
        </row>
        <row r="22">
          <cell r="A22" t="str">
            <v>Media</v>
          </cell>
          <cell r="B22">
            <v>0.6</v>
          </cell>
        </row>
        <row r="23">
          <cell r="A23" t="str">
            <v>Alta</v>
          </cell>
          <cell r="B23">
            <v>0.8</v>
          </cell>
        </row>
        <row r="24">
          <cell r="A24" t="str">
            <v>Muy alta</v>
          </cell>
          <cell r="B24">
            <v>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Mapa y plan de tratamiento"/>
      <sheetName val="2. Evaluación de controles"/>
      <sheetName val="Anexos"/>
      <sheetName val="Criterios"/>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4"/>
  <sheetViews>
    <sheetView showGridLines="0" tabSelected="1" zoomScale="90" zoomScaleNormal="90" zoomScaleSheetLayoutView="90" zoomScalePageLayoutView="51" workbookViewId="0">
      <selection sqref="A1:B4"/>
    </sheetView>
  </sheetViews>
  <sheetFormatPr baseColWidth="10" defaultColWidth="11.44140625" defaultRowHeight="13.2" x14ac:dyDescent="0.25"/>
  <cols>
    <col min="1" max="1" width="15.33203125" style="9" customWidth="1"/>
    <col min="2" max="2" width="34.33203125" style="9" customWidth="1"/>
    <col min="3" max="3" width="20.6640625" style="9" customWidth="1"/>
    <col min="4" max="4" width="15.33203125" style="9" customWidth="1"/>
    <col min="5" max="5" width="12.109375" style="9" customWidth="1"/>
    <col min="6" max="6" width="31.6640625" style="9" customWidth="1"/>
    <col min="7" max="7" width="25.6640625" style="9" customWidth="1"/>
    <col min="8" max="8" width="12.6640625" style="9" customWidth="1"/>
    <col min="9" max="9" width="16" style="9" customWidth="1"/>
    <col min="10" max="12" width="14.109375" style="9" customWidth="1"/>
    <col min="13" max="13" width="68.88671875" style="9" customWidth="1"/>
    <col min="14" max="14" width="10.6640625" style="9" customWidth="1"/>
    <col min="15" max="15" width="12.6640625" style="9" customWidth="1"/>
    <col min="16" max="18" width="13.44140625" style="9" customWidth="1"/>
    <col min="19" max="19" width="10.44140625" style="9" customWidth="1"/>
    <col min="20" max="20" width="65" style="98" customWidth="1"/>
    <col min="21" max="21" width="15.44140625" style="98" customWidth="1"/>
    <col min="22" max="22" width="22.44140625" style="9" customWidth="1"/>
    <col min="23" max="23" width="8.88671875" style="9" customWidth="1"/>
    <col min="24" max="24" width="9.6640625" style="9" customWidth="1"/>
    <col min="25" max="25" width="14.44140625" style="9" customWidth="1"/>
    <col min="26" max="26" width="13.6640625" style="9" customWidth="1"/>
    <col min="27" max="27" width="10.6640625" style="98" customWidth="1"/>
    <col min="28" max="28" width="43" style="98" customWidth="1"/>
    <col min="29" max="29" width="13.6640625" style="9" customWidth="1"/>
    <col min="30" max="30" width="43.88671875" style="9" customWidth="1"/>
    <col min="31" max="31" width="9.88671875" style="9" customWidth="1"/>
    <col min="32" max="32" width="10.6640625" style="9" customWidth="1"/>
    <col min="33" max="33" width="11.6640625" style="9" customWidth="1"/>
    <col min="34" max="34" width="41.6640625" style="9" customWidth="1"/>
    <col min="35" max="35" width="13.6640625" style="9" customWidth="1"/>
    <col min="36" max="36" width="37.44140625" style="9" customWidth="1"/>
    <col min="37" max="39" width="11.21875" style="98" customWidth="1"/>
    <col min="40" max="40" width="42.77734375" style="98" customWidth="1"/>
    <col min="41" max="41" width="12.6640625" style="98" customWidth="1"/>
    <col min="42" max="42" width="26" style="9" customWidth="1"/>
    <col min="43" max="43" width="9.6640625" style="98" customWidth="1"/>
    <col min="44" max="45" width="10.6640625" style="98" customWidth="1"/>
    <col min="46" max="46" width="50.6640625" style="98" customWidth="1"/>
    <col min="47" max="47" width="12.6640625" style="9" customWidth="1"/>
    <col min="48" max="48" width="26.6640625" style="9" customWidth="1"/>
    <col min="49" max="49" width="2.44140625" style="9" customWidth="1"/>
    <col min="50" max="52" width="11.44140625" style="9" customWidth="1"/>
    <col min="53" max="16384" width="11.44140625" style="9"/>
  </cols>
  <sheetData>
    <row r="1" spans="1:53" ht="21" customHeight="1" x14ac:dyDescent="0.25">
      <c r="A1" s="178"/>
      <c r="B1" s="178"/>
      <c r="C1" s="182" t="s">
        <v>0</v>
      </c>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c r="AO1" s="183"/>
      <c r="AP1" s="183"/>
      <c r="AQ1" s="183"/>
      <c r="AR1" s="183"/>
      <c r="AS1" s="183"/>
      <c r="AT1" s="184"/>
      <c r="AU1" s="38" t="s">
        <v>1</v>
      </c>
      <c r="AV1" s="36" t="s">
        <v>2</v>
      </c>
      <c r="AW1" s="21"/>
      <c r="AX1" s="10"/>
      <c r="AY1" s="10"/>
      <c r="AZ1" s="10"/>
      <c r="BA1" s="10"/>
    </row>
    <row r="2" spans="1:53" ht="21" customHeight="1" x14ac:dyDescent="0.25">
      <c r="A2" s="178"/>
      <c r="B2" s="178"/>
      <c r="C2" s="185"/>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7"/>
      <c r="AU2" s="38" t="s">
        <v>3</v>
      </c>
      <c r="AV2" s="36">
        <v>4</v>
      </c>
      <c r="AW2" s="21"/>
      <c r="AX2" s="10"/>
      <c r="AY2" s="10"/>
      <c r="AZ2" s="10"/>
      <c r="BA2" s="10"/>
    </row>
    <row r="3" spans="1:53" ht="21" customHeight="1" x14ac:dyDescent="0.25">
      <c r="A3" s="178"/>
      <c r="B3" s="178"/>
      <c r="C3" s="185"/>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86"/>
      <c r="AL3" s="186"/>
      <c r="AM3" s="186"/>
      <c r="AN3" s="186"/>
      <c r="AO3" s="186"/>
      <c r="AP3" s="186"/>
      <c r="AQ3" s="186"/>
      <c r="AR3" s="186"/>
      <c r="AS3" s="186"/>
      <c r="AT3" s="187"/>
      <c r="AU3" s="38" t="s">
        <v>4</v>
      </c>
      <c r="AV3" s="36" t="s">
        <v>5</v>
      </c>
      <c r="AW3" s="21"/>
      <c r="AX3" s="10"/>
      <c r="AY3" s="10"/>
      <c r="AZ3" s="10"/>
      <c r="BA3" s="10"/>
    </row>
    <row r="4" spans="1:53" ht="21" customHeight="1" x14ac:dyDescent="0.25">
      <c r="A4" s="178"/>
      <c r="B4" s="178"/>
      <c r="C4" s="188"/>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90"/>
      <c r="AU4" s="38" t="s">
        <v>6</v>
      </c>
      <c r="AV4" s="36" t="s">
        <v>7</v>
      </c>
      <c r="AW4" s="21"/>
      <c r="AX4" s="10"/>
      <c r="AY4" s="10"/>
      <c r="AZ4" s="10"/>
      <c r="BA4" s="10"/>
    </row>
    <row r="5" spans="1:53" x14ac:dyDescent="0.25">
      <c r="A5" s="192"/>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c r="AL5" s="192"/>
      <c r="AM5" s="192"/>
      <c r="AN5" s="192"/>
      <c r="AO5" s="192"/>
      <c r="AP5" s="192"/>
      <c r="AQ5" s="192"/>
      <c r="AR5" s="192"/>
      <c r="AS5" s="192"/>
      <c r="AT5" s="192"/>
      <c r="AU5" s="192"/>
      <c r="AV5" s="44" t="s">
        <v>8</v>
      </c>
      <c r="AW5" s="21"/>
      <c r="AX5" s="10"/>
      <c r="AY5" s="10"/>
      <c r="AZ5" s="10"/>
      <c r="BA5" s="10"/>
    </row>
    <row r="6" spans="1:53" x14ac:dyDescent="0.25">
      <c r="A6" s="196" t="s">
        <v>9</v>
      </c>
      <c r="B6" s="196"/>
      <c r="C6" s="18" t="s">
        <v>10</v>
      </c>
      <c r="D6" s="17"/>
      <c r="E6" s="17"/>
      <c r="F6" s="14"/>
      <c r="G6" s="14"/>
      <c r="H6" s="14"/>
      <c r="I6" s="14"/>
      <c r="J6" s="14"/>
      <c r="K6" s="14"/>
      <c r="L6" s="14"/>
      <c r="M6" s="14"/>
      <c r="N6" s="14"/>
      <c r="O6" s="14"/>
      <c r="P6" s="14"/>
      <c r="Q6" s="14"/>
      <c r="R6" s="14"/>
      <c r="S6" s="14"/>
      <c r="T6" s="96"/>
      <c r="U6" s="96"/>
      <c r="V6" s="14"/>
      <c r="W6" s="14"/>
      <c r="X6" s="14"/>
      <c r="Y6" s="14"/>
      <c r="Z6" s="14"/>
      <c r="AA6" s="96"/>
      <c r="AB6" s="96"/>
      <c r="AC6" s="14"/>
      <c r="AD6" s="14"/>
      <c r="AE6" s="14"/>
      <c r="AF6" s="14"/>
      <c r="AG6" s="14"/>
      <c r="AH6" s="14"/>
      <c r="AI6" s="14"/>
      <c r="AJ6" s="14"/>
      <c r="AK6" s="96"/>
      <c r="AL6" s="96"/>
      <c r="AM6" s="96"/>
      <c r="AN6" s="96"/>
      <c r="AO6" s="96"/>
      <c r="AP6" s="14"/>
      <c r="AQ6" s="96"/>
      <c r="AR6" s="96"/>
      <c r="AS6" s="96"/>
      <c r="AT6" s="96"/>
      <c r="AU6" s="14"/>
      <c r="AV6" s="14"/>
      <c r="AW6" s="21"/>
      <c r="AX6" s="10"/>
      <c r="AY6" s="10"/>
      <c r="AZ6" s="10"/>
      <c r="BA6" s="10"/>
    </row>
    <row r="7" spans="1:53" x14ac:dyDescent="0.25">
      <c r="A7" s="45"/>
      <c r="B7" s="14"/>
      <c r="C7" s="14"/>
      <c r="D7" s="14"/>
      <c r="E7" s="14"/>
      <c r="F7" s="14"/>
      <c r="G7" s="14"/>
      <c r="H7" s="14"/>
      <c r="I7" s="14"/>
      <c r="J7" s="14"/>
      <c r="K7" s="14"/>
      <c r="L7" s="14"/>
      <c r="M7" s="14"/>
      <c r="N7" s="14"/>
      <c r="O7" s="14"/>
      <c r="P7" s="14"/>
      <c r="Q7" s="14"/>
      <c r="R7" s="14"/>
      <c r="S7" s="14"/>
      <c r="T7" s="96"/>
      <c r="U7" s="96"/>
      <c r="V7" s="14"/>
      <c r="W7" s="14"/>
      <c r="X7" s="14"/>
      <c r="Y7" s="14"/>
      <c r="Z7" s="14"/>
      <c r="AA7" s="96"/>
      <c r="AB7" s="96"/>
      <c r="AC7" s="14"/>
      <c r="AD7" s="14"/>
      <c r="AE7" s="14"/>
      <c r="AF7" s="14"/>
      <c r="AG7" s="14"/>
      <c r="AH7" s="14"/>
      <c r="AI7" s="14"/>
      <c r="AJ7" s="14"/>
      <c r="AK7" s="96"/>
      <c r="AL7" s="96"/>
      <c r="AM7" s="96"/>
      <c r="AN7" s="96"/>
      <c r="AO7" s="96"/>
      <c r="AP7" s="14"/>
      <c r="AQ7" s="96"/>
      <c r="AR7" s="96"/>
      <c r="AS7" s="96"/>
      <c r="AT7" s="96"/>
      <c r="AU7" s="14"/>
      <c r="AV7" s="14"/>
      <c r="AW7" s="21"/>
      <c r="AX7" s="10"/>
      <c r="AY7" s="10"/>
      <c r="AZ7" s="10"/>
      <c r="BA7" s="10"/>
    </row>
    <row r="8" spans="1:53" ht="26.25" customHeight="1" x14ac:dyDescent="0.25">
      <c r="A8" s="193" t="s">
        <v>11</v>
      </c>
      <c r="B8" s="194"/>
      <c r="C8" s="194"/>
      <c r="D8" s="194"/>
      <c r="E8" s="194"/>
      <c r="F8" s="194"/>
      <c r="G8" s="194"/>
      <c r="H8" s="194"/>
      <c r="I8" s="194"/>
      <c r="J8" s="194"/>
      <c r="K8" s="194"/>
      <c r="L8" s="195"/>
      <c r="M8" s="204" t="s">
        <v>12</v>
      </c>
      <c r="N8" s="205"/>
      <c r="O8" s="205"/>
      <c r="P8" s="205"/>
      <c r="Q8" s="205"/>
      <c r="R8" s="205"/>
      <c r="S8" s="205"/>
      <c r="T8" s="205"/>
      <c r="U8" s="205"/>
      <c r="V8" s="205"/>
      <c r="W8" s="205"/>
      <c r="X8" s="205"/>
      <c r="Y8" s="206"/>
      <c r="Z8" s="201" t="s">
        <v>13</v>
      </c>
      <c r="AA8" s="201"/>
      <c r="AB8" s="201"/>
      <c r="AC8" s="201"/>
      <c r="AD8" s="201"/>
      <c r="AE8" s="201"/>
      <c r="AF8" s="201"/>
      <c r="AG8" s="201"/>
      <c r="AH8" s="201"/>
      <c r="AI8" s="201"/>
      <c r="AJ8" s="201"/>
      <c r="AK8" s="201"/>
      <c r="AL8" s="201"/>
      <c r="AM8" s="201"/>
      <c r="AN8" s="201"/>
      <c r="AO8" s="201"/>
      <c r="AP8" s="201"/>
      <c r="AQ8" s="201"/>
      <c r="AR8" s="201"/>
      <c r="AS8" s="201"/>
      <c r="AT8" s="201"/>
      <c r="AU8" s="201"/>
      <c r="AV8" s="201"/>
      <c r="AW8" s="88"/>
      <c r="AX8" s="89"/>
      <c r="AY8" s="89"/>
      <c r="AZ8" s="89"/>
      <c r="BA8" s="89"/>
    </row>
    <row r="9" spans="1:53" s="11" customFormat="1" ht="46.5" customHeight="1" x14ac:dyDescent="0.25">
      <c r="A9" s="176" t="s">
        <v>14</v>
      </c>
      <c r="B9" s="176" t="s">
        <v>15</v>
      </c>
      <c r="C9" s="176" t="s">
        <v>16</v>
      </c>
      <c r="D9" s="176" t="s">
        <v>17</v>
      </c>
      <c r="E9" s="176" t="s">
        <v>18</v>
      </c>
      <c r="F9" s="176" t="s">
        <v>19</v>
      </c>
      <c r="G9" s="177" t="s">
        <v>20</v>
      </c>
      <c r="H9" s="177" t="s">
        <v>21</v>
      </c>
      <c r="I9" s="180" t="s">
        <v>22</v>
      </c>
      <c r="J9" s="202" t="s">
        <v>23</v>
      </c>
      <c r="K9" s="203"/>
      <c r="L9" s="203"/>
      <c r="M9" s="181" t="s">
        <v>24</v>
      </c>
      <c r="N9" s="181" t="s">
        <v>25</v>
      </c>
      <c r="O9" s="181" t="s">
        <v>26</v>
      </c>
      <c r="P9" s="191" t="s">
        <v>27</v>
      </c>
      <c r="Q9" s="191"/>
      <c r="R9" s="191"/>
      <c r="S9" s="200" t="s">
        <v>28</v>
      </c>
      <c r="T9" s="207" t="s">
        <v>29</v>
      </c>
      <c r="U9" s="208"/>
      <c r="V9" s="208"/>
      <c r="W9" s="208"/>
      <c r="X9" s="208"/>
      <c r="Y9" s="209"/>
      <c r="Z9" s="197" t="s">
        <v>30</v>
      </c>
      <c r="AA9" s="198"/>
      <c r="AB9" s="198"/>
      <c r="AC9" s="198"/>
      <c r="AD9" s="199"/>
      <c r="AE9" s="197" t="s">
        <v>31</v>
      </c>
      <c r="AF9" s="198"/>
      <c r="AG9" s="198"/>
      <c r="AH9" s="198"/>
      <c r="AI9" s="198"/>
      <c r="AJ9" s="199"/>
      <c r="AK9" s="197" t="s">
        <v>32</v>
      </c>
      <c r="AL9" s="198"/>
      <c r="AM9" s="198"/>
      <c r="AN9" s="198"/>
      <c r="AO9" s="198"/>
      <c r="AP9" s="199"/>
      <c r="AQ9" s="197" t="s">
        <v>33</v>
      </c>
      <c r="AR9" s="198"/>
      <c r="AS9" s="198"/>
      <c r="AT9" s="198"/>
      <c r="AU9" s="198"/>
      <c r="AV9" s="199"/>
      <c r="AW9" s="90"/>
      <c r="AX9" s="91"/>
      <c r="AY9" s="91"/>
      <c r="AZ9" s="91"/>
      <c r="BA9" s="91"/>
    </row>
    <row r="10" spans="1:53" ht="46.5" customHeight="1" x14ac:dyDescent="0.25">
      <c r="A10" s="177"/>
      <c r="B10" s="177"/>
      <c r="C10" s="177"/>
      <c r="D10" s="177"/>
      <c r="E10" s="177"/>
      <c r="F10" s="177"/>
      <c r="G10" s="179"/>
      <c r="H10" s="179"/>
      <c r="I10" s="181"/>
      <c r="J10" s="19" t="s">
        <v>34</v>
      </c>
      <c r="K10" s="19" t="s">
        <v>35</v>
      </c>
      <c r="L10" s="19" t="s">
        <v>36</v>
      </c>
      <c r="M10" s="181"/>
      <c r="N10" s="181"/>
      <c r="O10" s="181"/>
      <c r="P10" s="19" t="s">
        <v>34</v>
      </c>
      <c r="Q10" s="19" t="s">
        <v>35</v>
      </c>
      <c r="R10" s="19" t="s">
        <v>36</v>
      </c>
      <c r="S10" s="180"/>
      <c r="T10" s="19" t="s">
        <v>37</v>
      </c>
      <c r="U10" s="19" t="s">
        <v>38</v>
      </c>
      <c r="V10" s="19" t="s">
        <v>39</v>
      </c>
      <c r="W10" s="8" t="s">
        <v>40</v>
      </c>
      <c r="X10" s="19" t="s">
        <v>41</v>
      </c>
      <c r="Y10" s="19" t="s">
        <v>42</v>
      </c>
      <c r="Z10" s="1" t="s">
        <v>43</v>
      </c>
      <c r="AA10" s="19" t="s">
        <v>44</v>
      </c>
      <c r="AB10" s="19" t="s">
        <v>45</v>
      </c>
      <c r="AC10" s="1" t="s">
        <v>46</v>
      </c>
      <c r="AD10" s="13" t="s">
        <v>47</v>
      </c>
      <c r="AE10" s="1" t="s">
        <v>43</v>
      </c>
      <c r="AF10" s="1" t="s">
        <v>44</v>
      </c>
      <c r="AG10" s="1" t="s">
        <v>48</v>
      </c>
      <c r="AH10" s="1" t="s">
        <v>45</v>
      </c>
      <c r="AI10" s="1" t="s">
        <v>46</v>
      </c>
      <c r="AJ10" s="13" t="s">
        <v>47</v>
      </c>
      <c r="AK10" s="19" t="s">
        <v>43</v>
      </c>
      <c r="AL10" s="19" t="s">
        <v>44</v>
      </c>
      <c r="AM10" s="19" t="s">
        <v>48</v>
      </c>
      <c r="AN10" s="19" t="s">
        <v>45</v>
      </c>
      <c r="AO10" s="19" t="s">
        <v>46</v>
      </c>
      <c r="AP10" s="13" t="s">
        <v>47</v>
      </c>
      <c r="AQ10" s="19" t="s">
        <v>43</v>
      </c>
      <c r="AR10" s="19" t="s">
        <v>44</v>
      </c>
      <c r="AS10" s="19" t="s">
        <v>48</v>
      </c>
      <c r="AT10" s="19" t="s">
        <v>45</v>
      </c>
      <c r="AU10" s="1" t="s">
        <v>46</v>
      </c>
      <c r="AV10" s="13" t="s">
        <v>47</v>
      </c>
      <c r="AW10" s="89"/>
      <c r="AX10" s="89"/>
      <c r="AY10" s="89"/>
      <c r="AZ10" s="89"/>
      <c r="BA10" s="89"/>
    </row>
    <row r="11" spans="1:53" s="12" customFormat="1" ht="195.75" customHeight="1" x14ac:dyDescent="0.25">
      <c r="A11" s="155" t="s">
        <v>49</v>
      </c>
      <c r="B11" s="156" t="s">
        <v>50</v>
      </c>
      <c r="C11" s="100" t="s">
        <v>51</v>
      </c>
      <c r="D11" s="155" t="s">
        <v>226</v>
      </c>
      <c r="E11" s="154" t="s">
        <v>52</v>
      </c>
      <c r="F11" s="100" t="s">
        <v>217</v>
      </c>
      <c r="G11" s="153" t="s">
        <v>216</v>
      </c>
      <c r="H11" s="108" t="s">
        <v>124</v>
      </c>
      <c r="I11" s="115" t="s">
        <v>54</v>
      </c>
      <c r="J11" s="108" t="s">
        <v>55</v>
      </c>
      <c r="K11" s="108" t="s">
        <v>56</v>
      </c>
      <c r="L11" s="110" t="str">
        <f>VLOOKUP(J11,Anexos!$B$37:$G$43,(HLOOKUP(K11,Anexos!$C$37:$G$38,2,0)),0)</f>
        <v>Alto</v>
      </c>
      <c r="M11" s="100" t="s">
        <v>221</v>
      </c>
      <c r="N11" s="49" t="s">
        <v>57</v>
      </c>
      <c r="O11" s="49" t="s">
        <v>58</v>
      </c>
      <c r="P11" s="108" t="s">
        <v>59</v>
      </c>
      <c r="Q11" s="108" t="s">
        <v>60</v>
      </c>
      <c r="R11" s="110" t="str">
        <f>VLOOKUP(P11,Anexos!$B$37:$G$43,(HLOOKUP(Q11,Anexos!$C$37:$G$38,2,0)),0)</f>
        <v>Moderado</v>
      </c>
      <c r="S11" s="111" t="s">
        <v>61</v>
      </c>
      <c r="T11" s="100" t="str">
        <f>+M11</f>
        <v>El líder de gobierno de TI, trimestralmente realiza seguimiento a la implementación de las iniciativas de transformación, presupuesto y hoja de ruta establecidos en el PETI, con el fin de revisar los avances o dificultades presentados y  evitar retrasos en el desarrollo de los proyectos de acuerdo con lo establecido en el indicador del Plan Estratégico de Tecnologías de la Información (PLA-TI-006).
Como evidencia se cuenta con informe de seguimiento y monitoreo que refleja el estado de la implementación de las iniciativas.
En caso de identificarse alguna iniciativa con rezago, se debe presentar en la mesa técnica de articulación de proyectos con componentes de TI, analizar la situación y proceder con la gestión para dar cumplimiento con lo programado. Como evidencia se cuenta con el acta de la mesa.</v>
      </c>
      <c r="U11" s="107" t="s">
        <v>62</v>
      </c>
      <c r="V11" s="112" t="s">
        <v>222</v>
      </c>
      <c r="W11" s="113">
        <v>1</v>
      </c>
      <c r="X11" s="114">
        <v>46113</v>
      </c>
      <c r="Y11" s="47">
        <v>46387</v>
      </c>
      <c r="Z11" s="48">
        <v>46121</v>
      </c>
      <c r="AA11" s="99"/>
      <c r="AB11" s="100" t="s">
        <v>227</v>
      </c>
      <c r="AC11" s="108" t="s">
        <v>63</v>
      </c>
      <c r="AD11" s="100" t="s">
        <v>228</v>
      </c>
      <c r="AE11" s="103">
        <v>46210</v>
      </c>
      <c r="AF11" s="99">
        <v>0.33</v>
      </c>
      <c r="AG11" s="99">
        <v>0.33</v>
      </c>
      <c r="AH11" s="100" t="s">
        <v>233</v>
      </c>
      <c r="AI11" s="109" t="s">
        <v>63</v>
      </c>
      <c r="AJ11" s="100" t="s">
        <v>236</v>
      </c>
      <c r="AK11" s="103">
        <v>46301</v>
      </c>
      <c r="AL11" s="99">
        <v>0.33</v>
      </c>
      <c r="AM11" s="99">
        <f>+AG11+AL11</f>
        <v>0.66</v>
      </c>
      <c r="AN11" s="100" t="s">
        <v>243</v>
      </c>
      <c r="AO11" s="109" t="s">
        <v>63</v>
      </c>
      <c r="AP11" s="101" t="s">
        <v>246</v>
      </c>
      <c r="AQ11" s="103"/>
      <c r="AR11" s="99"/>
      <c r="AS11" s="99"/>
      <c r="AT11" s="100"/>
      <c r="AU11" s="108"/>
      <c r="AV11" s="101"/>
    </row>
    <row r="12" spans="1:53" s="12" customFormat="1" ht="231.75" customHeight="1" x14ac:dyDescent="0.25">
      <c r="A12" s="155" t="s">
        <v>49</v>
      </c>
      <c r="B12" s="156" t="s">
        <v>50</v>
      </c>
      <c r="C12" s="100" t="s">
        <v>64</v>
      </c>
      <c r="D12" s="155" t="s">
        <v>226</v>
      </c>
      <c r="E12" s="157" t="s">
        <v>65</v>
      </c>
      <c r="F12" s="100" t="s">
        <v>220</v>
      </c>
      <c r="G12" s="153" t="s">
        <v>214</v>
      </c>
      <c r="H12" s="155" t="s">
        <v>53</v>
      </c>
      <c r="I12" s="158" t="s">
        <v>66</v>
      </c>
      <c r="J12" s="155" t="s">
        <v>55</v>
      </c>
      <c r="K12" s="155" t="s">
        <v>60</v>
      </c>
      <c r="L12" s="159" t="str">
        <f>VLOOKUP(J12,Anexos!$B$37:$G$43,(HLOOKUP(K12,Anexos!$C$37:$G$38,2,0)),0)</f>
        <v>Moderado</v>
      </c>
      <c r="M12" s="100" t="s">
        <v>224</v>
      </c>
      <c r="N12" s="155" t="s">
        <v>57</v>
      </c>
      <c r="O12" s="155" t="s">
        <v>58</v>
      </c>
      <c r="P12" s="155" t="s">
        <v>59</v>
      </c>
      <c r="Q12" s="155" t="s">
        <v>60</v>
      </c>
      <c r="R12" s="159" t="str">
        <f>VLOOKUP(P12,Anexos!$B$37:$G$43,(HLOOKUP(Q12,Anexos!$C$37:$G$38,2,0)),0)</f>
        <v>Moderado</v>
      </c>
      <c r="S12" s="161" t="s">
        <v>61</v>
      </c>
      <c r="T12" s="100" t="str">
        <f>+M12</f>
        <v xml:space="preserve">El líder de mesa de servicios mensualmente verifica los incidentes reportados por área y oportunidad de la respuesta (casos solucionados efectivamente), con el fin de generar alertas al proceso, identificar casos recurrentes  y formular acciones de mejora en la atención en cada nivel de servicio, de acuerdo con lo establecido en el procedimiento Gestión de requerimientos e incidentes de tecnologías de la información (PCD-SMT-008).
Como evidencia se cuenta con un informe de incidentes reportados y los planes de mejora con las acciones definidas y realizadas trimestralmente, cuando aplique.
En caso de presentarse alguna inconsistencia en el seguimiento, se debe analizar y proceder con las alertas o acciones respectivas para dar solución a lo presentado.  </v>
      </c>
      <c r="U12" s="107" t="s">
        <v>213</v>
      </c>
      <c r="V12" s="112" t="s">
        <v>215</v>
      </c>
      <c r="W12" s="113">
        <v>1</v>
      </c>
      <c r="X12" s="114">
        <v>46023</v>
      </c>
      <c r="Y12" s="47">
        <v>46387</v>
      </c>
      <c r="Z12" s="48">
        <v>46121</v>
      </c>
      <c r="AA12" s="99">
        <f>+(0.25)*100%</f>
        <v>0.25</v>
      </c>
      <c r="AB12" s="100" t="s">
        <v>230</v>
      </c>
      <c r="AC12" s="155" t="s">
        <v>63</v>
      </c>
      <c r="AD12" s="101" t="s">
        <v>231</v>
      </c>
      <c r="AE12" s="103">
        <v>46210</v>
      </c>
      <c r="AF12" s="99">
        <f>+(0.25)*100%</f>
        <v>0.25</v>
      </c>
      <c r="AG12" s="99">
        <f>+AF12+AA12</f>
        <v>0.5</v>
      </c>
      <c r="AH12" s="104" t="s">
        <v>234</v>
      </c>
      <c r="AI12" s="155" t="s">
        <v>63</v>
      </c>
      <c r="AJ12" s="100" t="s">
        <v>238</v>
      </c>
      <c r="AK12" s="103">
        <v>46301</v>
      </c>
      <c r="AL12" s="99">
        <v>0.25</v>
      </c>
      <c r="AM12" s="105">
        <v>0.75</v>
      </c>
      <c r="AN12" s="104" t="s">
        <v>244</v>
      </c>
      <c r="AO12" s="109" t="s">
        <v>63</v>
      </c>
      <c r="AP12" s="101" t="s">
        <v>246</v>
      </c>
      <c r="AQ12" s="103"/>
      <c r="AR12" s="99"/>
      <c r="AS12" s="99"/>
      <c r="AT12" s="106"/>
      <c r="AU12" s="174"/>
      <c r="AV12" s="101"/>
    </row>
    <row r="13" spans="1:53" s="12" customFormat="1" ht="189.75" customHeight="1" x14ac:dyDescent="0.25">
      <c r="A13" s="155" t="s">
        <v>49</v>
      </c>
      <c r="B13" s="156" t="s">
        <v>50</v>
      </c>
      <c r="C13" s="100" t="s">
        <v>64</v>
      </c>
      <c r="D13" s="155" t="s">
        <v>226</v>
      </c>
      <c r="E13" s="157" t="s">
        <v>65</v>
      </c>
      <c r="F13" s="160" t="s">
        <v>218</v>
      </c>
      <c r="G13" s="156" t="s">
        <v>214</v>
      </c>
      <c r="H13" s="155" t="s">
        <v>53</v>
      </c>
      <c r="I13" s="158" t="s">
        <v>66</v>
      </c>
      <c r="J13" s="155" t="s">
        <v>55</v>
      </c>
      <c r="K13" s="155" t="s">
        <v>60</v>
      </c>
      <c r="L13" s="159" t="str">
        <f>VLOOKUP(J13,Anexos!$B$37:$G$43,(HLOOKUP(K13,Anexos!$C$37:$G$38,2,0)),0)</f>
        <v>Moderado</v>
      </c>
      <c r="M13" s="100" t="s">
        <v>225</v>
      </c>
      <c r="N13" s="155" t="s">
        <v>57</v>
      </c>
      <c r="O13" s="155" t="s">
        <v>58</v>
      </c>
      <c r="P13" s="155" t="s">
        <v>59</v>
      </c>
      <c r="Q13" s="155" t="s">
        <v>60</v>
      </c>
      <c r="R13" s="159" t="str">
        <f>VLOOKUP(P13,Anexos!$B$37:$G$43,(HLOOKUP(Q13,Anexos!$C$37:$G$38,2,0)),0)</f>
        <v>Moderado</v>
      </c>
      <c r="S13" s="161" t="s">
        <v>61</v>
      </c>
      <c r="T13" s="100" t="str">
        <f>+M13</f>
        <v xml:space="preserve">El  líder de Infraestructura , trimestralmente revisa el mantenimiento de la infraestructura tecnológica con el fin de establecer las capacidades para  la adquisición e implementación referente a modernización y sostenibilidad de la infraestructura tecnológica para la SDIS, con el fin de brindar los servicios de manera efectiva, de acuerdo a lo establecido en el Plan de Mantenimiento de Infraestructura Tecnológica (PLA-TI-009).
La evidencia es un informe que el líder de mesa de Infraestructura Tecnológica elabora trimestralmente con los resultados del seguimiento.
En caso de encontrar alguna inconsistencia en el seguimiento se debe analizar y proceder con las acciones de mejora respectivas para dar solución a lo presentado. </v>
      </c>
      <c r="U13" s="107" t="s">
        <v>212</v>
      </c>
      <c r="V13" s="112" t="s">
        <v>222</v>
      </c>
      <c r="W13" s="113">
        <v>1</v>
      </c>
      <c r="X13" s="114">
        <v>46113</v>
      </c>
      <c r="Y13" s="47">
        <v>46387</v>
      </c>
      <c r="Z13" s="48">
        <v>46121</v>
      </c>
      <c r="AA13" s="99"/>
      <c r="AB13" s="100" t="s">
        <v>227</v>
      </c>
      <c r="AC13" s="155" t="s">
        <v>63</v>
      </c>
      <c r="AD13" s="100" t="s">
        <v>228</v>
      </c>
      <c r="AE13" s="103">
        <v>46210</v>
      </c>
      <c r="AF13" s="99">
        <v>0.33</v>
      </c>
      <c r="AG13" s="99">
        <v>0.33</v>
      </c>
      <c r="AH13" s="102" t="s">
        <v>235</v>
      </c>
      <c r="AI13" s="155" t="s">
        <v>63</v>
      </c>
      <c r="AJ13" s="100" t="s">
        <v>237</v>
      </c>
      <c r="AK13" s="103">
        <v>46301</v>
      </c>
      <c r="AL13" s="99">
        <v>0.33</v>
      </c>
      <c r="AM13" s="105">
        <v>0.66</v>
      </c>
      <c r="AN13" s="102" t="s">
        <v>245</v>
      </c>
      <c r="AO13" s="355" t="s">
        <v>63</v>
      </c>
      <c r="AP13" s="101" t="s">
        <v>246</v>
      </c>
      <c r="AQ13" s="103"/>
      <c r="AR13" s="99"/>
      <c r="AS13" s="99"/>
      <c r="AT13" s="106"/>
      <c r="AU13" s="175"/>
      <c r="AV13" s="101"/>
    </row>
    <row r="14" spans="1:53" x14ac:dyDescent="0.25">
      <c r="A14" s="89"/>
      <c r="B14" s="89"/>
      <c r="C14" s="89"/>
      <c r="D14" s="89"/>
      <c r="E14" s="89"/>
      <c r="F14" s="12"/>
      <c r="G14" s="12"/>
      <c r="H14" s="89"/>
      <c r="I14" s="89"/>
      <c r="J14" s="89"/>
      <c r="K14" s="89"/>
      <c r="L14" s="89"/>
      <c r="M14" s="89"/>
      <c r="N14" s="89"/>
      <c r="O14" s="89"/>
      <c r="P14" s="89"/>
      <c r="Q14" s="89"/>
      <c r="R14" s="89"/>
      <c r="S14" s="89"/>
      <c r="T14" s="97"/>
      <c r="U14" s="97"/>
      <c r="V14" s="89"/>
      <c r="W14" s="89"/>
      <c r="X14" s="89"/>
      <c r="Y14" s="89"/>
      <c r="Z14" s="89"/>
      <c r="AA14" s="97"/>
      <c r="AB14" s="97"/>
      <c r="AC14" s="89"/>
      <c r="AD14" s="89"/>
      <c r="AE14" s="89"/>
      <c r="AF14" s="89"/>
      <c r="AG14" s="89"/>
      <c r="AH14" s="89"/>
      <c r="AI14" s="89"/>
      <c r="AJ14" s="89"/>
      <c r="AK14" s="97"/>
      <c r="AL14" s="97"/>
      <c r="AM14" s="97"/>
      <c r="AN14" s="97"/>
      <c r="AO14" s="97"/>
      <c r="AP14" s="89"/>
      <c r="AQ14" s="97"/>
      <c r="AR14" s="97"/>
      <c r="AS14" s="97"/>
      <c r="AT14" s="97"/>
      <c r="AU14" s="89"/>
      <c r="AV14" s="89"/>
      <c r="AW14" s="89"/>
      <c r="AX14" s="89"/>
      <c r="AY14" s="89"/>
      <c r="AZ14" s="89"/>
      <c r="BA14" s="89"/>
    </row>
  </sheetData>
  <sheetProtection formatCells="0" formatColumns="0" formatRows="0" insertColumns="0" insertRows="0" insertHyperlinks="0" deleteColumns="0" deleteRows="0" sort="0" autoFilter="0" pivotTables="0"/>
  <mergeCells count="28">
    <mergeCell ref="Z8:AV8"/>
    <mergeCell ref="H9:H10"/>
    <mergeCell ref="Z9:AD9"/>
    <mergeCell ref="J9:L9"/>
    <mergeCell ref="M8:Y8"/>
    <mergeCell ref="T9:Y9"/>
    <mergeCell ref="M9:M10"/>
    <mergeCell ref="AE9:AJ9"/>
    <mergeCell ref="D9:D10"/>
    <mergeCell ref="AK9:AP9"/>
    <mergeCell ref="AQ9:AV9"/>
    <mergeCell ref="S9:S10"/>
    <mergeCell ref="O9:O10"/>
    <mergeCell ref="AU12:AU13"/>
    <mergeCell ref="A9:A10"/>
    <mergeCell ref="A1:B4"/>
    <mergeCell ref="G9:G10"/>
    <mergeCell ref="I9:I10"/>
    <mergeCell ref="C1:AT4"/>
    <mergeCell ref="P9:R9"/>
    <mergeCell ref="A5:AU5"/>
    <mergeCell ref="B9:B10"/>
    <mergeCell ref="C9:C10"/>
    <mergeCell ref="E9:E10"/>
    <mergeCell ref="F9:F10"/>
    <mergeCell ref="N9:N10"/>
    <mergeCell ref="A8:L8"/>
    <mergeCell ref="A6:B6"/>
  </mergeCells>
  <phoneticPr fontId="6" type="noConversion"/>
  <conditionalFormatting sqref="L11:L13">
    <cfRule type="containsText" dxfId="8" priority="5" operator="containsText" text="Bajo">
      <formula>NOT(ISERROR(SEARCH("Bajo",L11)))</formula>
    </cfRule>
    <cfRule type="containsText" dxfId="7" priority="6" operator="containsText" text="Moderado">
      <formula>NOT(ISERROR(SEARCH("Moderado",L11)))</formula>
    </cfRule>
    <cfRule type="containsText" dxfId="6" priority="7" operator="containsText" text="Alto">
      <formula>NOT(ISERROR(SEARCH("Alto",L11)))</formula>
    </cfRule>
    <cfRule type="containsText" dxfId="5" priority="8" operator="containsText" text="Extremo">
      <formula>NOT(ISERROR(SEARCH("Extremo",L11)))</formula>
    </cfRule>
  </conditionalFormatting>
  <conditionalFormatting sqref="R11:R13">
    <cfRule type="containsText" dxfId="4" priority="1" operator="containsText" text="Bajo">
      <formula>NOT(ISERROR(SEARCH("Bajo",R11)))</formula>
    </cfRule>
    <cfRule type="containsText" dxfId="3" priority="2" operator="containsText" text="Moderado">
      <formula>NOT(ISERROR(SEARCH("Moderado",R11)))</formula>
    </cfRule>
    <cfRule type="containsText" dxfId="2" priority="3" operator="containsText" text="Alto">
      <formula>NOT(ISERROR(SEARCH("Alto",R11)))</formula>
    </cfRule>
    <cfRule type="containsText" dxfId="1" priority="4" operator="containsText" text="Extremo">
      <formula>NOT(ISERROR(SEARCH("Extremo",R11)))</formula>
    </cfRule>
  </conditionalFormatting>
  <dataValidations xWindow="51" yWindow="420" count="31">
    <dataValidation allowBlank="1" showInputMessage="1" showErrorMessage="1" promptTitle="Posibilidad de..." prompt="Describa el posible evento identificado, incluyendo en la redacción: ¿qué? (impacto económico o reputacional), ¿cómo? (causa inmediata-situación evidente sobre la cual se presenta el riesgo) y ¿por qué? (breve referencia a las causas raiz)." sqref="G9:G10" xr:uid="{00000000-0002-0000-0000-000000000000}"/>
    <dataValidation allowBlank="1" showInputMessage="1" showErrorMessage="1" prompt="Seleccione de la lista desplegable, el(los) aspectos institucionales que se ven impactados con la materialización del riesgo. Afectación en lo económico (presupuestal) y/o reputacional." sqref="H9:H10" xr:uid="{00000000-0002-0000-0000-000001000000}"/>
    <dataValidation allowBlank="1" showInputMessage="1" showErrorMessage="1" prompt="Registre el nombre del proceso al cual está asociado el riesgo." sqref="A9:A10" xr:uid="{00000000-0002-0000-0000-000002000000}"/>
    <dataValidation allowBlank="1" showInputMessage="1" showErrorMessage="1" prompt="Registre la circular y fecha de creación o actualización del riesgo. Se incluye por parte de la Subdirección de Diseño, Evaluación y Sistematización al momento de contar con circular de oficialización del riesgo." sqref="D9:D10" xr:uid="{00000000-0002-0000-0000-000003000000}"/>
    <dataValidation allowBlank="1" showInputMessage="1" showErrorMessage="1" prompt="Registre el código asignado al riesgo. Se incluye por parte de la Subdirección de Diseño, Evaluación y Sistematización al momento de avalar la versión final del riesgo." sqref="E9:E10" xr:uid="{00000000-0002-0000-0000-000004000000}"/>
    <dataValidation allowBlank="1" showInputMessage="1" showErrorMessage="1" prompt="Registre el objetivo del proceso conforme a lo definido en su caracterización." sqref="B9:B10" xr:uid="{00000000-0002-0000-0000-000005000000}"/>
    <dataValidation allowBlank="1" showInputMessage="1" showErrorMessage="1" prompt="Registre los motivos o aspectos que puedan dar origen al riesgo y sobre los cuales se establecerán controles. Use las celdas que sean necesarias, una por cada causa." sqref="F9:F10" xr:uid="{00000000-0002-0000-0000-000006000000}"/>
    <dataValidation allowBlank="1" showInputMessage="1" showErrorMessage="1" prompt="Seleccione de la lista desplegable la categoria a la que corresponda el riesgo, teniendo en cuenta los conceptos de la Tabla 1 (ver hoja anexos)." sqref="I9:I10" xr:uid="{00000000-0002-0000-0000-000007000000}"/>
    <dataValidation allowBlank="1" showInputMessage="1" showErrorMessage="1" prompt="Seleccione de la lista desplegable la probabilidad estimada teniendo en cuenta que se está considerando el número de veces que el riesgo se ha presentado en un determinado tiempo o puede presentarse. Ver hoja anexos tabla 2." sqref="J10" xr:uid="{00000000-0002-0000-0000-000008000000}"/>
    <dataValidation allowBlank="1" showInputMessage="1" showErrorMessage="1" prompt="Este resultado se genera automáticamente y es obtenido de la intersección entre la probabilidad y el impacto seleccionados." sqref="L10 R10" xr:uid="{00000000-0002-0000-0000-000009000000}"/>
    <dataValidation allowBlank="1" showInputMessage="1" showErrorMessage="1" prompt="Seleccione de la lista desplegable la naturaleza de la actividad de control." sqref="N9" xr:uid="{00000000-0002-0000-0000-00000A000000}"/>
    <dataValidation allowBlank="1" showInputMessage="1" showErrorMessage="1" promptTitle="Despues de evaluar el control," prompt="seleccione de la lista desplegable la probabilidad residual, resultante en la columna &quot;U&quot; de la hoja 2. Evaluación de controles." sqref="P10" xr:uid="{00000000-0002-0000-0000-00000B000000}"/>
    <dataValidation allowBlank="1" showInputMessage="1" showErrorMessage="1" prompt="Registre las Actividades de Control sobre las cuales se realizará el monitoreo y revisión del riesgo. _x000a_Nota: En caso de definir acciones adicionales, se deberán registrar en una fila independiente." sqref="T10" xr:uid="{00000000-0002-0000-0000-00000C000000}"/>
    <dataValidation allowBlank="1" showInputMessage="1" showErrorMessage="1" prompt="Registre el cargo o rol del responsable de ejecutar la actividad, en coherencia con la descripción en el diseño de la actividad de control._x000a_Nota: en cualquier caso, el responsable de coordinar y asegurar el cumplimiento es el líder del proceso." sqref="U10" xr:uid="{00000000-0002-0000-0000-00000D000000}"/>
    <dataValidation allowBlank="1" showInputMessage="1" showErrorMessage="1" prompt="Registre el resultado que se pretende alcanzar, considerando el indicador o criterio de medición definido." sqref="W10" xr:uid="{00000000-0002-0000-0000-00000E000000}"/>
    <dataValidation allowBlank="1" showInputMessage="1" showErrorMessage="1" prompt="En el formato DD/MM/AAAA, registre la fecha de terminación de la actividad a desarrollar. Esta fecha no podrá superar el 31 de diciembre de cada vigencia." sqref="Y10" xr:uid="{00000000-0002-0000-0000-00000F000000}"/>
    <dataValidation allowBlank="1" showInputMessage="1" showErrorMessage="1" prompt="Registre la fecha de realización del monitoreo, DD/MM/AAA." sqref="AQ10 AE10 AK10 Z10" xr:uid="{00000000-0002-0000-0000-000010000000}"/>
    <dataValidation allowBlank="1" showInputMessage="1" showErrorMessage="1" prompt="En el formato DD/MM/AAAA, registre la fecha de inicio de la actividad a desarrollar, dentro de la vigencia." sqref="X10" xr:uid="{00000000-0002-0000-0000-000011000000}"/>
    <dataValidation allowBlank="1" showInputMessage="1" showErrorMessage="1" prompt="Registre la formula o criterio con el cual se calculará el avance porcentual en el cumplimiento de la actividad en cada periodo de monitoreo. El resultado de esta formula será el que se registre en las columnas de avance en cada periodo de monitoreo." sqref="V10" xr:uid="{00000000-0002-0000-0000-000012000000}"/>
    <dataValidation allowBlank="1" showInputMessage="1" showErrorMessage="1" prompt="Seleccione de la lista desplegable, la decisión tomada respecto al riesgo, teniendo en cuenta lo establecido en el Lineamiento Administración de Riesgos (LIN-SG-001)." sqref="S9:S10" xr:uid="{00000000-0002-0000-0000-000013000000}"/>
    <dataValidation allowBlank="1" showInputMessage="1" showErrorMessage="1" prompt="Describa los avances en el cumplimiento de la actividad definida y relacione las evidencias que los soportan." sqref="AB10 AH10 AN10 AT10" xr:uid="{00000000-0002-0000-0000-000014000000}"/>
    <dataValidation allowBlank="1" showInputMessage="1" showErrorMessage="1" prompt="Seleccione de la lista desplegable la categoria que corresponda." sqref="A6:B6" xr:uid="{00000000-0002-0000-0000-000015000000}"/>
    <dataValidation allowBlank="1" showInputMessage="1" showErrorMessage="1" promptTitle="Para cada causa identificada" prompt="registre la actividad de control de acuerdo con la estructura y variables definidas en el Lineamiento Administración de riesgos. Un control puede ser tan eficiente que mitigue varias causas, pero se debe registrar o asociar a cada causa por separado." sqref="M9:M10" xr:uid="{00000000-0002-0000-0000-000016000000}"/>
    <dataValidation allowBlank="1" showInputMessage="1" showErrorMessage="1" prompt="Describa, tal como se encuentra en la caracterización del proceso, la actividad donde existe evidencia o se tienen indicios de que pueden ocurrir eventos de riesgo." sqref="C9:C10" xr:uid="{00000000-0002-0000-0000-000017000000}"/>
    <dataValidation allowBlank="1" showInputMessage="1" showErrorMessage="1" prompt="Seleccione de la lista desplegable la forma como se ejecuta el control, dependiendo de que sea ejecutado por una persona (manual) o por un sistema (automático)." sqref="O9:O10" xr:uid="{00000000-0002-0000-0000-000018000000}"/>
    <dataValidation allowBlank="1" showInputMessage="1" showErrorMessage="1" prompt="Registre el nivel de avance acumulado desde el inicio de la actividad en la vigencia, hasta la fecha de monitoreo. En caso de ser una meta constante, corresponde al mismo avance del periodo." sqref="AG10 AM10 AS10" xr:uid="{00000000-0002-0000-0000-000019000000}"/>
    <dataValidation allowBlank="1" showInputMessage="1" showErrorMessage="1" prompt="Seleccione de la lista desplegable el impacto estimado teniendo en cuenta que se refiere a la magnitud de los efectos en caso de materializarse el riesgo. Ver hoja anexos tabla 3. Recuerde que este impacto solamente se disminuye con controles correctivos." sqref="Q10 K10" xr:uid="{00000000-0002-0000-0000-00001A000000}"/>
    <dataValidation allowBlank="1" showInputMessage="1" showErrorMessage="1" prompt="Para diligenciar este campo, dirijase primero a la hoja &quot;2. Evaluación de controles&quot;, y realice la evaluación de cada actividad de control." sqref="P9:R9" xr:uid="{00000000-0002-0000-0000-00001B000000}"/>
    <dataValidation allowBlank="1" showInputMessage="1" showErrorMessage="1" prompt="Registre el nivel de avance en el cumplimiento de la actividad. Corresponde al resultado en términos porcentuales del indicador o criterio de avance definido." sqref="AA10 AF10 AL10 AR10" xr:uid="{00000000-0002-0000-0000-00001C000000}"/>
    <dataValidation allowBlank="1" showInputMessage="1" showErrorMessage="1" prompt="Seleccione de la lista desplegable si durante el periodo se ha materializado el riesgo. En caso de materialización se debe diligenciar y remitir el Formato Plan de restablecimiento (FOR-SG-015)." sqref="AC10 AI10 AO10 AU10" xr:uid="{00000000-0002-0000-0000-00001D000000}"/>
    <dataValidation allowBlank="1" showInputMessage="1" showErrorMessage="1" prompt="Registre la fecha y las observaciones o resultados de la revisión al monitoreo reportado por la primera línea de defensa. Se diligencia por parte de la segunda línea de defensa al recibir el reporte del monitoreo." sqref="AD10 AJ10 AP10 AV10" xr:uid="{00000000-0002-0000-0000-00001E000000}"/>
  </dataValidations>
  <pageMargins left="0.35433070866141736" right="0.35433070866141736" top="0.98425196850393704" bottom="0.98425196850393704" header="0" footer="0"/>
  <pageSetup scale="28" orientation="landscape" r:id="rId1"/>
  <headerFooter alignWithMargins="0"/>
  <colBreaks count="1" manualBreakCount="1">
    <brk id="25" max="35" man="1"/>
  </colBreaks>
  <drawing r:id="rId2"/>
  <extLst>
    <ext xmlns:x14="http://schemas.microsoft.com/office/spreadsheetml/2009/9/main" uri="{CCE6A557-97BC-4b89-ADB6-D9C93CAAB3DF}">
      <x14:dataValidations xmlns:xm="http://schemas.microsoft.com/office/excel/2006/main" xWindow="51" yWindow="420" count="9">
        <x14:dataValidation type="list" allowBlank="1" showInputMessage="1" showErrorMessage="1" xr:uid="{00000000-0002-0000-0000-00001F000000}">
          <x14:formula1>
            <xm:f>Anexos!$I$39:$I$43</xm:f>
          </x14:formula1>
          <xm:sqref>J11:J13 P11:P13</xm:sqref>
        </x14:dataValidation>
        <x14:dataValidation type="list" allowBlank="1" showInputMessage="1" showErrorMessage="1" xr:uid="{00000000-0002-0000-0000-000020000000}">
          <x14:formula1>
            <xm:f>Anexos!$J$39:$J$43</xm:f>
          </x14:formula1>
          <xm:sqref>K11:K13 Q11:Q13</xm:sqref>
        </x14:dataValidation>
        <x14:dataValidation type="list" allowBlank="1" showInputMessage="1" showErrorMessage="1" xr:uid="{00000000-0002-0000-0000-000021000000}">
          <x14:formula1>
            <xm:f>Anexos!$J$48:$J$49</xm:f>
          </x14:formula1>
          <xm:sqref>AU11:AU12 AC11:AC13</xm:sqref>
        </x14:dataValidation>
        <x14:dataValidation type="list" allowBlank="1" showInputMessage="1" showErrorMessage="1" xr:uid="{00000000-0002-0000-0000-000022000000}">
          <x14:formula1>
            <xm:f>Anexos!$I$7:$I$9</xm:f>
          </x14:formula1>
          <xm:sqref>C6</xm:sqref>
        </x14:dataValidation>
        <x14:dataValidation type="list" allowBlank="1" showInputMessage="1" showErrorMessage="1" xr:uid="{00000000-0002-0000-0000-000023000000}">
          <x14:formula1>
            <xm:f>Anexos!$I$11:$I$13</xm:f>
          </x14:formula1>
          <xm:sqref>H11:H13</xm:sqref>
        </x14:dataValidation>
        <x14:dataValidation type="list" allowBlank="1" showInputMessage="1" showErrorMessage="1" xr:uid="{00000000-0002-0000-0000-000024000000}">
          <x14:formula1>
            <xm:f>Anexos!$J$52:$J$54</xm:f>
          </x14:formula1>
          <xm:sqref>S11:S13</xm:sqref>
        </x14:dataValidation>
        <x14:dataValidation type="list" allowBlank="1" showInputMessage="1" showErrorMessage="1" xr:uid="{00000000-0002-0000-0000-000025000000}">
          <x14:formula1>
            <xm:f>Anexos!$B$7:$B$18</xm:f>
          </x14:formula1>
          <xm:sqref>I11:I13</xm:sqref>
        </x14:dataValidation>
        <x14:dataValidation type="list" allowBlank="1" showInputMessage="1" showErrorMessage="1" xr:uid="{00000000-0002-0000-0000-000026000000}">
          <x14:formula1>
            <xm:f>Anexos!$I$48:$I$49</xm:f>
          </x14:formula1>
          <xm:sqref>N11:N13</xm:sqref>
        </x14:dataValidation>
        <x14:dataValidation type="list" allowBlank="1" showInputMessage="1" showErrorMessage="1" xr:uid="{00000000-0002-0000-0000-000027000000}">
          <x14:formula1>
            <xm:f>Anexos!$K$48:$K$49</xm:f>
          </x14:formula1>
          <xm:sqref>O11:O13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71"/>
  <sheetViews>
    <sheetView showGridLines="0" zoomScale="85" zoomScaleNormal="85" zoomScaleSheetLayoutView="70" zoomScalePageLayoutView="25" workbookViewId="0">
      <selection activeCell="B2" sqref="B2:C5"/>
    </sheetView>
  </sheetViews>
  <sheetFormatPr baseColWidth="10" defaultColWidth="2.88671875" defaultRowHeight="13.2" x14ac:dyDescent="0.25"/>
  <cols>
    <col min="1" max="1" width="1.109375" style="51" customWidth="1"/>
    <col min="2" max="2" width="11.6640625" style="52" customWidth="1"/>
    <col min="3" max="3" width="35.33203125" style="52" customWidth="1"/>
    <col min="4" max="4" width="10.6640625" style="53" bestFit="1" customWidth="1"/>
    <col min="5" max="5" width="8.109375" style="53" customWidth="1"/>
    <col min="6" max="6" width="43.33203125" style="53" customWidth="1"/>
    <col min="7" max="7" width="73.6640625" style="54" customWidth="1"/>
    <col min="8" max="8" width="14" style="55" customWidth="1"/>
    <col min="9" max="9" width="5.88671875" style="55" bestFit="1" customWidth="1"/>
    <col min="10" max="10" width="14.109375" style="54" customWidth="1"/>
    <col min="11" max="11" width="5.88671875" style="54" bestFit="1" customWidth="1"/>
    <col min="12" max="12" width="13.88671875" style="54" bestFit="1" customWidth="1"/>
    <col min="13" max="13" width="13.33203125" style="53" bestFit="1" customWidth="1"/>
    <col min="14" max="14" width="13.6640625" style="53" customWidth="1"/>
    <col min="15" max="15" width="11.6640625" style="53" customWidth="1"/>
    <col min="16" max="16" width="11.109375" style="51" customWidth="1"/>
    <col min="17" max="17" width="15.33203125" style="51" customWidth="1"/>
    <col min="18" max="18" width="12.5546875" style="51" customWidth="1"/>
    <col min="19" max="19" width="16.6640625" style="51" customWidth="1"/>
    <col min="20" max="20" width="14.44140625" style="51" customWidth="1"/>
    <col min="21" max="21" width="14.6640625" style="51" customWidth="1"/>
    <col min="22" max="22" width="39.109375" style="51" customWidth="1"/>
    <col min="23" max="23" width="40.6640625" style="51" customWidth="1"/>
    <col min="24" max="16384" width="2.88671875" style="51"/>
  </cols>
  <sheetData>
    <row r="1" spans="1:23" ht="5.25" customHeight="1" x14ac:dyDescent="0.25"/>
    <row r="2" spans="1:23" ht="19.5" customHeight="1" x14ac:dyDescent="0.25">
      <c r="B2" s="210"/>
      <c r="C2" s="211"/>
      <c r="D2" s="216" t="s">
        <v>0</v>
      </c>
      <c r="E2" s="217"/>
      <c r="F2" s="217"/>
      <c r="G2" s="217"/>
      <c r="H2" s="217"/>
      <c r="I2" s="217"/>
      <c r="J2" s="217"/>
      <c r="K2" s="217"/>
      <c r="L2" s="217"/>
      <c r="M2" s="217"/>
      <c r="N2" s="217"/>
      <c r="O2" s="217"/>
      <c r="P2" s="217"/>
      <c r="Q2" s="217"/>
      <c r="R2" s="217"/>
      <c r="S2" s="217"/>
      <c r="T2" s="217"/>
      <c r="U2" s="218"/>
      <c r="V2" s="56" t="s">
        <v>1</v>
      </c>
      <c r="W2" s="56" t="s">
        <v>2</v>
      </c>
    </row>
    <row r="3" spans="1:23" ht="19.5" customHeight="1" x14ac:dyDescent="0.25">
      <c r="B3" s="212"/>
      <c r="C3" s="213"/>
      <c r="D3" s="219"/>
      <c r="E3" s="220"/>
      <c r="F3" s="220"/>
      <c r="G3" s="220"/>
      <c r="H3" s="220"/>
      <c r="I3" s="220"/>
      <c r="J3" s="220"/>
      <c r="K3" s="220"/>
      <c r="L3" s="220"/>
      <c r="M3" s="220"/>
      <c r="N3" s="220"/>
      <c r="O3" s="220"/>
      <c r="P3" s="220"/>
      <c r="Q3" s="220"/>
      <c r="R3" s="220"/>
      <c r="S3" s="220"/>
      <c r="T3" s="220"/>
      <c r="U3" s="221"/>
      <c r="V3" s="56" t="s">
        <v>3</v>
      </c>
      <c r="W3" s="56">
        <v>4</v>
      </c>
    </row>
    <row r="4" spans="1:23" ht="19.5" customHeight="1" x14ac:dyDescent="0.25">
      <c r="B4" s="212"/>
      <c r="C4" s="213"/>
      <c r="D4" s="219"/>
      <c r="E4" s="220"/>
      <c r="F4" s="220"/>
      <c r="G4" s="220"/>
      <c r="H4" s="220"/>
      <c r="I4" s="220"/>
      <c r="J4" s="220"/>
      <c r="K4" s="220"/>
      <c r="L4" s="220"/>
      <c r="M4" s="220"/>
      <c r="N4" s="220"/>
      <c r="O4" s="220"/>
      <c r="P4" s="220"/>
      <c r="Q4" s="220"/>
      <c r="R4" s="220"/>
      <c r="S4" s="220"/>
      <c r="T4" s="220"/>
      <c r="U4" s="221"/>
      <c r="V4" s="56" t="s">
        <v>4</v>
      </c>
      <c r="W4" s="56" t="s">
        <v>5</v>
      </c>
    </row>
    <row r="5" spans="1:23" ht="19.5" customHeight="1" x14ac:dyDescent="0.25">
      <c r="B5" s="214"/>
      <c r="C5" s="215"/>
      <c r="D5" s="222"/>
      <c r="E5" s="223"/>
      <c r="F5" s="223"/>
      <c r="G5" s="223"/>
      <c r="H5" s="223"/>
      <c r="I5" s="223"/>
      <c r="J5" s="223"/>
      <c r="K5" s="223"/>
      <c r="L5" s="223"/>
      <c r="M5" s="223"/>
      <c r="N5" s="223"/>
      <c r="O5" s="223"/>
      <c r="P5" s="223"/>
      <c r="Q5" s="223"/>
      <c r="R5" s="223"/>
      <c r="S5" s="223"/>
      <c r="T5" s="223"/>
      <c r="U5" s="224"/>
      <c r="V5" s="56" t="s">
        <v>6</v>
      </c>
      <c r="W5" s="56" t="s">
        <v>67</v>
      </c>
    </row>
    <row r="6" spans="1:23" ht="12" customHeight="1" x14ac:dyDescent="0.25">
      <c r="B6" s="51"/>
      <c r="C6" s="51"/>
      <c r="D6" s="57"/>
      <c r="E6" s="57"/>
      <c r="F6" s="57"/>
      <c r="G6" s="57"/>
      <c r="H6" s="57"/>
      <c r="I6" s="57"/>
      <c r="J6" s="57"/>
      <c r="K6" s="57"/>
      <c r="L6" s="57"/>
      <c r="W6" s="44" t="s">
        <v>8</v>
      </c>
    </row>
    <row r="7" spans="1:23" ht="20.25" customHeight="1" x14ac:dyDescent="0.25">
      <c r="B7" s="225" t="s">
        <v>68</v>
      </c>
      <c r="C7" s="226"/>
      <c r="D7" s="226"/>
      <c r="E7" s="226"/>
      <c r="F7" s="226"/>
      <c r="G7" s="226"/>
      <c r="H7" s="226"/>
      <c r="I7" s="226"/>
      <c r="J7" s="226"/>
      <c r="K7" s="226"/>
      <c r="L7" s="226"/>
      <c r="M7" s="226"/>
      <c r="N7" s="226"/>
      <c r="O7" s="226"/>
      <c r="P7" s="226"/>
      <c r="Q7" s="226"/>
      <c r="R7" s="226"/>
      <c r="S7" s="226"/>
      <c r="T7" s="226"/>
      <c r="U7" s="226"/>
      <c r="V7" s="226"/>
      <c r="W7" s="227"/>
    </row>
    <row r="8" spans="1:23" x14ac:dyDescent="0.25">
      <c r="B8" s="58"/>
      <c r="C8" s="58"/>
      <c r="D8" s="59"/>
      <c r="E8" s="60"/>
      <c r="F8" s="60"/>
      <c r="L8" s="61"/>
    </row>
    <row r="9" spans="1:23" ht="15" customHeight="1" x14ac:dyDescent="0.25">
      <c r="A9" s="62"/>
      <c r="B9" s="228" t="s">
        <v>69</v>
      </c>
      <c r="C9" s="229"/>
      <c r="D9" s="230">
        <v>46186</v>
      </c>
      <c r="E9" s="231"/>
      <c r="F9" s="63" t="s">
        <v>70</v>
      </c>
      <c r="G9" s="232" t="s">
        <v>49</v>
      </c>
      <c r="H9" s="233"/>
      <c r="I9" s="64"/>
      <c r="J9" s="228" t="s">
        <v>71</v>
      </c>
      <c r="K9" s="228"/>
      <c r="L9" s="228"/>
      <c r="M9" s="229"/>
      <c r="N9" s="234" t="s">
        <v>72</v>
      </c>
      <c r="O9" s="235"/>
      <c r="P9" s="235"/>
      <c r="Q9" s="235"/>
      <c r="R9" s="236"/>
      <c r="T9" s="55"/>
      <c r="U9" s="55"/>
    </row>
    <row r="10" spans="1:23" x14ac:dyDescent="0.25">
      <c r="B10" s="58"/>
      <c r="C10" s="58"/>
      <c r="D10" s="60"/>
      <c r="E10" s="60"/>
      <c r="F10" s="60"/>
      <c r="L10" s="61"/>
    </row>
    <row r="11" spans="1:23" s="65" customFormat="1" ht="28.5" customHeight="1" x14ac:dyDescent="0.25">
      <c r="B11" s="248" t="s">
        <v>73</v>
      </c>
      <c r="C11" s="248" t="s">
        <v>74</v>
      </c>
      <c r="D11" s="251" t="s">
        <v>75</v>
      </c>
      <c r="E11" s="252"/>
      <c r="F11" s="248" t="s">
        <v>76</v>
      </c>
      <c r="G11" s="248" t="s">
        <v>77</v>
      </c>
      <c r="H11" s="241" t="s">
        <v>78</v>
      </c>
      <c r="I11" s="242"/>
      <c r="J11" s="242"/>
      <c r="K11" s="242"/>
      <c r="L11" s="242"/>
      <c r="M11" s="242"/>
      <c r="N11" s="242"/>
      <c r="O11" s="242"/>
      <c r="P11" s="243"/>
      <c r="Q11" s="237" t="s">
        <v>79</v>
      </c>
      <c r="R11" s="238"/>
      <c r="S11" s="238"/>
      <c r="T11" s="239"/>
      <c r="U11" s="240" t="s">
        <v>80</v>
      </c>
    </row>
    <row r="12" spans="1:23" s="65" customFormat="1" ht="21.75" customHeight="1" x14ac:dyDescent="0.25">
      <c r="B12" s="249"/>
      <c r="C12" s="249"/>
      <c r="D12" s="253"/>
      <c r="E12" s="254"/>
      <c r="F12" s="249"/>
      <c r="G12" s="249"/>
      <c r="H12" s="241" t="s">
        <v>81</v>
      </c>
      <c r="I12" s="242"/>
      <c r="J12" s="242"/>
      <c r="K12" s="243"/>
      <c r="L12" s="241" t="s">
        <v>82</v>
      </c>
      <c r="M12" s="242"/>
      <c r="N12" s="242"/>
      <c r="O12" s="242"/>
      <c r="P12" s="243"/>
      <c r="Q12" s="244" t="s">
        <v>83</v>
      </c>
      <c r="R12" s="244" t="s">
        <v>84</v>
      </c>
      <c r="S12" s="244" t="s">
        <v>85</v>
      </c>
      <c r="T12" s="246" t="s">
        <v>86</v>
      </c>
      <c r="U12" s="240" t="s">
        <v>87</v>
      </c>
    </row>
    <row r="13" spans="1:23" s="65" customFormat="1" ht="66" x14ac:dyDescent="0.25">
      <c r="B13" s="250"/>
      <c r="C13" s="250"/>
      <c r="D13" s="67" t="s">
        <v>88</v>
      </c>
      <c r="E13" s="67" t="s">
        <v>36</v>
      </c>
      <c r="F13" s="250"/>
      <c r="G13" s="250"/>
      <c r="H13" s="67" t="s">
        <v>89</v>
      </c>
      <c r="I13" s="67" t="s">
        <v>90</v>
      </c>
      <c r="J13" s="67" t="s">
        <v>91</v>
      </c>
      <c r="K13" s="67" t="s">
        <v>90</v>
      </c>
      <c r="L13" s="67" t="s">
        <v>92</v>
      </c>
      <c r="M13" s="39" t="s">
        <v>38</v>
      </c>
      <c r="N13" s="39" t="s">
        <v>93</v>
      </c>
      <c r="O13" s="39" t="s">
        <v>94</v>
      </c>
      <c r="P13" s="67" t="s">
        <v>95</v>
      </c>
      <c r="Q13" s="245"/>
      <c r="R13" s="245"/>
      <c r="S13" s="245"/>
      <c r="T13" s="247"/>
      <c r="U13" s="240"/>
    </row>
    <row r="14" spans="1:23" s="68" customFormat="1" ht="171.6" x14ac:dyDescent="0.25">
      <c r="B14" s="267" t="s">
        <v>52</v>
      </c>
      <c r="C14" s="270" t="str">
        <f>+'1. Mapa y plan de tratamiento'!G11</f>
        <v>Posibilidad de afectación de la imagen institucional debido a retrasos en la implementación de los proyectos de tecnologías de la información, por falta de seguimiento.</v>
      </c>
      <c r="D14" s="273" t="s">
        <v>96</v>
      </c>
      <c r="E14" s="276">
        <f>VLOOKUP(D14,[1]Criterios!$A$20:$B$24,2,FALSE)</f>
        <v>0.6</v>
      </c>
      <c r="F14" s="279" t="str">
        <f>+'1. Mapa y plan de tratamiento'!F11</f>
        <v>Debido a la falta de seguimiento a la implementación de los proyectos de Tecnología</v>
      </c>
      <c r="G14" s="149" t="str">
        <f>+'1. Mapa y plan de tratamiento'!T11</f>
        <v>El líder de gobierno de TI, trimestralmente realiza seguimiento a la implementación de las iniciativas de transformación, presupuesto y hoja de ruta establecidos en el PETI, con el fin de revisar los avances o dificultades presentados y  evitar retrasos en el desarrollo de los proyectos de acuerdo con lo establecido en el indicador del Plan Estratégico de Tecnologías de la Información (PLA-TI-006).
Como evidencia se cuenta con informe de seguimiento y monitoreo que refleja el estado de la implementación de las iniciativas.
En caso de identificarse alguna iniciativa con rezago, se debe presentar en la mesa técnica de articulación de proyectos con componentes de TI, analizar la situación y proceder con la gestión para dar cumplimiento con lo programado. Como evidencia se cuenta con el acta de la mesa.</v>
      </c>
      <c r="H14" s="69" t="s">
        <v>97</v>
      </c>
      <c r="I14" s="70">
        <f>VLOOKUP(H14,[1]Criterios!$B$3:$C$6,2,FALSE)</f>
        <v>0.25</v>
      </c>
      <c r="J14" s="69" t="s">
        <v>58</v>
      </c>
      <c r="K14" s="70">
        <f>VLOOKUP(J14,[1]Criterios!$B$7:$C$9,2,FALSE)</f>
        <v>0.15</v>
      </c>
      <c r="L14" s="69" t="s">
        <v>98</v>
      </c>
      <c r="M14" s="69" t="s">
        <v>99</v>
      </c>
      <c r="N14" s="69" t="s">
        <v>100</v>
      </c>
      <c r="O14" s="69" t="s">
        <v>101</v>
      </c>
      <c r="P14" s="69" t="s">
        <v>102</v>
      </c>
      <c r="Q14" s="71">
        <f t="shared" ref="Q14:Q25" si="0">+I14+K14</f>
        <v>0.4</v>
      </c>
      <c r="R14" s="71">
        <f>(E14-(E14*Q14))</f>
        <v>0.36</v>
      </c>
      <c r="S14" s="281" t="e">
        <f>IF(R15&gt;1%,R15,R14)</f>
        <v>#REF!</v>
      </c>
      <c r="T14" s="255" t="e">
        <f>IF(S18&gt;1%,S18,(IF(S16&gt;1%,S16,S14)))</f>
        <v>#REF!</v>
      </c>
      <c r="U14" s="258" t="e">
        <f>IF(T14&lt;=20%,[1]Criterios!$A$20,IF(T14&lt;=40%,[1]Criterios!$A$21,IF(T14&lt;=60%,[1]Criterios!$A$22,IF(T14&lt;=80,[1]Criterios!$A$23,[1]Criterios!$A$24))))</f>
        <v>#REF!</v>
      </c>
    </row>
    <row r="15" spans="1:23" s="68" customFormat="1" ht="14.4" x14ac:dyDescent="0.25">
      <c r="B15" s="268"/>
      <c r="C15" s="271"/>
      <c r="D15" s="274"/>
      <c r="E15" s="277"/>
      <c r="F15" s="280"/>
      <c r="G15" s="72"/>
      <c r="H15" s="73" t="s">
        <v>104</v>
      </c>
      <c r="I15" s="74" t="e">
        <f>VLOOKUP(H15,[1]Criterios!$B$3:$C$6,2,FALSE)</f>
        <v>#REF!</v>
      </c>
      <c r="J15" s="73" t="s">
        <v>104</v>
      </c>
      <c r="K15" s="74">
        <f>VLOOKUP(J15,[1]Criterios!$B$7:$C$9,2,FALSE)</f>
        <v>0</v>
      </c>
      <c r="L15" s="73"/>
      <c r="M15" s="73"/>
      <c r="N15" s="73"/>
      <c r="O15" s="73"/>
      <c r="P15" s="73"/>
      <c r="Q15" s="75" t="e">
        <f t="shared" si="0"/>
        <v>#REF!</v>
      </c>
      <c r="R15" s="75" t="e">
        <f>(R14-(R14*Q15))</f>
        <v>#REF!</v>
      </c>
      <c r="S15" s="264"/>
      <c r="T15" s="256"/>
      <c r="U15" s="259"/>
    </row>
    <row r="16" spans="1:23" s="68" customFormat="1" ht="14.4" x14ac:dyDescent="0.25">
      <c r="B16" s="268"/>
      <c r="C16" s="271"/>
      <c r="D16" s="274"/>
      <c r="E16" s="277"/>
      <c r="F16" s="261"/>
      <c r="G16" s="72"/>
      <c r="H16" s="73" t="s">
        <v>104</v>
      </c>
      <c r="I16" s="74" t="e">
        <f>VLOOKUP(H16,[1]Criterios!$B$3:$C$6,2,FALSE)</f>
        <v>#REF!</v>
      </c>
      <c r="J16" s="73" t="s">
        <v>104</v>
      </c>
      <c r="K16" s="74">
        <v>0</v>
      </c>
      <c r="L16" s="73"/>
      <c r="M16" s="73"/>
      <c r="N16" s="73"/>
      <c r="O16" s="73"/>
      <c r="P16" s="73"/>
      <c r="Q16" s="75">
        <v>0</v>
      </c>
      <c r="R16" s="75">
        <f>IF(Q16&gt;1%,(R15-(R15*Q16)),Q16)</f>
        <v>0</v>
      </c>
      <c r="S16" s="263" t="e">
        <f>IF(R17&gt;1%,R17,R16)</f>
        <v>#REF!</v>
      </c>
      <c r="T16" s="256"/>
      <c r="U16" s="259"/>
    </row>
    <row r="17" spans="1:23" s="68" customFormat="1" ht="14.4" x14ac:dyDescent="0.25">
      <c r="B17" s="268"/>
      <c r="C17" s="271"/>
      <c r="D17" s="274"/>
      <c r="E17" s="277"/>
      <c r="F17" s="262"/>
      <c r="G17" s="72"/>
      <c r="H17" s="73" t="s">
        <v>104</v>
      </c>
      <c r="I17" s="74" t="e">
        <f>VLOOKUP(H17,[1]Criterios!$B$3:$C$6,2,FALSE)</f>
        <v>#REF!</v>
      </c>
      <c r="J17" s="73" t="s">
        <v>104</v>
      </c>
      <c r="K17" s="74">
        <f>VLOOKUP(J17,[1]Criterios!$B$7:$C$9,2,FALSE)</f>
        <v>0</v>
      </c>
      <c r="L17" s="73"/>
      <c r="M17" s="73"/>
      <c r="N17" s="73"/>
      <c r="O17" s="73"/>
      <c r="P17" s="73"/>
      <c r="Q17" s="75" t="e">
        <f t="shared" si="0"/>
        <v>#REF!</v>
      </c>
      <c r="R17" s="75" t="e">
        <f>(R16-(R16*Q17))</f>
        <v>#REF!</v>
      </c>
      <c r="S17" s="264"/>
      <c r="T17" s="256"/>
      <c r="U17" s="259"/>
    </row>
    <row r="18" spans="1:23" s="68" customFormat="1" ht="14.4" x14ac:dyDescent="0.25">
      <c r="B18" s="268"/>
      <c r="C18" s="271"/>
      <c r="D18" s="274"/>
      <c r="E18" s="277"/>
      <c r="F18" s="261"/>
      <c r="G18" s="76"/>
      <c r="H18" s="73" t="s">
        <v>104</v>
      </c>
      <c r="I18" s="77" t="e">
        <f>VLOOKUP(H18,[1]Criterios!$B$3:$C$6,2,FALSE)</f>
        <v>#REF!</v>
      </c>
      <c r="J18" s="73" t="s">
        <v>104</v>
      </c>
      <c r="K18" s="77">
        <f>VLOOKUP(J18,[1]Criterios!$B$7:$C$9,2,FALSE)</f>
        <v>0</v>
      </c>
      <c r="L18" s="73"/>
      <c r="M18" s="73"/>
      <c r="N18" s="73"/>
      <c r="O18" s="73"/>
      <c r="P18" s="73"/>
      <c r="Q18" s="79" t="e">
        <f t="shared" si="0"/>
        <v>#REF!</v>
      </c>
      <c r="R18" s="79" t="e">
        <f>IF(Q18&gt;1%,(R17-(R17*Q18)),Q18)</f>
        <v>#REF!</v>
      </c>
      <c r="S18" s="263" t="e">
        <f>IF(R19&gt;1%,R19,R18)</f>
        <v>#REF!</v>
      </c>
      <c r="T18" s="256"/>
      <c r="U18" s="259"/>
    </row>
    <row r="19" spans="1:23" s="68" customFormat="1" ht="14.4" x14ac:dyDescent="0.25">
      <c r="B19" s="269"/>
      <c r="C19" s="272"/>
      <c r="D19" s="275"/>
      <c r="E19" s="278"/>
      <c r="F19" s="265"/>
      <c r="G19" s="80"/>
      <c r="H19" s="81" t="s">
        <v>104</v>
      </c>
      <c r="I19" s="82" t="e">
        <f>VLOOKUP(H19,[1]Criterios!$B$3:$C$6,2,FALSE)</f>
        <v>#REF!</v>
      </c>
      <c r="J19" s="81" t="s">
        <v>104</v>
      </c>
      <c r="K19" s="82">
        <f>VLOOKUP(J19,[1]Criterios!$B$7:$C$9,2,FALSE)</f>
        <v>0</v>
      </c>
      <c r="L19" s="81"/>
      <c r="M19" s="81"/>
      <c r="N19" s="81"/>
      <c r="O19" s="81"/>
      <c r="P19" s="81"/>
      <c r="Q19" s="83" t="e">
        <f t="shared" si="0"/>
        <v>#REF!</v>
      </c>
      <c r="R19" s="83" t="e">
        <f>IF(Q19&gt;1%,(R18-(R18*Q19)),Q19)</f>
        <v>#REF!</v>
      </c>
      <c r="S19" s="266"/>
      <c r="T19" s="257"/>
      <c r="U19" s="260"/>
    </row>
    <row r="20" spans="1:23" s="68" customFormat="1" ht="173.25" customHeight="1" x14ac:dyDescent="0.25">
      <c r="B20" s="268" t="s">
        <v>65</v>
      </c>
      <c r="C20" s="271" t="s">
        <v>214</v>
      </c>
      <c r="D20" s="274" t="s">
        <v>96</v>
      </c>
      <c r="E20" s="277">
        <f>VLOOKUP(D20,[1]Criterios!$A$20:$B$24,2,FALSE)</f>
        <v>0.6</v>
      </c>
      <c r="F20" s="279" t="s">
        <v>223</v>
      </c>
      <c r="G20" s="164" t="str">
        <f>+'1. Mapa y plan de tratamiento'!T12</f>
        <v xml:space="preserve">El líder de mesa de servicios mensualmente verifica los incidentes reportados por área y oportunidad de la respuesta (casos solucionados efectivamente), con el fin de generar alertas al proceso, identificar casos recurrentes  y formular acciones de mejora en la atención en cada nivel de servicio, de acuerdo con lo establecido en el procedimiento Gestión de requerimientos e incidentes de tecnologías de la información (PCD-SMT-008).
Como evidencia se cuenta con un informe de incidentes reportados y los planes de mejora con las acciones definidas y realizadas trimestralmente, cuando aplique.
En caso de presentarse alguna inconsistencia en el seguimiento, se debe analizar y proceder con las alertas o acciones respectivas para dar solución a lo presentado.  </v>
      </c>
      <c r="H20" s="78" t="s">
        <v>97</v>
      </c>
      <c r="I20" s="77">
        <f>VLOOKUP(H20,[1]Criterios!$B$3:$C$6,2,FALSE)</f>
        <v>0.25</v>
      </c>
      <c r="J20" s="78" t="s">
        <v>58</v>
      </c>
      <c r="K20" s="77">
        <f>VLOOKUP(J20,[1]Criterios!$B$7:$C$9,2,FALSE)</f>
        <v>0.15</v>
      </c>
      <c r="L20" s="78" t="s">
        <v>98</v>
      </c>
      <c r="M20" s="78" t="s">
        <v>99</v>
      </c>
      <c r="N20" s="78" t="s">
        <v>100</v>
      </c>
      <c r="O20" s="78" t="s">
        <v>101</v>
      </c>
      <c r="P20" s="78" t="s">
        <v>102</v>
      </c>
      <c r="Q20" s="79">
        <f t="shared" si="0"/>
        <v>0.4</v>
      </c>
      <c r="R20" s="79">
        <f>(E20-(E20*Q20))</f>
        <v>0.36</v>
      </c>
      <c r="S20" s="282" t="e">
        <f>IF(R21&gt;1%,R21,R20)</f>
        <v>#REF!</v>
      </c>
      <c r="T20" s="256" t="e">
        <f>IF(S24&gt;1%,S24,(IF(S22&gt;1%,S22,S20)))</f>
        <v>#REF!</v>
      </c>
      <c r="U20" s="259" t="e">
        <f>IF(T20&lt;=20%,[1]Criterios!$A$20,IF(T20&lt;=40%,[1]Criterios!$A$21,IF(T20&lt;=60%,[1]Criterios!$A$22,IF(T20&lt;=80,[1]Criterios!$A$23,[1]Criterios!$A$24))))</f>
        <v>#REF!</v>
      </c>
    </row>
    <row r="21" spans="1:23" s="68" customFormat="1" ht="14.4" x14ac:dyDescent="0.25">
      <c r="B21" s="268"/>
      <c r="C21" s="271"/>
      <c r="D21" s="274"/>
      <c r="E21" s="277"/>
      <c r="F21" s="280"/>
      <c r="G21" s="165"/>
      <c r="H21" s="73" t="s">
        <v>104</v>
      </c>
      <c r="I21" s="74" t="e">
        <f>VLOOKUP(H21,[1]Criterios!$B$3:$C$6,2,FALSE)</f>
        <v>#REF!</v>
      </c>
      <c r="J21" s="73" t="s">
        <v>104</v>
      </c>
      <c r="K21" s="74">
        <f>VLOOKUP(J21,[1]Criterios!$B$7:$C$9,2,FALSE)</f>
        <v>0</v>
      </c>
      <c r="L21" s="73"/>
      <c r="M21" s="73"/>
      <c r="N21" s="73"/>
      <c r="O21" s="73"/>
      <c r="P21" s="73"/>
      <c r="Q21" s="75" t="e">
        <f t="shared" si="0"/>
        <v>#REF!</v>
      </c>
      <c r="R21" s="75" t="e">
        <f>(R20-(R20*Q21))</f>
        <v>#REF!</v>
      </c>
      <c r="S21" s="264"/>
      <c r="T21" s="256"/>
      <c r="U21" s="259"/>
    </row>
    <row r="22" spans="1:23" s="68" customFormat="1" ht="158.4" x14ac:dyDescent="0.25">
      <c r="B22" s="268"/>
      <c r="C22" s="271"/>
      <c r="D22" s="274"/>
      <c r="E22" s="277"/>
      <c r="F22" s="261" t="str">
        <f>+'1. Mapa y plan de tratamiento'!F13</f>
        <v>2. Debido a debilidades o desconocimiento de las actividades establecidas para gestionar los requerimientos e incidentes de tecnologías de la información 
para la atención de la mesa de servicio y servicio de infraestructura tecnológica</v>
      </c>
      <c r="G22" s="164" t="str">
        <f>+'1. Mapa y plan de tratamiento'!T13</f>
        <v xml:space="preserve">El  líder de Infraestructura , trimestralmente revisa el mantenimiento de la infraestructura tecnológica con el fin de establecer las capacidades para  la adquisición e implementación referente a modernización y sostenibilidad de la infraestructura tecnológica para la SDIS, con el fin de brindar los servicios de manera efectiva, de acuerdo a lo establecido en el Plan de Mantenimiento de Infraestructura Tecnológica (PLA-TI-009).
La evidencia es un informe que el líder de mesa de Infraestructura Tecnológica elabora trimestralmente con los resultados del seguimiento.
En caso de encontrar alguna inconsistencia en el seguimiento se debe analizar y proceder con las acciones de mejora respectivas para dar solución a lo presentado. </v>
      </c>
      <c r="H22" s="73" t="s">
        <v>97</v>
      </c>
      <c r="I22" s="74">
        <f>VLOOKUP(H22,[1]Criterios!$B$3:$C$6,2,FALSE)</f>
        <v>0.25</v>
      </c>
      <c r="J22" s="73" t="s">
        <v>58</v>
      </c>
      <c r="K22" s="74">
        <v>0</v>
      </c>
      <c r="L22" s="73" t="s">
        <v>98</v>
      </c>
      <c r="M22" s="73" t="s">
        <v>99</v>
      </c>
      <c r="N22" s="73" t="s">
        <v>100</v>
      </c>
      <c r="O22" s="73" t="s">
        <v>101</v>
      </c>
      <c r="P22" s="73" t="s">
        <v>102</v>
      </c>
      <c r="Q22" s="75">
        <f t="shared" si="0"/>
        <v>0.25</v>
      </c>
      <c r="R22" s="75" t="e">
        <f>IF(Q22&gt;1%,(R21-(R21*Q22)),Q22)</f>
        <v>#REF!</v>
      </c>
      <c r="S22" s="263" t="e">
        <f>IF(R23&gt;1%,R23,R22)</f>
        <v>#REF!</v>
      </c>
      <c r="T22" s="256"/>
      <c r="U22" s="259"/>
    </row>
    <row r="23" spans="1:23" s="68" customFormat="1" ht="14.4" x14ac:dyDescent="0.25">
      <c r="B23" s="268"/>
      <c r="C23" s="271"/>
      <c r="D23" s="274"/>
      <c r="E23" s="277"/>
      <c r="F23" s="262"/>
      <c r="G23" s="72" t="s">
        <v>103</v>
      </c>
      <c r="H23" s="73" t="s">
        <v>104</v>
      </c>
      <c r="I23" s="74" t="e">
        <f>VLOOKUP(H23,[1]Criterios!$B$3:$C$6,2,FALSE)</f>
        <v>#REF!</v>
      </c>
      <c r="J23" s="73" t="s">
        <v>104</v>
      </c>
      <c r="K23" s="74">
        <f>VLOOKUP(J23,[1]Criterios!$B$7:$C$9,2,FALSE)</f>
        <v>0</v>
      </c>
      <c r="L23" s="73"/>
      <c r="M23" s="73"/>
      <c r="N23" s="73"/>
      <c r="O23" s="73"/>
      <c r="P23" s="73"/>
      <c r="Q23" s="75" t="e">
        <f t="shared" si="0"/>
        <v>#REF!</v>
      </c>
      <c r="R23" s="75" t="e">
        <f>(R22-(R22*Q23))</f>
        <v>#REF!</v>
      </c>
      <c r="S23" s="264"/>
      <c r="T23" s="256"/>
      <c r="U23" s="259"/>
    </row>
    <row r="24" spans="1:23" s="68" customFormat="1" ht="14.4" x14ac:dyDescent="0.25">
      <c r="B24" s="268"/>
      <c r="C24" s="271"/>
      <c r="D24" s="274"/>
      <c r="E24" s="277"/>
      <c r="F24" s="261"/>
      <c r="G24" s="76" t="s">
        <v>105</v>
      </c>
      <c r="H24" s="73" t="s">
        <v>104</v>
      </c>
      <c r="I24" s="77" t="e">
        <f>VLOOKUP(H24,[1]Criterios!$B$3:$C$6,2,FALSE)</f>
        <v>#REF!</v>
      </c>
      <c r="J24" s="73" t="s">
        <v>104</v>
      </c>
      <c r="K24" s="77">
        <f>VLOOKUP(J24,[1]Criterios!$B$7:$C$9,2,FALSE)</f>
        <v>0</v>
      </c>
      <c r="L24" s="73"/>
      <c r="M24" s="73"/>
      <c r="N24" s="73"/>
      <c r="O24" s="73"/>
      <c r="P24" s="73"/>
      <c r="Q24" s="79" t="e">
        <f t="shared" si="0"/>
        <v>#REF!</v>
      </c>
      <c r="R24" s="79" t="e">
        <f>IF(Q24&gt;1%,(R23-(R23*Q24)),Q24)</f>
        <v>#REF!</v>
      </c>
      <c r="S24" s="263" t="e">
        <f>IF(R25&gt;1%,R25,R24)</f>
        <v>#REF!</v>
      </c>
      <c r="T24" s="256"/>
      <c r="U24" s="259"/>
    </row>
    <row r="25" spans="1:23" s="68" customFormat="1" ht="14.4" x14ac:dyDescent="0.25">
      <c r="B25" s="269"/>
      <c r="C25" s="272"/>
      <c r="D25" s="275"/>
      <c r="E25" s="278"/>
      <c r="F25" s="265"/>
      <c r="G25" s="80" t="s">
        <v>103</v>
      </c>
      <c r="H25" s="81" t="s">
        <v>104</v>
      </c>
      <c r="I25" s="82" t="e">
        <f>VLOOKUP(H25,[1]Criterios!$B$3:$C$6,2,FALSE)</f>
        <v>#REF!</v>
      </c>
      <c r="J25" s="81" t="s">
        <v>104</v>
      </c>
      <c r="K25" s="82">
        <f>VLOOKUP(J25,[1]Criterios!$B$7:$C$9,2,FALSE)</f>
        <v>0</v>
      </c>
      <c r="L25" s="81"/>
      <c r="M25" s="81"/>
      <c r="N25" s="81"/>
      <c r="O25" s="81"/>
      <c r="P25" s="81"/>
      <c r="Q25" s="83" t="e">
        <f t="shared" si="0"/>
        <v>#REF!</v>
      </c>
      <c r="R25" s="83" t="e">
        <f>IF(Q25&gt;1%,(R24-(R24*Q25)),Q25)</f>
        <v>#REF!</v>
      </c>
      <c r="S25" s="266"/>
      <c r="T25" s="257"/>
      <c r="U25" s="260"/>
    </row>
    <row r="26" spans="1:23" ht="13.8" x14ac:dyDescent="0.25">
      <c r="A26" s="62"/>
      <c r="B26" s="84"/>
      <c r="C26" s="84"/>
      <c r="D26" s="84"/>
      <c r="E26" s="84"/>
      <c r="F26" s="84"/>
      <c r="G26" s="84"/>
      <c r="J26" s="55"/>
      <c r="K26" s="55"/>
      <c r="L26" s="55"/>
      <c r="M26" s="55"/>
      <c r="N26" s="55"/>
      <c r="O26" s="55"/>
      <c r="P26" s="55"/>
      <c r="Q26" s="55"/>
      <c r="R26" s="55"/>
      <c r="S26" s="55"/>
      <c r="T26" s="55"/>
      <c r="U26" s="55"/>
    </row>
    <row r="27" spans="1:23" ht="4.5" customHeight="1" x14ac:dyDescent="0.25">
      <c r="A27" s="62"/>
      <c r="B27" s="63"/>
      <c r="C27" s="63"/>
      <c r="D27" s="55"/>
      <c r="E27" s="55"/>
      <c r="F27" s="55"/>
      <c r="G27" s="84"/>
      <c r="H27" s="63"/>
      <c r="I27" s="63"/>
      <c r="J27" s="63"/>
      <c r="K27" s="63"/>
      <c r="L27" s="63"/>
      <c r="M27" s="55"/>
      <c r="N27" s="55"/>
      <c r="O27" s="55"/>
      <c r="P27" s="55"/>
      <c r="Q27" s="55"/>
      <c r="R27" s="55"/>
      <c r="S27" s="55"/>
      <c r="T27" s="55"/>
      <c r="U27" s="55"/>
    </row>
    <row r="28" spans="1:23" ht="6.75" customHeight="1" x14ac:dyDescent="0.25">
      <c r="A28" s="62"/>
      <c r="B28" s="84"/>
      <c r="C28" s="84"/>
      <c r="D28" s="84"/>
      <c r="E28" s="84"/>
      <c r="F28" s="84"/>
      <c r="G28" s="84"/>
      <c r="J28" s="55"/>
      <c r="K28" s="55"/>
      <c r="L28" s="55"/>
      <c r="M28" s="55"/>
      <c r="N28" s="55"/>
      <c r="O28" s="55"/>
      <c r="P28" s="55"/>
      <c r="Q28" s="55"/>
      <c r="R28" s="55"/>
      <c r="S28" s="55"/>
      <c r="T28" s="55"/>
      <c r="U28" s="55"/>
    </row>
    <row r="29" spans="1:23" ht="16.5" customHeight="1" x14ac:dyDescent="0.25">
      <c r="A29" s="62"/>
      <c r="B29" s="225" t="s">
        <v>106</v>
      </c>
      <c r="C29" s="226"/>
      <c r="D29" s="226"/>
      <c r="E29" s="226"/>
      <c r="F29" s="226"/>
      <c r="G29" s="226"/>
      <c r="H29" s="226"/>
      <c r="I29" s="226"/>
      <c r="J29" s="226"/>
      <c r="K29" s="226"/>
      <c r="L29" s="226"/>
      <c r="M29" s="226"/>
      <c r="N29" s="226"/>
      <c r="O29" s="226"/>
      <c r="P29" s="226"/>
      <c r="Q29" s="226"/>
      <c r="R29" s="226"/>
      <c r="S29" s="226"/>
      <c r="T29" s="226"/>
      <c r="U29" s="226"/>
      <c r="V29" s="226"/>
      <c r="W29" s="227"/>
    </row>
    <row r="30" spans="1:23" ht="13.8" x14ac:dyDescent="0.25">
      <c r="A30" s="62"/>
      <c r="B30" s="58"/>
      <c r="C30" s="58"/>
      <c r="D30" s="60"/>
      <c r="E30" s="60"/>
      <c r="F30" s="60"/>
      <c r="H30" s="63"/>
      <c r="I30" s="63"/>
      <c r="J30" s="63"/>
      <c r="K30" s="63"/>
      <c r="L30" s="63"/>
    </row>
    <row r="31" spans="1:23" ht="15" customHeight="1" x14ac:dyDescent="0.25">
      <c r="A31" s="62"/>
      <c r="B31" s="228" t="s">
        <v>69</v>
      </c>
      <c r="C31" s="229"/>
      <c r="D31" s="283">
        <v>46224</v>
      </c>
      <c r="E31" s="236"/>
      <c r="F31" s="63" t="s">
        <v>70</v>
      </c>
      <c r="G31" s="234" t="s">
        <v>49</v>
      </c>
      <c r="H31" s="236"/>
      <c r="I31" s="284" t="s">
        <v>107</v>
      </c>
      <c r="J31" s="228"/>
      <c r="K31" s="228"/>
      <c r="L31" s="228"/>
      <c r="M31" s="229"/>
      <c r="N31" s="234" t="s">
        <v>229</v>
      </c>
      <c r="O31" s="235"/>
      <c r="P31" s="235"/>
      <c r="Q31" s="235"/>
      <c r="R31" s="236"/>
      <c r="T31" s="55"/>
      <c r="U31" s="55"/>
    </row>
    <row r="32" spans="1:23" ht="13.8" x14ac:dyDescent="0.25">
      <c r="A32" s="62"/>
      <c r="B32" s="58"/>
      <c r="C32" s="58"/>
      <c r="D32" s="60"/>
      <c r="E32" s="60"/>
      <c r="F32" s="60"/>
      <c r="H32" s="288"/>
      <c r="I32" s="288"/>
      <c r="J32" s="288"/>
      <c r="K32" s="288"/>
      <c r="L32" s="288"/>
    </row>
    <row r="33" spans="2:23" s="65" customFormat="1" ht="28.5" customHeight="1" x14ac:dyDescent="0.3">
      <c r="B33" s="248" t="s">
        <v>73</v>
      </c>
      <c r="C33" s="248" t="s">
        <v>74</v>
      </c>
      <c r="D33" s="251" t="s">
        <v>75</v>
      </c>
      <c r="E33" s="252"/>
      <c r="F33" s="248" t="s">
        <v>76</v>
      </c>
      <c r="G33" s="248" t="s">
        <v>77</v>
      </c>
      <c r="H33" s="241" t="s">
        <v>78</v>
      </c>
      <c r="I33" s="242"/>
      <c r="J33" s="242"/>
      <c r="K33" s="242"/>
      <c r="L33" s="242"/>
      <c r="M33" s="242"/>
      <c r="N33" s="242"/>
      <c r="O33" s="242"/>
      <c r="P33" s="243"/>
      <c r="Q33" s="237" t="s">
        <v>79</v>
      </c>
      <c r="R33" s="238"/>
      <c r="S33" s="238"/>
      <c r="T33" s="239"/>
      <c r="U33" s="66" t="s">
        <v>80</v>
      </c>
      <c r="V33" s="285" t="s">
        <v>108</v>
      </c>
      <c r="W33" s="85"/>
    </row>
    <row r="34" spans="2:23" s="65" customFormat="1" ht="21.75" customHeight="1" x14ac:dyDescent="0.3">
      <c r="B34" s="249"/>
      <c r="C34" s="249"/>
      <c r="D34" s="253"/>
      <c r="E34" s="254"/>
      <c r="F34" s="249"/>
      <c r="G34" s="249"/>
      <c r="H34" s="241" t="s">
        <v>81</v>
      </c>
      <c r="I34" s="242"/>
      <c r="J34" s="242"/>
      <c r="K34" s="243"/>
      <c r="L34" s="241" t="s">
        <v>82</v>
      </c>
      <c r="M34" s="242"/>
      <c r="N34" s="242"/>
      <c r="O34" s="242"/>
      <c r="P34" s="243"/>
      <c r="Q34" s="244" t="s">
        <v>83</v>
      </c>
      <c r="R34" s="244" t="s">
        <v>84</v>
      </c>
      <c r="S34" s="244" t="s">
        <v>85</v>
      </c>
      <c r="T34" s="246" t="s">
        <v>86</v>
      </c>
      <c r="U34" s="289" t="s">
        <v>219</v>
      </c>
      <c r="V34" s="286"/>
      <c r="W34" s="85"/>
    </row>
    <row r="35" spans="2:23" s="65" customFormat="1" ht="66" x14ac:dyDescent="0.3">
      <c r="B35" s="250"/>
      <c r="C35" s="250"/>
      <c r="D35" s="67" t="s">
        <v>88</v>
      </c>
      <c r="E35" s="67" t="s">
        <v>36</v>
      </c>
      <c r="F35" s="250"/>
      <c r="G35" s="250"/>
      <c r="H35" s="67" t="s">
        <v>89</v>
      </c>
      <c r="I35" s="67" t="s">
        <v>90</v>
      </c>
      <c r="J35" s="67" t="s">
        <v>91</v>
      </c>
      <c r="K35" s="67" t="s">
        <v>90</v>
      </c>
      <c r="L35" s="67" t="s">
        <v>92</v>
      </c>
      <c r="M35" s="39" t="s">
        <v>38</v>
      </c>
      <c r="N35" s="39" t="s">
        <v>93</v>
      </c>
      <c r="O35" s="39" t="s">
        <v>94</v>
      </c>
      <c r="P35" s="67" t="s">
        <v>95</v>
      </c>
      <c r="Q35" s="245"/>
      <c r="R35" s="245"/>
      <c r="S35" s="245"/>
      <c r="T35" s="247"/>
      <c r="U35" s="290"/>
      <c r="V35" s="287"/>
      <c r="W35" s="85"/>
    </row>
    <row r="36" spans="2:23" s="120" customFormat="1" ht="171.6" x14ac:dyDescent="0.25">
      <c r="B36" s="305" t="str">
        <f>+'1. Mapa y plan de tratamiento'!E11</f>
        <v>R-GTI-001</v>
      </c>
      <c r="C36" s="270" t="str">
        <f>+'1. Mapa y plan de tratamiento'!G11</f>
        <v>Posibilidad de afectación de la imagen institucional debido a retrasos en la implementación de los proyectos de tecnologías de la información, por falta de seguimiento.</v>
      </c>
      <c r="D36" s="273" t="s">
        <v>96</v>
      </c>
      <c r="E36" s="276">
        <f>VLOOKUP(D36,[1]Criterios!$A$20:$B$24,2,FALSE)</f>
        <v>0.6</v>
      </c>
      <c r="F36" s="303" t="str">
        <f>+'1. Mapa y plan de tratamiento'!F11</f>
        <v>Debido a la falta de seguimiento a la implementación de los proyectos de Tecnología</v>
      </c>
      <c r="G36" s="147" t="str">
        <f>+'1. Mapa y plan de tratamiento'!M11</f>
        <v>El líder de gobierno de TI, trimestralmente realiza seguimiento a la implementación de las iniciativas de transformación, presupuesto y hoja de ruta establecidos en el PETI, con el fin de revisar los avances o dificultades presentados y  evitar retrasos en el desarrollo de los proyectos de acuerdo con lo establecido en el indicador del Plan Estratégico de Tecnologías de la Información (PLA-TI-006).
Como evidencia se cuenta con informe de seguimiento y monitoreo que refleja el estado de la implementación de las iniciativas.
En caso de identificarse alguna iniciativa con rezago, se debe presentar en la mesa técnica de articulación de proyectos con componentes de TI, analizar la situación y proceder con la gestión para dar cumplimiento con lo programado. Como evidencia se cuenta con el acta de la mesa.</v>
      </c>
      <c r="H36" s="116" t="s">
        <v>97</v>
      </c>
      <c r="I36" s="117">
        <f>VLOOKUP(H36,[1]Criterios!$B$3:$C$6,2,FALSE)</f>
        <v>0.25</v>
      </c>
      <c r="J36" s="116" t="s">
        <v>58</v>
      </c>
      <c r="K36" s="117">
        <f>VLOOKUP(J36,[1]Criterios!$B$7:$C$9,2,FALSE)</f>
        <v>0.15</v>
      </c>
      <c r="L36" s="118" t="s">
        <v>98</v>
      </c>
      <c r="M36" s="118" t="s">
        <v>99</v>
      </c>
      <c r="N36" s="118" t="s">
        <v>100</v>
      </c>
      <c r="O36" s="118" t="s">
        <v>101</v>
      </c>
      <c r="P36" s="118" t="s">
        <v>102</v>
      </c>
      <c r="Q36" s="119">
        <f t="shared" ref="Q36:Q47" si="1">+I36+K36</f>
        <v>0.4</v>
      </c>
      <c r="R36" s="119">
        <f>(E36-(E36*Q36))</f>
        <v>0.36</v>
      </c>
      <c r="S36" s="304" t="e">
        <f>IF(R37&gt;1%,R37,R36)</f>
        <v>#REF!</v>
      </c>
      <c r="T36" s="291" t="e">
        <f>IF(S40&gt;1%,S40,(IF(S38&gt;1%,S38,S36)))</f>
        <v>#REF!</v>
      </c>
      <c r="U36" s="294" t="e">
        <f>IF(T36&lt;=20%,[1]Criterios!$A$20,IF(T36&lt;=40%,[1]Criterios!$A$21,IF(T36&lt;=60%,[1]Criterios!$A$22,IF(T36&lt;=80,[1]Criterios!$A$23,[1]Criterios!$A$24))))</f>
        <v>#REF!</v>
      </c>
      <c r="V36" s="169" t="s">
        <v>232</v>
      </c>
    </row>
    <row r="37" spans="2:23" s="120" customFormat="1" ht="14.4" x14ac:dyDescent="0.25">
      <c r="B37" s="306"/>
      <c r="C37" s="271"/>
      <c r="D37" s="274"/>
      <c r="E37" s="277"/>
      <c r="F37" s="298"/>
      <c r="G37" s="166"/>
      <c r="H37" s="116" t="s">
        <v>104</v>
      </c>
      <c r="I37" s="122" t="e">
        <f>VLOOKUP(H37,[1]Criterios!$B$3:$C$6,2,FALSE)</f>
        <v>#REF!</v>
      </c>
      <c r="J37" s="116" t="s">
        <v>104</v>
      </c>
      <c r="K37" s="122">
        <f>VLOOKUP(J37,[1]Criterios!$B$7:$C$9,2,FALSE)</f>
        <v>0</v>
      </c>
      <c r="L37" s="116"/>
      <c r="M37" s="116"/>
      <c r="N37" s="116"/>
      <c r="O37" s="116"/>
      <c r="P37" s="116"/>
      <c r="Q37" s="123" t="e">
        <f t="shared" si="1"/>
        <v>#REF!</v>
      </c>
      <c r="R37" s="123" t="e">
        <f>(R36-(R36*Q37))</f>
        <v>#REF!</v>
      </c>
      <c r="S37" s="300"/>
      <c r="T37" s="292"/>
      <c r="U37" s="295"/>
      <c r="V37" s="162"/>
    </row>
    <row r="38" spans="2:23" s="120" customFormat="1" ht="14.4" x14ac:dyDescent="0.25">
      <c r="B38" s="306"/>
      <c r="C38" s="271"/>
      <c r="D38" s="274"/>
      <c r="E38" s="277"/>
      <c r="F38" s="297"/>
      <c r="G38" s="166"/>
      <c r="H38" s="116" t="s">
        <v>104</v>
      </c>
      <c r="I38" s="122">
        <v>0</v>
      </c>
      <c r="J38" s="116" t="s">
        <v>104</v>
      </c>
      <c r="K38" s="122">
        <v>0</v>
      </c>
      <c r="L38" s="118"/>
      <c r="M38" s="118"/>
      <c r="N38" s="118"/>
      <c r="O38" s="118"/>
      <c r="P38" s="118"/>
      <c r="Q38" s="123">
        <v>0</v>
      </c>
      <c r="R38" s="123">
        <f>IF(Q38&gt;1%,(R37-(R37*Q38)),Q38)</f>
        <v>0</v>
      </c>
      <c r="S38" s="299" t="e">
        <f>IF(R39&gt;1%,R39,R38)</f>
        <v>#REF!</v>
      </c>
      <c r="T38" s="292"/>
      <c r="U38" s="295"/>
      <c r="V38" s="163"/>
    </row>
    <row r="39" spans="2:23" s="120" customFormat="1" ht="14.4" x14ac:dyDescent="0.25">
      <c r="B39" s="306"/>
      <c r="C39" s="271"/>
      <c r="D39" s="274"/>
      <c r="E39" s="277"/>
      <c r="F39" s="298"/>
      <c r="G39" s="166"/>
      <c r="H39" s="116" t="s">
        <v>104</v>
      </c>
      <c r="I39" s="122" t="e">
        <f>VLOOKUP(H39,[1]Criterios!$B$3:$C$6,2,FALSE)</f>
        <v>#REF!</v>
      </c>
      <c r="J39" s="116" t="s">
        <v>104</v>
      </c>
      <c r="K39" s="122">
        <f>VLOOKUP(J39,[1]Criterios!$B$7:$C$9,2,FALSE)</f>
        <v>0</v>
      </c>
      <c r="L39" s="116"/>
      <c r="M39" s="116"/>
      <c r="N39" s="116"/>
      <c r="O39" s="116"/>
      <c r="P39" s="116"/>
      <c r="Q39" s="123" t="e">
        <f t="shared" si="1"/>
        <v>#REF!</v>
      </c>
      <c r="R39" s="123" t="e">
        <f>(R38-(R38*Q39))</f>
        <v>#REF!</v>
      </c>
      <c r="S39" s="300"/>
      <c r="T39" s="292"/>
      <c r="U39" s="295"/>
      <c r="V39" s="162"/>
    </row>
    <row r="40" spans="2:23" s="120" customFormat="1" ht="14.4" x14ac:dyDescent="0.25">
      <c r="B40" s="306"/>
      <c r="C40" s="271"/>
      <c r="D40" s="274"/>
      <c r="E40" s="277"/>
      <c r="F40" s="297"/>
      <c r="G40" s="167"/>
      <c r="H40" s="116" t="s">
        <v>104</v>
      </c>
      <c r="I40" s="126" t="e">
        <f>VLOOKUP(H40,[1]Criterios!$B$3:$C$6,2,FALSE)</f>
        <v>#REF!</v>
      </c>
      <c r="J40" s="116" t="s">
        <v>104</v>
      </c>
      <c r="K40" s="126">
        <f>VLOOKUP(J40,[1]Criterios!$B$7:$C$9,2,FALSE)</f>
        <v>0</v>
      </c>
      <c r="L40" s="116"/>
      <c r="M40" s="116"/>
      <c r="N40" s="116"/>
      <c r="O40" s="116"/>
      <c r="P40" s="116"/>
      <c r="Q40" s="127" t="e">
        <f t="shared" si="1"/>
        <v>#REF!</v>
      </c>
      <c r="R40" s="127" t="e">
        <f>IF(Q40&gt;1%,(R39-(R39*Q40)),Q40)</f>
        <v>#REF!</v>
      </c>
      <c r="S40" s="299" t="e">
        <f>IF(R41&gt;1%,R41,R40)</f>
        <v>#REF!</v>
      </c>
      <c r="T40" s="292"/>
      <c r="U40" s="295"/>
      <c r="V40" s="162"/>
    </row>
    <row r="41" spans="2:23" s="120" customFormat="1" ht="14.4" x14ac:dyDescent="0.25">
      <c r="B41" s="307"/>
      <c r="C41" s="272"/>
      <c r="D41" s="275"/>
      <c r="E41" s="278"/>
      <c r="F41" s="301"/>
      <c r="G41" s="168"/>
      <c r="H41" s="150" t="s">
        <v>104</v>
      </c>
      <c r="I41" s="151" t="e">
        <f>VLOOKUP(H41,[1]Criterios!$B$3:$C$6,2,FALSE)</f>
        <v>#REF!</v>
      </c>
      <c r="J41" s="150" t="s">
        <v>104</v>
      </c>
      <c r="K41" s="129">
        <f>VLOOKUP(J41,[1]Criterios!$B$7:$C$9,2,FALSE)</f>
        <v>0</v>
      </c>
      <c r="L41" s="130"/>
      <c r="M41" s="130"/>
      <c r="N41" s="130"/>
      <c r="O41" s="130"/>
      <c r="P41" s="130"/>
      <c r="Q41" s="131" t="e">
        <f t="shared" si="1"/>
        <v>#REF!</v>
      </c>
      <c r="R41" s="131" t="e">
        <f>IF(Q41&gt;1%,(R40-(R40*Q41)),Q41)</f>
        <v>#REF!</v>
      </c>
      <c r="S41" s="302"/>
      <c r="T41" s="293"/>
      <c r="U41" s="296"/>
      <c r="V41" s="162"/>
    </row>
    <row r="42" spans="2:23" s="120" customFormat="1" ht="165.6" x14ac:dyDescent="0.25">
      <c r="B42" s="308" t="str">
        <f>+'1. Mapa y plan de tratamiento'!E12</f>
        <v>R-GTI-002</v>
      </c>
      <c r="C42" s="270" t="str">
        <f>+'1. Mapa y plan de tratamiento'!G12</f>
        <v xml:space="preserve">
Posibilidad de afectación económica por  demoras o reprocesos en la atención de incidentes o requerimientos tecnológicos, debido a la falta de alertas oportunas que permitan la gestión adecuada de la infraestructura y los servicios tecnológicos</v>
      </c>
      <c r="D42" s="273" t="s">
        <v>96</v>
      </c>
      <c r="E42" s="276">
        <f>VLOOKUP(D42,[1]Criterios!$A$20:$B$24,2,FALSE)</f>
        <v>0.6</v>
      </c>
      <c r="F42" s="303" t="str">
        <f>+'1. Mapa y plan de tratamiento'!F12</f>
        <v>1. Debido a  falta de seguimiento oportuno a los incidentes o requerimientos reportados en la mesa de servicio y servicio de infraestructura tecnológica</v>
      </c>
      <c r="G42" s="167" t="str">
        <f>+'1. Mapa y plan de tratamiento'!M12</f>
        <v xml:space="preserve">El líder de mesa de servicios mensualmente verifica los incidentes reportados por área y oportunidad de la respuesta (casos solucionados efectivamente), con el fin de generar alertas al proceso, identificar casos recurrentes  y formular acciones de mejora en la atención en cada nivel de servicio, de acuerdo con lo establecido en el procedimiento Gestión de requerimientos e incidentes de tecnologías de la información (PCD-SMT-008).
Como evidencia se cuenta con un informe de incidentes reportados y los planes de mejora con las acciones definidas y realizadas trimestralmente, cuando aplique.
En caso de presentarse alguna inconsistencia en el seguimiento, se debe analizar y proceder con las alertas o acciones respectivas para dar solución a lo presentado.  </v>
      </c>
      <c r="H42" s="118" t="s">
        <v>97</v>
      </c>
      <c r="I42" s="117">
        <f>VLOOKUP(H42,[1]Criterios!$B$3:$C$6,2,FALSE)</f>
        <v>0.25</v>
      </c>
      <c r="J42" s="118" t="s">
        <v>203</v>
      </c>
      <c r="K42" s="126">
        <f>VLOOKUP(J42,[1]Criterios!$B$7:$C$9,2,FALSE)</f>
        <v>0.25</v>
      </c>
      <c r="L42" s="132" t="s">
        <v>98</v>
      </c>
      <c r="M42" s="132" t="s">
        <v>99</v>
      </c>
      <c r="N42" s="132" t="s">
        <v>100</v>
      </c>
      <c r="O42" s="132" t="s">
        <v>101</v>
      </c>
      <c r="P42" s="132" t="s">
        <v>102</v>
      </c>
      <c r="Q42" s="119">
        <f t="shared" si="1"/>
        <v>0.5</v>
      </c>
      <c r="R42" s="119">
        <f>(E42-(E42*Q42))</f>
        <v>0.3</v>
      </c>
      <c r="S42" s="304" t="e">
        <f>IF(R43&gt;1%,R43,R42)</f>
        <v>#REF!</v>
      </c>
      <c r="T42" s="291" t="e">
        <f>IF(S46&gt;1%,S46,(IF(S44&gt;1%,S44,S42)))</f>
        <v>#REF!</v>
      </c>
      <c r="U42" s="294" t="e">
        <f>IF(T42&lt;=20%,[1]Criterios!$A$20,IF(T42&lt;=40%,[1]Criterios!$A$21,IF(T42&lt;=60%,[1]Criterios!$A$22,IF(T42&lt;=80,[1]Criterios!$A$23,[1]Criterios!$A$24))))</f>
        <v>#REF!</v>
      </c>
      <c r="V42" s="169" t="s">
        <v>232</v>
      </c>
    </row>
    <row r="43" spans="2:23" s="134" customFormat="1" ht="13.8" x14ac:dyDescent="0.25">
      <c r="B43" s="309"/>
      <c r="C43" s="271"/>
      <c r="D43" s="274"/>
      <c r="E43" s="277"/>
      <c r="F43" s="298"/>
      <c r="G43" s="121"/>
      <c r="H43" s="116" t="s">
        <v>104</v>
      </c>
      <c r="I43" s="122" t="e">
        <f>VLOOKUP(H43,[1]Criterios!$B$3:$C$6,2,FALSE)</f>
        <v>#REF!</v>
      </c>
      <c r="J43" s="116" t="s">
        <v>104</v>
      </c>
      <c r="K43" s="122">
        <f>VLOOKUP(J43,[1]Criterios!$B$7:$C$9,2,FALSE)</f>
        <v>0</v>
      </c>
      <c r="L43" s="116"/>
      <c r="M43" s="116"/>
      <c r="N43" s="116"/>
      <c r="O43" s="116"/>
      <c r="P43" s="116"/>
      <c r="Q43" s="123" t="e">
        <f t="shared" si="1"/>
        <v>#REF!</v>
      </c>
      <c r="R43" s="123" t="e">
        <f>(R42-(R42*Q43))</f>
        <v>#REF!</v>
      </c>
      <c r="S43" s="300"/>
      <c r="T43" s="292"/>
      <c r="U43" s="295"/>
      <c r="V43" s="133"/>
    </row>
    <row r="44" spans="2:23" s="134" customFormat="1" ht="165.6" x14ac:dyDescent="0.25">
      <c r="B44" s="309"/>
      <c r="C44" s="271"/>
      <c r="D44" s="274"/>
      <c r="E44" s="277"/>
      <c r="F44" s="297" t="str">
        <f>+'1. Mapa y plan de tratamiento'!F13</f>
        <v>2. Debido a debilidades o desconocimiento de las actividades establecidas para gestionar los requerimientos e incidentes de tecnologías de la información 
para la atención de la mesa de servicio y servicio de infraestructura tecnológica</v>
      </c>
      <c r="G44" s="167" t="str">
        <f>+'1. Mapa y plan de tratamiento'!M13</f>
        <v xml:space="preserve">El  líder de Infraestructura , trimestralmente revisa el mantenimiento de la infraestructura tecnológica con el fin de establecer las capacidades para  la adquisición e implementación referente a modernización y sostenibilidad de la infraestructura tecnológica para la SDIS, con el fin de brindar los servicios de manera efectiva, de acuerdo a lo establecido en el Plan de Mantenimiento de Infraestructura Tecnológica (PLA-TI-009).
La evidencia es un informe que el líder de mesa de Infraestructura Tecnológica elabora trimestralmente con los resultados del seguimiento.
En caso de encontrar alguna inconsistencia en el seguimiento se debe analizar y proceder con las acciones de mejora respectivas para dar solución a lo presentado. </v>
      </c>
      <c r="H44" s="116" t="s">
        <v>97</v>
      </c>
      <c r="I44" s="122">
        <v>0</v>
      </c>
      <c r="J44" s="116" t="s">
        <v>58</v>
      </c>
      <c r="K44" s="122">
        <f>VLOOKUP(J44,[1]Criterios!$B$7:$C$9,2,FALSE)</f>
        <v>0.15</v>
      </c>
      <c r="L44" s="116" t="s">
        <v>98</v>
      </c>
      <c r="M44" s="116" t="s">
        <v>99</v>
      </c>
      <c r="N44" s="116" t="s">
        <v>100</v>
      </c>
      <c r="O44" s="116" t="s">
        <v>101</v>
      </c>
      <c r="P44" s="116" t="s">
        <v>102</v>
      </c>
      <c r="Q44" s="123">
        <f t="shared" si="1"/>
        <v>0.15</v>
      </c>
      <c r="R44" s="123" t="e">
        <f>IF(Q44&gt;1%,(R43-(R43*Q44)),Q44)</f>
        <v>#REF!</v>
      </c>
      <c r="S44" s="299" t="e">
        <f>IF(R45&gt;1%,R45,R44)</f>
        <v>#REF!</v>
      </c>
      <c r="T44" s="292"/>
      <c r="U44" s="295"/>
      <c r="V44" s="169" t="s">
        <v>232</v>
      </c>
    </row>
    <row r="45" spans="2:23" s="134" customFormat="1" ht="13.8" x14ac:dyDescent="0.25">
      <c r="B45" s="309"/>
      <c r="C45" s="271"/>
      <c r="D45" s="274"/>
      <c r="E45" s="277"/>
      <c r="F45" s="298"/>
      <c r="G45" s="121"/>
      <c r="H45" s="116" t="s">
        <v>104</v>
      </c>
      <c r="I45" s="122" t="e">
        <f>VLOOKUP(H45,[1]Criterios!$B$3:$C$6,2,FALSE)</f>
        <v>#REF!</v>
      </c>
      <c r="J45" s="116" t="s">
        <v>104</v>
      </c>
      <c r="K45" s="122">
        <f>VLOOKUP(J45,[1]Criterios!$B$7:$C$9,2,FALSE)</f>
        <v>0</v>
      </c>
      <c r="L45" s="116"/>
      <c r="M45" s="116"/>
      <c r="N45" s="116"/>
      <c r="O45" s="116"/>
      <c r="P45" s="116"/>
      <c r="Q45" s="123" t="e">
        <f t="shared" si="1"/>
        <v>#REF!</v>
      </c>
      <c r="R45" s="123" t="e">
        <f>(R44-(R44*Q45))</f>
        <v>#REF!</v>
      </c>
      <c r="S45" s="300"/>
      <c r="T45" s="292"/>
      <c r="U45" s="295"/>
      <c r="V45" s="133"/>
    </row>
    <row r="46" spans="2:23" s="134" customFormat="1" ht="13.8" x14ac:dyDescent="0.25">
      <c r="B46" s="309"/>
      <c r="C46" s="271"/>
      <c r="D46" s="274"/>
      <c r="E46" s="277"/>
      <c r="F46" s="297"/>
      <c r="G46" s="125"/>
      <c r="H46" s="116" t="s">
        <v>104</v>
      </c>
      <c r="I46" s="126" t="e">
        <f>VLOOKUP(H46,[1]Criterios!$B$3:$C$6,2,FALSE)</f>
        <v>#REF!</v>
      </c>
      <c r="J46" s="116" t="s">
        <v>104</v>
      </c>
      <c r="K46" s="126">
        <f>VLOOKUP(J46,[1]Criterios!$B$7:$C$9,2,FALSE)</f>
        <v>0</v>
      </c>
      <c r="L46" s="116"/>
      <c r="M46" s="116"/>
      <c r="N46" s="116"/>
      <c r="O46" s="116"/>
      <c r="P46" s="116"/>
      <c r="Q46" s="127" t="e">
        <f t="shared" si="1"/>
        <v>#REF!</v>
      </c>
      <c r="R46" s="127" t="e">
        <f>IF(Q46&gt;1%,(R45-(R45*Q46)),Q46)</f>
        <v>#REF!</v>
      </c>
      <c r="S46" s="299" t="e">
        <f>IF(R47&gt;1%,R47,R46)</f>
        <v>#REF!</v>
      </c>
      <c r="T46" s="292"/>
      <c r="U46" s="295"/>
      <c r="V46" s="133"/>
    </row>
    <row r="47" spans="2:23" s="134" customFormat="1" ht="13.8" x14ac:dyDescent="0.25">
      <c r="B47" s="310"/>
      <c r="C47" s="272"/>
      <c r="D47" s="275"/>
      <c r="E47" s="278"/>
      <c r="F47" s="301"/>
      <c r="G47" s="128"/>
      <c r="H47" s="130" t="s">
        <v>104</v>
      </c>
      <c r="I47" s="129" t="e">
        <f>VLOOKUP(H47,[1]Criterios!$B$3:$C$6,2,FALSE)</f>
        <v>#REF!</v>
      </c>
      <c r="J47" s="130" t="s">
        <v>104</v>
      </c>
      <c r="K47" s="129">
        <f>VLOOKUP(J47,[1]Criterios!$B$7:$C$9,2,FALSE)</f>
        <v>0</v>
      </c>
      <c r="L47" s="130"/>
      <c r="M47" s="130"/>
      <c r="N47" s="130"/>
      <c r="O47" s="130"/>
      <c r="P47" s="130"/>
      <c r="Q47" s="131" t="e">
        <f t="shared" si="1"/>
        <v>#REF!</v>
      </c>
      <c r="R47" s="131" t="e">
        <f>IF(Q47&gt;1%,(R46-(R46*Q47)),Q47)</f>
        <v>#REF!</v>
      </c>
      <c r="S47" s="302"/>
      <c r="T47" s="293"/>
      <c r="U47" s="296"/>
      <c r="V47" s="133"/>
    </row>
    <row r="48" spans="2:23" s="136" customFormat="1" x14ac:dyDescent="0.25">
      <c r="B48" s="135"/>
      <c r="C48" s="135"/>
      <c r="D48" s="135"/>
      <c r="E48" s="135"/>
      <c r="F48" s="135"/>
      <c r="G48" s="135"/>
      <c r="H48" s="87"/>
      <c r="I48" s="87"/>
      <c r="J48" s="87"/>
      <c r="K48" s="87"/>
      <c r="L48" s="87"/>
      <c r="M48" s="87"/>
      <c r="N48" s="87"/>
      <c r="O48" s="87"/>
      <c r="P48" s="87"/>
      <c r="Q48" s="87"/>
      <c r="R48" s="87"/>
      <c r="S48" s="87"/>
      <c r="T48" s="87"/>
      <c r="U48" s="87"/>
    </row>
    <row r="49" spans="1:23" s="136" customFormat="1" ht="5.25" customHeight="1" x14ac:dyDescent="0.25">
      <c r="B49" s="137"/>
      <c r="C49" s="137"/>
      <c r="D49" s="138"/>
      <c r="E49" s="138"/>
      <c r="F49" s="138"/>
      <c r="G49" s="139"/>
      <c r="H49" s="87"/>
      <c r="I49" s="87"/>
      <c r="J49" s="139"/>
      <c r="K49" s="139"/>
      <c r="L49" s="139"/>
      <c r="M49" s="138"/>
      <c r="N49" s="138"/>
      <c r="O49" s="138"/>
    </row>
    <row r="50" spans="1:23" s="136" customFormat="1" x14ac:dyDescent="0.25">
      <c r="B50" s="137"/>
      <c r="C50" s="137"/>
      <c r="D50" s="138"/>
      <c r="E50" s="138"/>
      <c r="F50" s="138"/>
      <c r="G50" s="139"/>
      <c r="H50" s="87"/>
      <c r="I50" s="87"/>
      <c r="J50" s="139"/>
      <c r="K50" s="139"/>
      <c r="L50" s="139"/>
      <c r="M50" s="138"/>
      <c r="N50" s="138"/>
      <c r="O50" s="138"/>
    </row>
    <row r="51" spans="1:23" s="136" customFormat="1" ht="6.75" customHeight="1" x14ac:dyDescent="0.25">
      <c r="A51" s="134"/>
      <c r="B51" s="135"/>
      <c r="C51" s="135"/>
      <c r="D51" s="135"/>
      <c r="E51" s="135"/>
      <c r="F51" s="135"/>
      <c r="G51" s="135"/>
      <c r="H51" s="87"/>
      <c r="I51" s="87"/>
      <c r="J51" s="87"/>
      <c r="K51" s="87"/>
      <c r="L51" s="87"/>
      <c r="M51" s="87"/>
      <c r="N51" s="87"/>
      <c r="O51" s="87"/>
      <c r="P51" s="87"/>
      <c r="Q51" s="87"/>
      <c r="R51" s="87"/>
      <c r="S51" s="87"/>
      <c r="T51" s="87"/>
      <c r="U51" s="87"/>
    </row>
    <row r="52" spans="1:23" s="136" customFormat="1" ht="16.5" customHeight="1" x14ac:dyDescent="0.25">
      <c r="A52" s="134"/>
      <c r="B52" s="225" t="s">
        <v>109</v>
      </c>
      <c r="C52" s="226"/>
      <c r="D52" s="226"/>
      <c r="E52" s="226"/>
      <c r="F52" s="226"/>
      <c r="G52" s="226"/>
      <c r="H52" s="226"/>
      <c r="I52" s="226"/>
      <c r="J52" s="226"/>
      <c r="K52" s="226"/>
      <c r="L52" s="226"/>
      <c r="M52" s="226"/>
      <c r="N52" s="226"/>
      <c r="O52" s="226"/>
      <c r="P52" s="226"/>
      <c r="Q52" s="226"/>
      <c r="R52" s="226"/>
      <c r="S52" s="226"/>
      <c r="T52" s="226"/>
      <c r="U52" s="226"/>
      <c r="V52" s="226"/>
      <c r="W52" s="227"/>
    </row>
    <row r="53" spans="1:23" s="136" customFormat="1" ht="13.8" x14ac:dyDescent="0.25">
      <c r="A53" s="134"/>
      <c r="B53" s="140"/>
      <c r="C53" s="140"/>
      <c r="D53" s="141"/>
      <c r="E53" s="141"/>
      <c r="F53" s="141"/>
      <c r="G53" s="139"/>
      <c r="H53" s="142"/>
      <c r="I53" s="142"/>
      <c r="J53" s="142"/>
      <c r="K53" s="142"/>
      <c r="L53" s="142"/>
      <c r="M53" s="138"/>
      <c r="N53" s="138"/>
      <c r="O53" s="138"/>
    </row>
    <row r="54" spans="1:23" s="136" customFormat="1" ht="15" customHeight="1" x14ac:dyDescent="0.25">
      <c r="A54" s="134"/>
      <c r="B54" s="311" t="s">
        <v>69</v>
      </c>
      <c r="C54" s="312"/>
      <c r="D54" s="313">
        <v>46157</v>
      </c>
      <c r="E54" s="314"/>
      <c r="F54" s="142" t="s">
        <v>70</v>
      </c>
      <c r="G54" s="325" t="s">
        <v>49</v>
      </c>
      <c r="H54" s="326"/>
      <c r="I54" s="327" t="s">
        <v>107</v>
      </c>
      <c r="J54" s="328"/>
      <c r="K54" s="328"/>
      <c r="L54" s="328"/>
      <c r="M54" s="329"/>
      <c r="N54" s="325" t="s">
        <v>239</v>
      </c>
      <c r="O54" s="330"/>
      <c r="P54" s="330"/>
      <c r="Q54" s="330"/>
      <c r="R54" s="326"/>
      <c r="T54" s="87"/>
      <c r="U54" s="87"/>
    </row>
    <row r="55" spans="1:23" s="136" customFormat="1" ht="13.8" x14ac:dyDescent="0.25">
      <c r="A55" s="134"/>
      <c r="B55" s="140"/>
      <c r="C55" s="140"/>
      <c r="D55" s="141"/>
      <c r="E55" s="141"/>
      <c r="F55" s="141"/>
      <c r="G55" s="139"/>
      <c r="H55" s="320"/>
      <c r="I55" s="320"/>
      <c r="J55" s="320"/>
      <c r="K55" s="320"/>
      <c r="L55" s="320"/>
      <c r="M55" s="138"/>
      <c r="N55" s="138"/>
      <c r="O55" s="138"/>
    </row>
    <row r="56" spans="1:23" s="143" customFormat="1" ht="28.5" customHeight="1" x14ac:dyDescent="0.25">
      <c r="B56" s="305" t="s">
        <v>73</v>
      </c>
      <c r="C56" s="305" t="s">
        <v>74</v>
      </c>
      <c r="D56" s="321" t="s">
        <v>75</v>
      </c>
      <c r="E56" s="322"/>
      <c r="F56" s="305" t="s">
        <v>76</v>
      </c>
      <c r="G56" s="305" t="s">
        <v>77</v>
      </c>
      <c r="H56" s="315" t="s">
        <v>78</v>
      </c>
      <c r="I56" s="316"/>
      <c r="J56" s="316"/>
      <c r="K56" s="316"/>
      <c r="L56" s="316"/>
      <c r="M56" s="316"/>
      <c r="N56" s="316"/>
      <c r="O56" s="316"/>
      <c r="P56" s="317"/>
      <c r="Q56" s="315" t="s">
        <v>79</v>
      </c>
      <c r="R56" s="316"/>
      <c r="S56" s="316"/>
      <c r="T56" s="317"/>
      <c r="U56" s="144" t="s">
        <v>80</v>
      </c>
      <c r="V56" s="285" t="s">
        <v>108</v>
      </c>
      <c r="W56" s="285" t="s">
        <v>110</v>
      </c>
    </row>
    <row r="57" spans="1:23" s="143" customFormat="1" ht="21.75" customHeight="1" x14ac:dyDescent="0.25">
      <c r="B57" s="306"/>
      <c r="C57" s="306"/>
      <c r="D57" s="323"/>
      <c r="E57" s="324"/>
      <c r="F57" s="306"/>
      <c r="G57" s="306"/>
      <c r="H57" s="315" t="s">
        <v>81</v>
      </c>
      <c r="I57" s="316"/>
      <c r="J57" s="316"/>
      <c r="K57" s="317"/>
      <c r="L57" s="315" t="s">
        <v>82</v>
      </c>
      <c r="M57" s="316"/>
      <c r="N57" s="316"/>
      <c r="O57" s="316"/>
      <c r="P57" s="317"/>
      <c r="Q57" s="305" t="s">
        <v>83</v>
      </c>
      <c r="R57" s="305" t="s">
        <v>84</v>
      </c>
      <c r="S57" s="305" t="s">
        <v>85</v>
      </c>
      <c r="T57" s="318" t="s">
        <v>86</v>
      </c>
      <c r="U57" s="318" t="s">
        <v>219</v>
      </c>
      <c r="V57" s="286"/>
      <c r="W57" s="286"/>
    </row>
    <row r="58" spans="1:23" s="143" customFormat="1" ht="66" x14ac:dyDescent="0.25">
      <c r="B58" s="307"/>
      <c r="C58" s="307"/>
      <c r="D58" s="145" t="s">
        <v>88</v>
      </c>
      <c r="E58" s="145" t="s">
        <v>36</v>
      </c>
      <c r="F58" s="307"/>
      <c r="G58" s="307"/>
      <c r="H58" s="145" t="s">
        <v>89</v>
      </c>
      <c r="I58" s="145" t="s">
        <v>90</v>
      </c>
      <c r="J58" s="145" t="s">
        <v>91</v>
      </c>
      <c r="K58" s="145" t="s">
        <v>90</v>
      </c>
      <c r="L58" s="145" t="s">
        <v>92</v>
      </c>
      <c r="M58" s="146" t="s">
        <v>38</v>
      </c>
      <c r="N58" s="146" t="s">
        <v>93</v>
      </c>
      <c r="O58" s="146" t="s">
        <v>94</v>
      </c>
      <c r="P58" s="145" t="s">
        <v>95</v>
      </c>
      <c r="Q58" s="307"/>
      <c r="R58" s="307"/>
      <c r="S58" s="307"/>
      <c r="T58" s="319"/>
      <c r="U58" s="319"/>
      <c r="V58" s="287"/>
      <c r="W58" s="287"/>
    </row>
    <row r="59" spans="1:23" s="120" customFormat="1" ht="165.75" customHeight="1" x14ac:dyDescent="0.25">
      <c r="B59" s="305" t="str">
        <f>+'1. Mapa y plan de tratamiento'!E11</f>
        <v>R-GTI-001</v>
      </c>
      <c r="C59" s="270" t="str">
        <f>+'1. Mapa y plan de tratamiento'!G11</f>
        <v>Posibilidad de afectación de la imagen institucional debido a retrasos en la implementación de los proyectos de tecnologías de la información, por falta de seguimiento.</v>
      </c>
      <c r="D59" s="273" t="s">
        <v>96</v>
      </c>
      <c r="E59" s="276">
        <f>VLOOKUP(D59,[1]Criterios!$A$20:$B$24,2,FALSE)</f>
        <v>0.6</v>
      </c>
      <c r="F59" s="303" t="str">
        <f>+'1. Mapa y plan de tratamiento'!F11</f>
        <v>Debido a la falta de seguimiento a la implementación de los proyectos de Tecnología</v>
      </c>
      <c r="G59" s="147" t="str">
        <f>+'1. Mapa y plan de tratamiento'!M11</f>
        <v>El líder de gobierno de TI, trimestralmente realiza seguimiento a la implementación de las iniciativas de transformación, presupuesto y hoja de ruta establecidos en el PETI, con el fin de revisar los avances o dificultades presentados y  evitar retrasos en el desarrollo de los proyectos de acuerdo con lo establecido en el indicador del Plan Estratégico de Tecnologías de la Información (PLA-TI-006).
Como evidencia se cuenta con informe de seguimiento y monitoreo que refleja el estado de la implementación de las iniciativas.
En caso de identificarse alguna iniciativa con rezago, se debe presentar en la mesa técnica de articulación de proyectos con componentes de TI, analizar la situación y proceder con la gestión para dar cumplimiento con lo programado. Como evidencia se cuenta con el acta de la mesa.</v>
      </c>
      <c r="H59" s="116" t="s">
        <v>97</v>
      </c>
      <c r="I59" s="117">
        <f>VLOOKUP(H59,[1]Criterios!$B$3:$C$6,2,FALSE)</f>
        <v>0.25</v>
      </c>
      <c r="J59" s="116" t="s">
        <v>58</v>
      </c>
      <c r="K59" s="117">
        <f>VLOOKUP(J59,[1]Criterios!$B$7:$C$9,2,FALSE)</f>
        <v>0.15</v>
      </c>
      <c r="L59" s="118" t="s">
        <v>98</v>
      </c>
      <c r="M59" s="118" t="s">
        <v>99</v>
      </c>
      <c r="N59" s="118" t="s">
        <v>100</v>
      </c>
      <c r="O59" s="118" t="s">
        <v>101</v>
      </c>
      <c r="P59" s="118" t="s">
        <v>102</v>
      </c>
      <c r="Q59" s="119">
        <f t="shared" ref="Q59:Q70" si="2">+I59+K59</f>
        <v>0.4</v>
      </c>
      <c r="R59" s="119">
        <f>(E59-(E59*Q59))</f>
        <v>0.36</v>
      </c>
      <c r="S59" s="304" t="e">
        <f>IF(R60&gt;1%,R60,R59)</f>
        <v>#REF!</v>
      </c>
      <c r="T59" s="291" t="e">
        <f>IF(S63&gt;1%,S63,(IF(S61&gt;1%,S61,S59)))</f>
        <v>#REF!</v>
      </c>
      <c r="U59" s="294" t="e">
        <f>IF(T59&lt;=20%,[1]Criterios!$A$20,IF(T59&lt;=40%,[1]Criterios!$A$21,IF(T59&lt;=60%,[1]Criterios!$A$22,IF(T59&lt;=80,[1]Criterios!$A$23,[1]Criterios!$A$24))))</f>
        <v>#REF!</v>
      </c>
      <c r="V59" s="173" t="s">
        <v>240</v>
      </c>
      <c r="W59" s="172" t="s">
        <v>241</v>
      </c>
    </row>
    <row r="60" spans="1:23" s="120" customFormat="1" ht="14.4" x14ac:dyDescent="0.25">
      <c r="B60" s="306"/>
      <c r="C60" s="271"/>
      <c r="D60" s="274"/>
      <c r="E60" s="277"/>
      <c r="F60" s="298"/>
      <c r="G60" s="166"/>
      <c r="H60" s="116" t="s">
        <v>104</v>
      </c>
      <c r="I60" s="117" t="e">
        <f>VLOOKUP(H60,[1]Criterios!$B$3:$C$6,2,FALSE)</f>
        <v>#REF!</v>
      </c>
      <c r="J60" s="116" t="s">
        <v>104</v>
      </c>
      <c r="K60" s="122">
        <f>VLOOKUP(J60,[1]Criterios!$B$7:$C$9,2,FALSE)</f>
        <v>0</v>
      </c>
      <c r="L60" s="116"/>
      <c r="M60" s="116"/>
      <c r="N60" s="116"/>
      <c r="O60" s="116"/>
      <c r="P60" s="116"/>
      <c r="Q60" s="123" t="e">
        <f t="shared" si="2"/>
        <v>#REF!</v>
      </c>
      <c r="R60" s="123" t="e">
        <f>(R59-(R59*Q60))</f>
        <v>#REF!</v>
      </c>
      <c r="S60" s="300"/>
      <c r="T60" s="292"/>
      <c r="U60" s="295"/>
      <c r="V60" s="124"/>
      <c r="W60" s="148"/>
    </row>
    <row r="61" spans="1:23" s="120" customFormat="1" ht="14.4" x14ac:dyDescent="0.25">
      <c r="B61" s="306"/>
      <c r="C61" s="271"/>
      <c r="D61" s="274"/>
      <c r="E61" s="277"/>
      <c r="F61" s="297"/>
      <c r="G61" s="166"/>
      <c r="H61" s="150" t="s">
        <v>104</v>
      </c>
      <c r="I61" s="151" t="e">
        <f>VLOOKUP(H61,[1]Criterios!$B$3:$C$6,2,FALSE)</f>
        <v>#REF!</v>
      </c>
      <c r="J61" s="150" t="s">
        <v>104</v>
      </c>
      <c r="K61" s="151">
        <f>VLOOKUP(J61,[1]Criterios!$B$7:$C$9,2,FALSE)</f>
        <v>0</v>
      </c>
      <c r="L61" s="118"/>
      <c r="M61" s="118"/>
      <c r="N61" s="118"/>
      <c r="O61" s="118"/>
      <c r="P61" s="118"/>
      <c r="Q61" s="123" t="e">
        <f t="shared" si="2"/>
        <v>#REF!</v>
      </c>
      <c r="R61" s="123" t="e">
        <f>IF(Q61&gt;1%,(R60-(R60*Q61)),Q61)</f>
        <v>#REF!</v>
      </c>
      <c r="S61" s="299" t="e">
        <f>IF(R62&gt;1%,R62,R61)</f>
        <v>#REF!</v>
      </c>
      <c r="T61" s="292"/>
      <c r="U61" s="295"/>
      <c r="V61" s="118"/>
      <c r="W61" s="147"/>
    </row>
    <row r="62" spans="1:23" s="120" customFormat="1" ht="14.4" x14ac:dyDescent="0.25">
      <c r="B62" s="306"/>
      <c r="C62" s="271"/>
      <c r="D62" s="274"/>
      <c r="E62" s="277"/>
      <c r="F62" s="298"/>
      <c r="G62" s="166"/>
      <c r="H62" s="116" t="s">
        <v>104</v>
      </c>
      <c r="I62" s="122" t="e">
        <f>VLOOKUP(H62,[1]Criterios!$B$3:$C$6,2,FALSE)</f>
        <v>#REF!</v>
      </c>
      <c r="J62" s="116" t="s">
        <v>104</v>
      </c>
      <c r="K62" s="122">
        <f>VLOOKUP(J62,[1]Criterios!$B$7:$C$9,2,FALSE)</f>
        <v>0</v>
      </c>
      <c r="L62" s="116"/>
      <c r="M62" s="116"/>
      <c r="N62" s="116"/>
      <c r="O62" s="116"/>
      <c r="P62" s="116"/>
      <c r="Q62" s="123" t="e">
        <f t="shared" si="2"/>
        <v>#REF!</v>
      </c>
      <c r="R62" s="123" t="e">
        <f>(R61-(R61*Q62))</f>
        <v>#REF!</v>
      </c>
      <c r="S62" s="300"/>
      <c r="T62" s="292"/>
      <c r="U62" s="295"/>
      <c r="V62" s="124"/>
      <c r="W62" s="148"/>
    </row>
    <row r="63" spans="1:23" s="120" customFormat="1" ht="14.4" x14ac:dyDescent="0.25">
      <c r="B63" s="306"/>
      <c r="C63" s="271"/>
      <c r="D63" s="274"/>
      <c r="E63" s="277"/>
      <c r="F63" s="297"/>
      <c r="G63" s="167"/>
      <c r="H63" s="132" t="s">
        <v>104</v>
      </c>
      <c r="I63" s="126" t="e">
        <f>VLOOKUP(H63,[1]Criterios!$B$3:$C$6,2,FALSE)</f>
        <v>#REF!</v>
      </c>
      <c r="J63" s="132" t="s">
        <v>104</v>
      </c>
      <c r="K63" s="126">
        <f>VLOOKUP(J63,[1]Criterios!$B$7:$C$9,2,FALSE)</f>
        <v>0</v>
      </c>
      <c r="L63" s="116"/>
      <c r="M63" s="116"/>
      <c r="N63" s="116"/>
      <c r="O63" s="116"/>
      <c r="P63" s="116"/>
      <c r="Q63" s="127" t="e">
        <f t="shared" si="2"/>
        <v>#REF!</v>
      </c>
      <c r="R63" s="127" t="e">
        <f>IF(Q63&gt;1%,(R62-(R62*Q63)),Q63)</f>
        <v>#REF!</v>
      </c>
      <c r="S63" s="299" t="e">
        <f>IF(R64&gt;1%,R64,R63)</f>
        <v>#REF!</v>
      </c>
      <c r="T63" s="292"/>
      <c r="U63" s="295"/>
      <c r="V63" s="124"/>
      <c r="W63" s="148"/>
    </row>
    <row r="64" spans="1:23" s="120" customFormat="1" ht="14.4" x14ac:dyDescent="0.25">
      <c r="B64" s="307"/>
      <c r="C64" s="272"/>
      <c r="D64" s="275"/>
      <c r="E64" s="278"/>
      <c r="F64" s="301"/>
      <c r="G64" s="168"/>
      <c r="H64" s="150" t="s">
        <v>104</v>
      </c>
      <c r="I64" s="152" t="e">
        <f>VLOOKUP(H64,[1]Criterios!$B$3:$C$6,2,FALSE)</f>
        <v>#REF!</v>
      </c>
      <c r="J64" s="150" t="s">
        <v>104</v>
      </c>
      <c r="K64" s="151">
        <f>VLOOKUP(J64,[1]Criterios!$B$7:$C$9,2,FALSE)</f>
        <v>0</v>
      </c>
      <c r="L64" s="130"/>
      <c r="M64" s="130"/>
      <c r="N64" s="130"/>
      <c r="O64" s="130"/>
      <c r="P64" s="130"/>
      <c r="Q64" s="131" t="e">
        <f t="shared" si="2"/>
        <v>#REF!</v>
      </c>
      <c r="R64" s="131" t="e">
        <f>IF(Q64&gt;1%,(R63-(R63*Q64)),Q64)</f>
        <v>#REF!</v>
      </c>
      <c r="S64" s="302"/>
      <c r="T64" s="293"/>
      <c r="U64" s="296"/>
      <c r="V64" s="124"/>
      <c r="W64" s="148"/>
    </row>
    <row r="65" spans="2:23" s="120" customFormat="1" ht="153" customHeight="1" x14ac:dyDescent="0.25">
      <c r="B65" s="308" t="str">
        <f>+'1. Mapa y plan de tratamiento'!E12</f>
        <v>R-GTI-002</v>
      </c>
      <c r="C65" s="270" t="str">
        <f>+'1. Mapa y plan de tratamiento'!G12</f>
        <v xml:space="preserve">
Posibilidad de afectación económica por  demoras o reprocesos en la atención de incidentes o requerimientos tecnológicos, debido a la falta de alertas oportunas que permitan la gestión adecuada de la infraestructura y los servicios tecnológicos</v>
      </c>
      <c r="D65" s="273" t="s">
        <v>96</v>
      </c>
      <c r="E65" s="276">
        <f>VLOOKUP(D65,[1]Criterios!$A$20:$B$24,2,FALSE)</f>
        <v>0.6</v>
      </c>
      <c r="F65" s="303" t="str">
        <f>+'1. Mapa y plan de tratamiento'!F12</f>
        <v>1. Debido a  falta de seguimiento oportuno a los incidentes o requerimientos reportados en la mesa de servicio y servicio de infraestructura tecnológica</v>
      </c>
      <c r="G65" s="167" t="str">
        <f>+'1. Mapa y plan de tratamiento'!M12</f>
        <v xml:space="preserve">El líder de mesa de servicios mensualmente verifica los incidentes reportados por área y oportunidad de la respuesta (casos solucionados efectivamente), con el fin de generar alertas al proceso, identificar casos recurrentes  y formular acciones de mejora en la atención en cada nivel de servicio, de acuerdo con lo establecido en el procedimiento Gestión de requerimientos e incidentes de tecnologías de la información (PCD-SMT-008).
Como evidencia se cuenta con un informe de incidentes reportados y los planes de mejora con las acciones definidas y realizadas trimestralmente, cuando aplique.
En caso de presentarse alguna inconsistencia en el seguimiento, se debe analizar y proceder con las alertas o acciones respectivas para dar solución a lo presentado.  </v>
      </c>
      <c r="H65" s="118" t="s">
        <v>97</v>
      </c>
      <c r="I65" s="117">
        <f>VLOOKUP(H65,[1]Criterios!$B$3:$C$6,2,FALSE)</f>
        <v>0.25</v>
      </c>
      <c r="J65" s="118" t="s">
        <v>203</v>
      </c>
      <c r="K65" s="126">
        <f>VLOOKUP(J65,[1]Criterios!$B$7:$C$9,2,FALSE)</f>
        <v>0.25</v>
      </c>
      <c r="L65" s="132" t="s">
        <v>98</v>
      </c>
      <c r="M65" s="118" t="s">
        <v>99</v>
      </c>
      <c r="N65" s="118" t="s">
        <v>100</v>
      </c>
      <c r="O65" s="118" t="s">
        <v>101</v>
      </c>
      <c r="P65" s="118" t="s">
        <v>102</v>
      </c>
      <c r="Q65" s="127">
        <f t="shared" si="2"/>
        <v>0.5</v>
      </c>
      <c r="R65" s="127">
        <f>(E65-(E65*Q65))</f>
        <v>0.3</v>
      </c>
      <c r="S65" s="331" t="e">
        <f>IF(R66&gt;1%,R66,R65)</f>
        <v>#REF!</v>
      </c>
      <c r="T65" s="256" t="e">
        <f>IF(S69&gt;1%,S69,(IF(S67&gt;1%,S67,S65)))</f>
        <v>#REF!</v>
      </c>
      <c r="U65" s="259" t="e">
        <f>IF(T65&lt;=20%,[1]Criterios!$A$20,IF(T65&lt;=40%,[1]Criterios!$A$21,IF(T65&lt;=60%,[1]Criterios!$A$22,IF(T65&lt;=80,[1]Criterios!$A$23,[1]Criterios!$A$24))))</f>
        <v>#REF!</v>
      </c>
      <c r="V65" s="173" t="s">
        <v>240</v>
      </c>
      <c r="W65" s="172" t="s">
        <v>242</v>
      </c>
    </row>
    <row r="66" spans="2:23" s="134" customFormat="1" ht="13.8" x14ac:dyDescent="0.25">
      <c r="B66" s="309"/>
      <c r="C66" s="271"/>
      <c r="D66" s="274"/>
      <c r="E66" s="277"/>
      <c r="F66" s="298"/>
      <c r="G66" s="121"/>
      <c r="H66" s="116" t="s">
        <v>104</v>
      </c>
      <c r="I66" s="117" t="e">
        <f>VLOOKUP(H66,[1]Criterios!$B$3:$C$6,2,FALSE)</f>
        <v>#REF!</v>
      </c>
      <c r="J66" s="116" t="s">
        <v>104</v>
      </c>
      <c r="K66" s="122">
        <f>VLOOKUP(J66,[1]Criterios!$B$7:$C$9,2,FALSE)</f>
        <v>0</v>
      </c>
      <c r="L66" s="132"/>
      <c r="M66" s="132"/>
      <c r="N66" s="132"/>
      <c r="O66" s="132"/>
      <c r="P66" s="132"/>
      <c r="Q66" s="123" t="e">
        <f t="shared" si="2"/>
        <v>#REF!</v>
      </c>
      <c r="R66" s="123" t="e">
        <f>(R65-(R65*Q66))</f>
        <v>#REF!</v>
      </c>
      <c r="S66" s="300"/>
      <c r="T66" s="256"/>
      <c r="U66" s="259"/>
      <c r="V66" s="173"/>
      <c r="W66" s="172"/>
    </row>
    <row r="67" spans="2:23" s="134" customFormat="1" ht="153" customHeight="1" x14ac:dyDescent="0.25">
      <c r="B67" s="309"/>
      <c r="C67" s="271"/>
      <c r="D67" s="274"/>
      <c r="E67" s="277"/>
      <c r="F67" s="297" t="str">
        <f>+'1. Mapa y plan de tratamiento'!F13</f>
        <v>2. Debido a debilidades o desconocimiento de las actividades establecidas para gestionar los requerimientos e incidentes de tecnologías de la información 
para la atención de la mesa de servicio y servicio de infraestructura tecnológica</v>
      </c>
      <c r="G67" s="167" t="str">
        <f>+'1. Mapa y plan de tratamiento'!M13</f>
        <v xml:space="preserve">El  líder de Infraestructura , trimestralmente revisa el mantenimiento de la infraestructura tecnológica con el fin de establecer las capacidades para  la adquisición e implementación referente a modernización y sostenibilidad de la infraestructura tecnológica para la SDIS, con el fin de brindar los servicios de manera efectiva, de acuerdo a lo establecido en el Plan de Mantenimiento de Infraestructura Tecnológica (PLA-TI-009).
La evidencia es un informe que el líder de mesa de Infraestructura Tecnológica elabora trimestralmente con los resultados del seguimiento.
En caso de encontrar alguna inconsistencia en el seguimiento se debe analizar y proceder con las acciones de mejora respectivas para dar solución a lo presentado. </v>
      </c>
      <c r="H67" s="170" t="s">
        <v>97</v>
      </c>
      <c r="I67" s="171">
        <v>0</v>
      </c>
      <c r="J67" s="170" t="s">
        <v>58</v>
      </c>
      <c r="K67" s="171">
        <f>VLOOKUP(J67,[1]Criterios!$B$7:$C$9,2,FALSE)</f>
        <v>0.15</v>
      </c>
      <c r="L67" s="170" t="s">
        <v>98</v>
      </c>
      <c r="M67" s="170" t="s">
        <v>99</v>
      </c>
      <c r="N67" s="116" t="s">
        <v>100</v>
      </c>
      <c r="O67" s="116" t="s">
        <v>101</v>
      </c>
      <c r="P67" s="116" t="s">
        <v>102</v>
      </c>
      <c r="Q67" s="123">
        <f t="shared" si="2"/>
        <v>0.15</v>
      </c>
      <c r="R67" s="123" t="e">
        <f>IF(Q67&gt;1%,(R66-(R66*Q67)),Q67)</f>
        <v>#REF!</v>
      </c>
      <c r="S67" s="263" t="e">
        <f>IF(R68&gt;1%,R68,R67)</f>
        <v>#REF!</v>
      </c>
      <c r="T67" s="256"/>
      <c r="U67" s="259"/>
      <c r="V67" s="173" t="s">
        <v>240</v>
      </c>
      <c r="W67" s="172" t="s">
        <v>241</v>
      </c>
    </row>
    <row r="68" spans="2:23" s="62" customFormat="1" ht="13.8" x14ac:dyDescent="0.25">
      <c r="B68" s="309"/>
      <c r="C68" s="271"/>
      <c r="D68" s="274"/>
      <c r="E68" s="277"/>
      <c r="F68" s="298"/>
      <c r="G68" s="121"/>
      <c r="H68" s="73" t="s">
        <v>104</v>
      </c>
      <c r="I68" s="70" t="e">
        <f>VLOOKUP(H68,[1]Criterios!$B$3:$C$6,2,FALSE)</f>
        <v>#REF!</v>
      </c>
      <c r="J68" s="73" t="s">
        <v>104</v>
      </c>
      <c r="K68" s="74">
        <f>VLOOKUP(J68,[1]Criterios!$B$7:$C$9,2,FALSE)</f>
        <v>0</v>
      </c>
      <c r="L68" s="73"/>
      <c r="M68" s="73"/>
      <c r="N68" s="73"/>
      <c r="O68" s="73"/>
      <c r="P68" s="73"/>
      <c r="Q68" s="75" t="e">
        <f t="shared" si="2"/>
        <v>#REF!</v>
      </c>
      <c r="R68" s="75" t="e">
        <f>(R67-(R67*Q68))</f>
        <v>#REF!</v>
      </c>
      <c r="S68" s="264"/>
      <c r="T68" s="256"/>
      <c r="U68" s="259"/>
      <c r="V68" s="86"/>
      <c r="W68" s="86"/>
    </row>
    <row r="69" spans="2:23" s="62" customFormat="1" ht="13.8" x14ac:dyDescent="0.25">
      <c r="B69" s="309"/>
      <c r="C69" s="271"/>
      <c r="D69" s="274"/>
      <c r="E69" s="277"/>
      <c r="F69" s="297"/>
      <c r="G69" s="125"/>
      <c r="H69" s="73" t="s">
        <v>104</v>
      </c>
      <c r="I69" s="70" t="e">
        <f>VLOOKUP(H69,[1]Criterios!$B$3:$C$6,2,FALSE)</f>
        <v>#REF!</v>
      </c>
      <c r="J69" s="73" t="s">
        <v>104</v>
      </c>
      <c r="K69" s="77">
        <f>VLOOKUP(J69,[1]Criterios!$B$7:$C$9,2,FALSE)</f>
        <v>0</v>
      </c>
      <c r="L69" s="73"/>
      <c r="M69" s="73"/>
      <c r="N69" s="73"/>
      <c r="O69" s="73"/>
      <c r="P69" s="73"/>
      <c r="Q69" s="79" t="e">
        <f t="shared" si="2"/>
        <v>#REF!</v>
      </c>
      <c r="R69" s="79" t="e">
        <f>IF(Q69&gt;1%,(R68-(R68*Q69)),Q69)</f>
        <v>#REF!</v>
      </c>
      <c r="S69" s="263" t="e">
        <f>IF(R70&gt;1%,R70,R69)</f>
        <v>#REF!</v>
      </c>
      <c r="T69" s="256"/>
      <c r="U69" s="259"/>
      <c r="V69" s="86"/>
      <c r="W69" s="86"/>
    </row>
    <row r="70" spans="2:23" s="62" customFormat="1" ht="13.8" x14ac:dyDescent="0.25">
      <c r="B70" s="310"/>
      <c r="C70" s="272"/>
      <c r="D70" s="275"/>
      <c r="E70" s="278"/>
      <c r="F70" s="301"/>
      <c r="G70" s="128"/>
      <c r="H70" s="81" t="s">
        <v>104</v>
      </c>
      <c r="I70" s="70" t="e">
        <f>VLOOKUP(H70,[1]Criterios!$B$3:$C$6,2,FALSE)</f>
        <v>#REF!</v>
      </c>
      <c r="J70" s="81" t="s">
        <v>104</v>
      </c>
      <c r="K70" s="82">
        <f>VLOOKUP(J70,[1]Criterios!$B$7:$C$9,2,FALSE)</f>
        <v>0</v>
      </c>
      <c r="L70" s="81"/>
      <c r="M70" s="81"/>
      <c r="N70" s="81"/>
      <c r="O70" s="81"/>
      <c r="P70" s="81"/>
      <c r="Q70" s="83" t="e">
        <f t="shared" si="2"/>
        <v>#REF!</v>
      </c>
      <c r="R70" s="83" t="e">
        <f>IF(Q70&gt;1%,(R69-(R69*Q70)),Q70)</f>
        <v>#REF!</v>
      </c>
      <c r="S70" s="266"/>
      <c r="T70" s="257"/>
      <c r="U70" s="260"/>
      <c r="V70" s="86"/>
      <c r="W70" s="86"/>
    </row>
    <row r="71" spans="2:23" x14ac:dyDescent="0.25">
      <c r="B71" s="84"/>
      <c r="C71" s="84"/>
      <c r="D71" s="84"/>
      <c r="E71" s="84"/>
      <c r="F71" s="84"/>
      <c r="G71" s="84"/>
      <c r="J71" s="55"/>
      <c r="K71" s="55"/>
      <c r="L71" s="55"/>
      <c r="M71" s="55"/>
      <c r="N71" s="55"/>
      <c r="O71" s="55"/>
      <c r="P71" s="55"/>
      <c r="Q71" s="55"/>
      <c r="R71" s="55"/>
      <c r="S71" s="55"/>
      <c r="T71" s="87"/>
      <c r="U71" s="55"/>
    </row>
  </sheetData>
  <mergeCells count="139">
    <mergeCell ref="T59:T64"/>
    <mergeCell ref="U59:U64"/>
    <mergeCell ref="F61:F62"/>
    <mergeCell ref="S61:S62"/>
    <mergeCell ref="F63:F64"/>
    <mergeCell ref="S63:S64"/>
    <mergeCell ref="B59:B64"/>
    <mergeCell ref="C59:C64"/>
    <mergeCell ref="D59:D64"/>
    <mergeCell ref="E59:E64"/>
    <mergeCell ref="F59:F60"/>
    <mergeCell ref="S59:S60"/>
    <mergeCell ref="T65:T70"/>
    <mergeCell ref="U65:U70"/>
    <mergeCell ref="F67:F68"/>
    <mergeCell ref="S67:S68"/>
    <mergeCell ref="F69:F70"/>
    <mergeCell ref="S69:S70"/>
    <mergeCell ref="B65:B70"/>
    <mergeCell ref="C65:C70"/>
    <mergeCell ref="D65:D70"/>
    <mergeCell ref="E65:E70"/>
    <mergeCell ref="F65:F66"/>
    <mergeCell ref="S65:S66"/>
    <mergeCell ref="B52:W52"/>
    <mergeCell ref="B54:C54"/>
    <mergeCell ref="D54:E54"/>
    <mergeCell ref="Q56:T56"/>
    <mergeCell ref="V56:V58"/>
    <mergeCell ref="W56:W58"/>
    <mergeCell ref="H57:K57"/>
    <mergeCell ref="L57:P57"/>
    <mergeCell ref="Q57:Q58"/>
    <mergeCell ref="R57:R58"/>
    <mergeCell ref="S57:S58"/>
    <mergeCell ref="T57:T58"/>
    <mergeCell ref="U57:U58"/>
    <mergeCell ref="H55:L55"/>
    <mergeCell ref="B56:B58"/>
    <mergeCell ref="C56:C58"/>
    <mergeCell ref="D56:E57"/>
    <mergeCell ref="F56:F58"/>
    <mergeCell ref="G56:G58"/>
    <mergeCell ref="H56:P56"/>
    <mergeCell ref="G54:H54"/>
    <mergeCell ref="I54:M54"/>
    <mergeCell ref="N54:R54"/>
    <mergeCell ref="T42:T47"/>
    <mergeCell ref="U42:U47"/>
    <mergeCell ref="S44:S45"/>
    <mergeCell ref="F46:F47"/>
    <mergeCell ref="S46:S47"/>
    <mergeCell ref="B42:B47"/>
    <mergeCell ref="C42:C47"/>
    <mergeCell ref="D42:D47"/>
    <mergeCell ref="E42:E47"/>
    <mergeCell ref="S42:S43"/>
    <mergeCell ref="F42:F43"/>
    <mergeCell ref="F44:F45"/>
    <mergeCell ref="T36:T41"/>
    <mergeCell ref="U36:U41"/>
    <mergeCell ref="F38:F39"/>
    <mergeCell ref="S38:S39"/>
    <mergeCell ref="F40:F41"/>
    <mergeCell ref="S40:S41"/>
    <mergeCell ref="F36:F37"/>
    <mergeCell ref="S36:S37"/>
    <mergeCell ref="B33:B35"/>
    <mergeCell ref="C33:C35"/>
    <mergeCell ref="D33:E34"/>
    <mergeCell ref="F33:F35"/>
    <mergeCell ref="G33:G35"/>
    <mergeCell ref="H33:P33"/>
    <mergeCell ref="E36:E41"/>
    <mergeCell ref="D36:D41"/>
    <mergeCell ref="C36:C41"/>
    <mergeCell ref="B36:B41"/>
    <mergeCell ref="B29:W29"/>
    <mergeCell ref="B31:C31"/>
    <mergeCell ref="D31:E31"/>
    <mergeCell ref="G31:H31"/>
    <mergeCell ref="I31:M31"/>
    <mergeCell ref="N31:R31"/>
    <mergeCell ref="Q33:T33"/>
    <mergeCell ref="V33:V35"/>
    <mergeCell ref="H34:K34"/>
    <mergeCell ref="L34:P34"/>
    <mergeCell ref="Q34:Q35"/>
    <mergeCell ref="R34:R35"/>
    <mergeCell ref="S34:S35"/>
    <mergeCell ref="T34:T35"/>
    <mergeCell ref="H32:L32"/>
    <mergeCell ref="U34:U35"/>
    <mergeCell ref="T20:T25"/>
    <mergeCell ref="U20:U25"/>
    <mergeCell ref="F22:F23"/>
    <mergeCell ref="S22:S23"/>
    <mergeCell ref="F24:F25"/>
    <mergeCell ref="S24:S25"/>
    <mergeCell ref="B20:B25"/>
    <mergeCell ref="C20:C25"/>
    <mergeCell ref="D20:D25"/>
    <mergeCell ref="E20:E25"/>
    <mergeCell ref="S20:S21"/>
    <mergeCell ref="F20:F21"/>
    <mergeCell ref="T14:T19"/>
    <mergeCell ref="U14:U19"/>
    <mergeCell ref="F16:F17"/>
    <mergeCell ref="S16:S17"/>
    <mergeCell ref="F18:F19"/>
    <mergeCell ref="S18:S19"/>
    <mergeCell ref="B14:B19"/>
    <mergeCell ref="C14:C19"/>
    <mergeCell ref="D14:D19"/>
    <mergeCell ref="E14:E19"/>
    <mergeCell ref="F14:F15"/>
    <mergeCell ref="S14:S15"/>
    <mergeCell ref="B2:C5"/>
    <mergeCell ref="D2:U5"/>
    <mergeCell ref="B7:W7"/>
    <mergeCell ref="B9:C9"/>
    <mergeCell ref="D9:E9"/>
    <mergeCell ref="G9:H9"/>
    <mergeCell ref="J9:M9"/>
    <mergeCell ref="N9:R9"/>
    <mergeCell ref="Q11:T11"/>
    <mergeCell ref="U11:U13"/>
    <mergeCell ref="H12:K12"/>
    <mergeCell ref="L12:P12"/>
    <mergeCell ref="Q12:Q13"/>
    <mergeCell ref="R12:R13"/>
    <mergeCell ref="S12:S13"/>
    <mergeCell ref="T12:T13"/>
    <mergeCell ref="B11:B13"/>
    <mergeCell ref="C11:C13"/>
    <mergeCell ref="D11:E12"/>
    <mergeCell ref="F11:F13"/>
    <mergeCell ref="G11:G13"/>
    <mergeCell ref="H11:P11"/>
  </mergeCells>
  <dataValidations count="26">
    <dataValidation allowBlank="1" showInputMessage="1" showErrorMessage="1" prompt="Registre nombre completo de la persona que realiza la evaluación en calidad de tercera línea (Oficina de Control Interno)." sqref="N54:R54" xr:uid="{00000000-0002-0000-0100-000000000000}"/>
    <dataValidation allowBlank="1" showInputMessage="1" showErrorMessage="1" prompt="Registre nombre completo de la persona que realiza la evaluación en calidad de segunda línea (Subdirección de Diseño, Evaluación y Sistematización)." sqref="N31:R31" xr:uid="{00000000-0002-0000-0100-000001000000}"/>
    <dataValidation allowBlank="1" showInputMessage="1" showErrorMessage="1" prompt="En el formato DD/MM/AAAA, registre la fecha de diligenciamiento por parte del responsable de la revisión en calidad de segunda línea." sqref="D31:E31" xr:uid="{00000000-0002-0000-0100-000002000000}"/>
    <dataValidation allowBlank="1" showInputMessage="1" showErrorMessage="1" prompt="En el formato DD/MM/AAAA, registre la fecha de diligenciamiento por parte del responsable de la evaluación en calidad de tercera línea." sqref="D54:E54" xr:uid="{00000000-0002-0000-0100-000003000000}"/>
    <dataValidation allowBlank="1" showInputMessage="1" showErrorMessage="1" prompt="Relacione la actividad de control registrada en la hoja &quot;1. Mapa y plan de tratamiento&quot;. Si cuenta con mas de dos controles por causa, copie e inserte cuantas filas adicionales requiera." sqref="G11:G13 G33:G35 G56:G58" xr:uid="{00000000-0002-0000-0100-000004000000}"/>
    <dataValidation allowBlank="1" showInputMessage="1" showErrorMessage="1" prompt="Relacione la causa del riesgo identificado en la hoja &quot;1. Mapa y plan de tratamiento&quot;. Si cuenta con mas de tres causas, copie e inserte cuantas filas adicionales requiera." sqref="F11:F13 F33:F35 F56:F58" xr:uid="{00000000-0002-0000-0100-000005000000}"/>
    <dataValidation allowBlank="1" showInputMessage="1" showErrorMessage="1" prompt="Seleccione de la lista desplegable, la probabilidad inherente registrada en la hoja &quot;1. Mapa y plan de tratamiento&quot;, columna J." sqref="D13 D35 D58" xr:uid="{00000000-0002-0000-0100-000006000000}"/>
    <dataValidation allowBlank="1" showInputMessage="1" showErrorMessage="1" prompt="Relacione el riesgo identificado y registrado en la hoja &quot;1. Mapa y plan de tratamiento&quot;." sqref="C11:C13 C33:C35 C56:C58" xr:uid="{00000000-0002-0000-0100-000007000000}"/>
    <dataValidation allowBlank="1" showInputMessage="1" showErrorMessage="1" prompt="Relacione el código del riesgo." sqref="B11:B13 B33:B35 B56:B58" xr:uid="{00000000-0002-0000-0100-000008000000}"/>
    <dataValidation allowBlank="1" showInputMessage="1" showErrorMessage="1" promptTitle="Respuesta automática." prompt="El resultado que se genera, corresponde a la probabilidad residual en la evaluación de la tercera línea." sqref="U56:U57" xr:uid="{00000000-0002-0000-0100-000009000000}"/>
    <dataValidation allowBlank="1" showInputMessage="1" showErrorMessage="1" promptTitle="Respuesta automática." prompt="El resultado que se genera, corresponde a la probabilidad residual en la evaluación de la segunda línea." sqref="U33:U34" xr:uid="{00000000-0002-0000-0100-00000A000000}"/>
    <dataValidation allowBlank="1" showInputMessage="1" showErrorMessage="1" promptTitle="Respuesta automática." prompt="No diligenciar." sqref="Q12:S13 Q34:S35 Q57:S58 E13 E35 E58" xr:uid="{00000000-0002-0000-0100-00000B000000}"/>
    <dataValidation allowBlank="1" showInputMessage="1" showErrorMessage="1" promptTitle="Respuesta automática." prompt="No diligenciar. RECUERDE que para las filas vacias en las columnas &quot;H&quot; y &quot;J&quot; se debe seleccionar &quot;No aplica&quot;." sqref="T12:T13 T34:T35 T57:T58" xr:uid="{00000000-0002-0000-0100-00000C000000}"/>
    <dataValidation allowBlank="1" showInputMessage="1" showErrorMessage="1" promptTitle="Respuesta automática." prompt="El resultado que se genera, corresponde a la probabilidad residual que se debe registrar en la columna &quot;P&quot; de la hoja 1. Mapa y plan de tratamiento." sqref="U11:U13" xr:uid="{00000000-0002-0000-0100-00000D000000}"/>
    <dataValidation allowBlank="1" showInputMessage="1" showErrorMessage="1" prompt="Son las variables asignadas para evaluar el diseño del control del riesgo." sqref="H33 H11 H56" xr:uid="{00000000-0002-0000-0100-00000E000000}"/>
    <dataValidation allowBlank="1" showInputMessage="1" showErrorMessage="1" prompt="Registre las conclusiones u observaciones respecto a la evaluación de la ejecución de la actividad de control, a partir de los resultados reportados por el proceso en la hoja 1. Mapa y plan de tratamiento, sección C." sqref="W56:W58" xr:uid="{00000000-0002-0000-0100-00000F000000}"/>
    <dataValidation allowBlank="1" showInputMessage="1" showErrorMessage="1" prompt="Permiten dar un peso a la eficiencia del control y de esta manera dar movimiento en la matriz de calor, a partir de los cambios en la probabilidad y el impacto." sqref="H12 H34 H57" xr:uid="{00000000-0002-0000-0100-000010000000}"/>
    <dataValidation allowBlank="1" showInputMessage="1" showErrorMessage="1" prompt="Respuesta automática. No diligenciar." sqref="K13 K35 I13 K58 I35 I58" xr:uid="{00000000-0002-0000-0100-000011000000}"/>
    <dataValidation allowBlank="1" showInputMessage="1" showErrorMessage="1" prompt="Registre las conclusiones u observaciones respecto al diseño de la actividad de control de acuerdo con cada uno de los atributos evaluados, cuando aplique." sqref="V33:V35 V56:V58" xr:uid="{00000000-0002-0000-0100-000012000000}"/>
    <dataValidation allowBlank="1" showInputMessage="1" showErrorMessage="1" prompt="Seleccione la respuesta de la lista desplegable. Si no se requiere el uso de todas las filas, seleccione &quot;No aplica&quot; para aquellas que se encuentren vacias." sqref="H13 J13 H35 J35 H58 J58" xr:uid="{00000000-0002-0000-0100-000013000000}"/>
    <dataValidation type="list" allowBlank="1" showInputMessage="1" showErrorMessage="1" sqref="H48:T48 H26:S26 H71:T71" xr:uid="{00000000-0002-0000-0100-000014000000}">
      <formula1>#REF!</formula1>
    </dataValidation>
    <dataValidation allowBlank="1" showInputMessage="1" showErrorMessage="1" prompt="En el formato DD/MM/AAAA, registre la fecha de diligenciamiento por parte del gestor del proceso." sqref="D9" xr:uid="{00000000-0002-0000-0100-000015000000}"/>
    <dataValidation allowBlank="1" showInputMessage="1" showErrorMessage="1" prompt="Registre el nombre del proceso." sqref="G9:H9 G31:H31 G54:H54" xr:uid="{00000000-0002-0000-0100-000016000000}"/>
    <dataValidation allowBlank="1" showInputMessage="1" showErrorMessage="1" prompt="Seleccione la respuesta de la lista desplegable." sqref="L35:P35 L13:P13 L58:P58" xr:uid="{00000000-0002-0000-0100-000017000000}"/>
    <dataValidation allowBlank="1" showInputMessage="1" showErrorMessage="1" prompt="Permiten darle formalidad al control y su fin es el de conocer el entorno del control y complementar el análisis con elementos cualitativos; sin embargo, estos no tienen una incidencia directa en su efectividad." sqref="L34:P34 L12:P12 L57:P57" xr:uid="{00000000-0002-0000-0100-000018000000}"/>
    <dataValidation allowBlank="1" showInputMessage="1" showErrorMessage="1" prompt="Registre nombre completo del gestor del proceso." sqref="N9" xr:uid="{00000000-0002-0000-0100-000019000000}"/>
  </dataValidations>
  <pageMargins left="0.15748031496062992" right="0.19685039370078741" top="0.39370078740157483" bottom="0.31496062992125984" header="0.31496062992125984" footer="0.23622047244094491"/>
  <pageSetup scale="33" orientation="landscape" horizontalDpi="4294967294" verticalDpi="300" r:id="rId1"/>
  <rowBreaks count="1" manualBreakCount="1">
    <brk id="26" max="16383" man="1"/>
  </rowBreaks>
  <colBreaks count="1" manualBreakCount="1">
    <brk id="22" max="1048575" man="1"/>
  </colBreaks>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1A000000}">
          <x14:formula1>
            <xm:f>Criterios!$A$20:$A$24</xm:f>
          </x14:formula1>
          <xm:sqref>D14:D25 D36:D47 D59:D70</xm:sqref>
        </x14:dataValidation>
        <x14:dataValidation type="list" allowBlank="1" showInputMessage="1" showErrorMessage="1" xr:uid="{00000000-0002-0000-0100-00001B000000}">
          <x14:formula1>
            <xm:f>Criterios!$B$3:$B$6</xm:f>
          </x14:formula1>
          <xm:sqref>H14:H25 H36:H47 H59 H65</xm:sqref>
        </x14:dataValidation>
        <x14:dataValidation type="list" allowBlank="1" showInputMessage="1" showErrorMessage="1" xr:uid="{00000000-0002-0000-0100-00001C000000}">
          <x14:formula1>
            <xm:f>Criterios!$B$7:$B$9</xm:f>
          </x14:formula1>
          <xm:sqref>J14:J25 J36:J47 J59 J65</xm:sqref>
        </x14:dataValidation>
        <x14:dataValidation type="list" allowBlank="1" showInputMessage="1" showErrorMessage="1" xr:uid="{00000000-0002-0000-0100-00001D000000}">
          <x14:formula1>
            <xm:f>Criterios!$B$12:$B$13</xm:f>
          </x14:formula1>
          <xm:sqref>L14:L25 L36:L47 L59 L65</xm:sqref>
        </x14:dataValidation>
        <x14:dataValidation type="list" allowBlank="1" showInputMessage="1" showErrorMessage="1" xr:uid="{00000000-0002-0000-0100-00001E000000}">
          <x14:formula1>
            <xm:f>Criterios!$E$12:$E$13</xm:f>
          </x14:formula1>
          <xm:sqref>M14:M25 M36:M47 M59 M65</xm:sqref>
        </x14:dataValidation>
        <x14:dataValidation type="list" allowBlank="1" showInputMessage="1" showErrorMessage="1" xr:uid="{00000000-0002-0000-0100-00001F000000}">
          <x14:formula1>
            <xm:f>Criterios!$E$14:$E$15</xm:f>
          </x14:formula1>
          <xm:sqref>N14:N25 N36:N47 N59 N65 N67</xm:sqref>
        </x14:dataValidation>
        <x14:dataValidation type="list" allowBlank="1" showInputMessage="1" showErrorMessage="1" xr:uid="{00000000-0002-0000-0100-000020000000}">
          <x14:formula1>
            <xm:f>Criterios!$B$14:$B$15</xm:f>
          </x14:formula1>
          <xm:sqref>O14:O25 O36:O47 O59 O65 O67</xm:sqref>
        </x14:dataValidation>
        <x14:dataValidation type="list" allowBlank="1" showInputMessage="1" showErrorMessage="1" xr:uid="{00000000-0002-0000-0100-000021000000}">
          <x14:formula1>
            <xm:f>Criterios!$B$16:$B$17</xm:f>
          </x14:formula1>
          <xm:sqref>P14:P25 P36:P47 P59 P65 P67</xm:sqref>
        </x14:dataValidation>
        <x14:dataValidation type="list" allowBlank="1" showInputMessage="1" showErrorMessage="1" xr:uid="{00000000-0002-0000-0100-000022000000}">
          <x14:formula1>
            <xm:f>'C:\Users\OlgaLu\Downloads\[20250331_riesgos_gestion_gti_1monitoreo.xlsx]Criterios'!#REF!</xm:f>
          </x14:formula1>
          <xm:sqref>H68:H70 J60:J64 H60:H64 L60:P64 J68:J70 H66 J66 L66:P66 L68:P70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4"/>
  <sheetViews>
    <sheetView view="pageBreakPreview" zoomScaleNormal="100" zoomScaleSheetLayoutView="100" workbookViewId="0">
      <selection sqref="A1:B4"/>
    </sheetView>
  </sheetViews>
  <sheetFormatPr baseColWidth="10" defaultColWidth="11.44140625" defaultRowHeight="13.2" x14ac:dyDescent="0.25"/>
  <cols>
    <col min="1" max="1" width="0.6640625" style="27" customWidth="1"/>
    <col min="2" max="2" width="21.44140625" customWidth="1"/>
    <col min="3" max="7" width="20.5546875" customWidth="1"/>
    <col min="8" max="8" width="2.44140625" customWidth="1"/>
    <col min="9" max="11" width="11.44140625" hidden="1" customWidth="1"/>
  </cols>
  <sheetData>
    <row r="1" spans="1:10" ht="17.25" customHeight="1" x14ac:dyDescent="0.25">
      <c r="A1" s="333"/>
      <c r="B1" s="333"/>
      <c r="C1" s="335" t="s">
        <v>0</v>
      </c>
      <c r="D1" s="336"/>
      <c r="E1" s="337"/>
      <c r="F1" s="35" t="s">
        <v>1</v>
      </c>
      <c r="G1" s="36" t="s">
        <v>2</v>
      </c>
      <c r="I1" s="4"/>
      <c r="J1" s="4"/>
    </row>
    <row r="2" spans="1:10" ht="17.25" customHeight="1" x14ac:dyDescent="0.25">
      <c r="A2" s="333"/>
      <c r="B2" s="333"/>
      <c r="C2" s="338"/>
      <c r="D2" s="339"/>
      <c r="E2" s="340"/>
      <c r="F2" s="35" t="s">
        <v>3</v>
      </c>
      <c r="G2" s="36">
        <v>4</v>
      </c>
      <c r="I2" s="4"/>
      <c r="J2" s="4"/>
    </row>
    <row r="3" spans="1:10" ht="24.75" customHeight="1" x14ac:dyDescent="0.25">
      <c r="A3" s="333"/>
      <c r="B3" s="333"/>
      <c r="C3" s="338"/>
      <c r="D3" s="339"/>
      <c r="E3" s="340"/>
      <c r="F3" s="35" t="s">
        <v>4</v>
      </c>
      <c r="G3" s="37" t="s">
        <v>5</v>
      </c>
      <c r="I3" s="4"/>
      <c r="J3" s="4"/>
    </row>
    <row r="4" spans="1:10" ht="17.25" customHeight="1" x14ac:dyDescent="0.25">
      <c r="A4" s="333"/>
      <c r="B4" s="333"/>
      <c r="C4" s="341"/>
      <c r="D4" s="342"/>
      <c r="E4" s="343"/>
      <c r="F4" s="35" t="s">
        <v>6</v>
      </c>
      <c r="G4" s="36" t="s">
        <v>111</v>
      </c>
      <c r="I4" s="4"/>
      <c r="J4" s="4"/>
    </row>
    <row r="5" spans="1:10" x14ac:dyDescent="0.25">
      <c r="B5" s="17"/>
      <c r="C5" s="17"/>
      <c r="D5" s="17"/>
      <c r="E5" s="17"/>
      <c r="F5" s="17"/>
      <c r="G5" s="46" t="s">
        <v>8</v>
      </c>
      <c r="I5" s="4"/>
      <c r="J5" s="4"/>
    </row>
    <row r="6" spans="1:10" x14ac:dyDescent="0.25">
      <c r="B6" s="31" t="s">
        <v>112</v>
      </c>
      <c r="C6" s="17"/>
      <c r="D6" s="17"/>
      <c r="E6" s="17"/>
      <c r="F6" s="17"/>
      <c r="G6" s="17"/>
      <c r="I6" s="2" t="s">
        <v>113</v>
      </c>
    </row>
    <row r="7" spans="1:10" ht="41.25" customHeight="1" x14ac:dyDescent="0.25">
      <c r="B7" s="20" t="s">
        <v>54</v>
      </c>
      <c r="C7" s="334" t="s">
        <v>114</v>
      </c>
      <c r="D7" s="334"/>
      <c r="E7" s="334"/>
      <c r="F7" s="334"/>
      <c r="G7" s="334"/>
      <c r="I7" s="15" t="s">
        <v>10</v>
      </c>
    </row>
    <row r="8" spans="1:10" ht="21" customHeight="1" x14ac:dyDescent="0.25">
      <c r="B8" s="20" t="s">
        <v>115</v>
      </c>
      <c r="C8" s="334" t="s">
        <v>116</v>
      </c>
      <c r="D8" s="334"/>
      <c r="E8" s="334"/>
      <c r="F8" s="334"/>
      <c r="G8" s="334"/>
      <c r="I8" s="15" t="s">
        <v>117</v>
      </c>
    </row>
    <row r="9" spans="1:10" ht="51.75" customHeight="1" x14ac:dyDescent="0.25">
      <c r="B9" s="20" t="s">
        <v>118</v>
      </c>
      <c r="C9" s="334" t="s">
        <v>119</v>
      </c>
      <c r="D9" s="334"/>
      <c r="E9" s="334"/>
      <c r="F9" s="334"/>
      <c r="G9" s="334"/>
      <c r="I9" s="15" t="s">
        <v>120</v>
      </c>
    </row>
    <row r="10" spans="1:10" ht="25.5" customHeight="1" x14ac:dyDescent="0.25">
      <c r="B10" s="22" t="s">
        <v>121</v>
      </c>
      <c r="C10" s="334" t="s">
        <v>122</v>
      </c>
      <c r="D10" s="334"/>
      <c r="E10" s="334"/>
      <c r="F10" s="334"/>
      <c r="G10" s="334"/>
      <c r="I10" s="2" t="s">
        <v>21</v>
      </c>
    </row>
    <row r="11" spans="1:10" ht="25.5" customHeight="1" x14ac:dyDescent="0.25">
      <c r="B11" s="20" t="s">
        <v>66</v>
      </c>
      <c r="C11" s="334" t="s">
        <v>123</v>
      </c>
      <c r="D11" s="334"/>
      <c r="E11" s="334"/>
      <c r="F11" s="334"/>
      <c r="G11" s="334"/>
      <c r="I11" t="s">
        <v>124</v>
      </c>
    </row>
    <row r="12" spans="1:10" ht="29.25" customHeight="1" x14ac:dyDescent="0.25">
      <c r="B12" s="20" t="s">
        <v>125</v>
      </c>
      <c r="C12" s="334" t="s">
        <v>126</v>
      </c>
      <c r="D12" s="334"/>
      <c r="E12" s="334"/>
      <c r="F12" s="334"/>
      <c r="G12" s="334"/>
      <c r="I12" t="s">
        <v>127</v>
      </c>
    </row>
    <row r="13" spans="1:10" ht="30" customHeight="1" x14ac:dyDescent="0.25">
      <c r="B13" s="20" t="s">
        <v>128</v>
      </c>
      <c r="C13" s="334" t="s">
        <v>129</v>
      </c>
      <c r="D13" s="334"/>
      <c r="E13" s="334"/>
      <c r="F13" s="334"/>
      <c r="G13" s="334"/>
      <c r="I13" t="s">
        <v>53</v>
      </c>
    </row>
    <row r="14" spans="1:10" ht="39.75" customHeight="1" x14ac:dyDescent="0.25">
      <c r="B14" s="20" t="s">
        <v>130</v>
      </c>
      <c r="C14" s="334" t="s">
        <v>131</v>
      </c>
      <c r="D14" s="334"/>
      <c r="E14" s="334"/>
      <c r="F14" s="334"/>
      <c r="G14" s="334"/>
    </row>
    <row r="15" spans="1:10" ht="31.5" customHeight="1" x14ac:dyDescent="0.25">
      <c r="B15" s="22" t="s">
        <v>132</v>
      </c>
      <c r="C15" s="334" t="s">
        <v>133</v>
      </c>
      <c r="D15" s="334"/>
      <c r="E15" s="334"/>
      <c r="F15" s="334"/>
      <c r="G15" s="334"/>
    </row>
    <row r="16" spans="1:10" x14ac:dyDescent="0.25">
      <c r="B16" s="22" t="s">
        <v>134</v>
      </c>
      <c r="C16" s="334" t="s">
        <v>135</v>
      </c>
      <c r="D16" s="334"/>
      <c r="E16" s="334"/>
      <c r="F16" s="334"/>
      <c r="G16" s="334"/>
    </row>
    <row r="17" spans="2:7" ht="28.5" customHeight="1" x14ac:dyDescent="0.25">
      <c r="B17" s="22" t="s">
        <v>136</v>
      </c>
      <c r="C17" s="334" t="s">
        <v>137</v>
      </c>
      <c r="D17" s="334"/>
      <c r="E17" s="334"/>
      <c r="F17" s="334"/>
      <c r="G17" s="334"/>
    </row>
    <row r="18" spans="2:7" ht="30" customHeight="1" x14ac:dyDescent="0.25">
      <c r="B18" s="22" t="s">
        <v>138</v>
      </c>
      <c r="C18" s="334" t="s">
        <v>139</v>
      </c>
      <c r="D18" s="334"/>
      <c r="E18" s="334"/>
      <c r="F18" s="334"/>
      <c r="G18" s="334"/>
    </row>
    <row r="20" spans="2:7" x14ac:dyDescent="0.25">
      <c r="B20" s="3" t="s">
        <v>140</v>
      </c>
    </row>
    <row r="21" spans="2:7" ht="29.25" customHeight="1" x14ac:dyDescent="0.25">
      <c r="B21" s="50" t="s">
        <v>141</v>
      </c>
      <c r="C21" s="6" t="s">
        <v>142</v>
      </c>
      <c r="D21" s="346" t="s">
        <v>143</v>
      </c>
      <c r="E21" s="347"/>
      <c r="F21" s="344" t="s">
        <v>144</v>
      </c>
      <c r="G21" s="345"/>
    </row>
    <row r="22" spans="2:7" ht="39.75" customHeight="1" x14ac:dyDescent="0.25">
      <c r="B22" s="92">
        <v>0.2</v>
      </c>
      <c r="C22" s="7" t="s">
        <v>145</v>
      </c>
      <c r="D22" s="332" t="s">
        <v>146</v>
      </c>
      <c r="E22" s="332"/>
      <c r="F22" s="332" t="s">
        <v>147</v>
      </c>
      <c r="G22" s="332"/>
    </row>
    <row r="23" spans="2:7" ht="39.75" customHeight="1" x14ac:dyDescent="0.25">
      <c r="B23" s="92">
        <v>0.4</v>
      </c>
      <c r="C23" s="7" t="s">
        <v>148</v>
      </c>
      <c r="D23" s="332" t="s">
        <v>149</v>
      </c>
      <c r="E23" s="332"/>
      <c r="F23" s="332" t="s">
        <v>150</v>
      </c>
      <c r="G23" s="332"/>
    </row>
    <row r="24" spans="2:7" ht="39.75" customHeight="1" x14ac:dyDescent="0.25">
      <c r="B24" s="92">
        <v>0.6</v>
      </c>
      <c r="C24" s="24" t="s">
        <v>96</v>
      </c>
      <c r="D24" s="332" t="s">
        <v>151</v>
      </c>
      <c r="E24" s="332"/>
      <c r="F24" s="332" t="s">
        <v>152</v>
      </c>
      <c r="G24" s="332"/>
    </row>
    <row r="25" spans="2:7" ht="39.75" customHeight="1" x14ac:dyDescent="0.25">
      <c r="B25" s="92">
        <v>0.8</v>
      </c>
      <c r="C25" s="7" t="s">
        <v>153</v>
      </c>
      <c r="D25" s="332" t="s">
        <v>154</v>
      </c>
      <c r="E25" s="332"/>
      <c r="F25" s="332" t="s">
        <v>155</v>
      </c>
      <c r="G25" s="332"/>
    </row>
    <row r="26" spans="2:7" ht="39.75" customHeight="1" x14ac:dyDescent="0.25">
      <c r="B26" s="92">
        <v>1</v>
      </c>
      <c r="C26" s="7" t="s">
        <v>156</v>
      </c>
      <c r="D26" s="332" t="s">
        <v>157</v>
      </c>
      <c r="E26" s="332"/>
      <c r="F26" s="332" t="s">
        <v>158</v>
      </c>
      <c r="G26" s="332"/>
    </row>
    <row r="28" spans="2:7" x14ac:dyDescent="0.25">
      <c r="B28" s="3" t="s">
        <v>159</v>
      </c>
    </row>
    <row r="29" spans="2:7" x14ac:dyDescent="0.25">
      <c r="B29" s="6" t="s">
        <v>141</v>
      </c>
      <c r="C29" s="6" t="s">
        <v>142</v>
      </c>
      <c r="D29" s="344" t="s">
        <v>160</v>
      </c>
      <c r="E29" s="345"/>
      <c r="F29" s="349" t="s">
        <v>161</v>
      </c>
      <c r="G29" s="350"/>
    </row>
    <row r="30" spans="2:7" ht="35.25" customHeight="1" x14ac:dyDescent="0.25">
      <c r="B30" s="23">
        <v>0.2</v>
      </c>
      <c r="C30" s="24" t="s">
        <v>162</v>
      </c>
      <c r="D30" s="351" t="s">
        <v>163</v>
      </c>
      <c r="E30" s="351"/>
      <c r="F30" s="348" t="s">
        <v>164</v>
      </c>
      <c r="G30" s="348"/>
    </row>
    <row r="31" spans="2:7" ht="51.75" customHeight="1" x14ac:dyDescent="0.25">
      <c r="B31" s="23">
        <v>0.4</v>
      </c>
      <c r="C31" s="7" t="s">
        <v>165</v>
      </c>
      <c r="D31" s="351" t="s">
        <v>166</v>
      </c>
      <c r="E31" s="351"/>
      <c r="F31" s="348" t="s">
        <v>167</v>
      </c>
      <c r="G31" s="348"/>
    </row>
    <row r="32" spans="2:7" ht="40.5" customHeight="1" x14ac:dyDescent="0.25">
      <c r="B32" s="23">
        <v>0.6</v>
      </c>
      <c r="C32" s="24" t="s">
        <v>168</v>
      </c>
      <c r="D32" s="351" t="s">
        <v>169</v>
      </c>
      <c r="E32" s="351"/>
      <c r="F32" s="348" t="s">
        <v>170</v>
      </c>
      <c r="G32" s="348"/>
    </row>
    <row r="33" spans="1:11" ht="40.5" customHeight="1" x14ac:dyDescent="0.25">
      <c r="B33" s="23">
        <v>0.8</v>
      </c>
      <c r="C33" s="7" t="s">
        <v>171</v>
      </c>
      <c r="D33" s="351" t="s">
        <v>172</v>
      </c>
      <c r="E33" s="351"/>
      <c r="F33" s="348" t="s">
        <v>173</v>
      </c>
      <c r="G33" s="348"/>
    </row>
    <row r="34" spans="1:11" ht="40.5" customHeight="1" x14ac:dyDescent="0.25">
      <c r="B34" s="23">
        <v>1</v>
      </c>
      <c r="C34" s="7" t="s">
        <v>174</v>
      </c>
      <c r="D34" s="351" t="s">
        <v>175</v>
      </c>
      <c r="E34" s="351"/>
      <c r="F34" s="348" t="s">
        <v>176</v>
      </c>
      <c r="G34" s="348"/>
    </row>
    <row r="36" spans="1:11" x14ac:dyDescent="0.25">
      <c r="B36" s="3" t="s">
        <v>177</v>
      </c>
    </row>
    <row r="37" spans="1:11" s="30" customFormat="1" ht="12" hidden="1" customHeight="1" x14ac:dyDescent="0.25">
      <c r="A37" s="27"/>
      <c r="B37" s="32" t="s">
        <v>178</v>
      </c>
      <c r="C37" s="33" t="s">
        <v>179</v>
      </c>
      <c r="D37" s="34" t="s">
        <v>180</v>
      </c>
      <c r="E37" s="34" t="s">
        <v>60</v>
      </c>
      <c r="F37" s="33" t="s">
        <v>56</v>
      </c>
      <c r="G37" s="34" t="s">
        <v>181</v>
      </c>
    </row>
    <row r="38" spans="1:11" s="30" customFormat="1" ht="12" hidden="1" customHeight="1" x14ac:dyDescent="0.25">
      <c r="A38" s="27"/>
      <c r="B38" s="28">
        <v>1</v>
      </c>
      <c r="C38" s="29">
        <v>2</v>
      </c>
      <c r="D38" s="29">
        <v>3</v>
      </c>
      <c r="E38" s="29">
        <v>4</v>
      </c>
      <c r="F38" s="29">
        <v>5</v>
      </c>
      <c r="G38" s="29">
        <v>6</v>
      </c>
    </row>
    <row r="39" spans="1:11" ht="24.75" customHeight="1" x14ac:dyDescent="0.25">
      <c r="A39" s="27">
        <v>1</v>
      </c>
      <c r="B39" s="22" t="s">
        <v>182</v>
      </c>
      <c r="C39" s="93" t="s">
        <v>183</v>
      </c>
      <c r="D39" s="93" t="s">
        <v>183</v>
      </c>
      <c r="E39" s="93" t="s">
        <v>183</v>
      </c>
      <c r="F39" s="93" t="s">
        <v>183</v>
      </c>
      <c r="G39" s="94" t="s">
        <v>184</v>
      </c>
      <c r="I39" s="15" t="s">
        <v>185</v>
      </c>
      <c r="J39" s="15" t="s">
        <v>179</v>
      </c>
    </row>
    <row r="40" spans="1:11" ht="24.75" customHeight="1" x14ac:dyDescent="0.25">
      <c r="A40" s="27">
        <v>2</v>
      </c>
      <c r="B40" s="22" t="s">
        <v>186</v>
      </c>
      <c r="C40" s="95" t="s">
        <v>168</v>
      </c>
      <c r="D40" s="95" t="s">
        <v>168</v>
      </c>
      <c r="E40" s="93" t="s">
        <v>183</v>
      </c>
      <c r="F40" s="93" t="s">
        <v>183</v>
      </c>
      <c r="G40" s="94" t="s">
        <v>184</v>
      </c>
      <c r="I40" s="15" t="s">
        <v>59</v>
      </c>
      <c r="J40" s="15" t="s">
        <v>180</v>
      </c>
    </row>
    <row r="41" spans="1:11" ht="24.75" customHeight="1" x14ac:dyDescent="0.25">
      <c r="A41" s="27">
        <v>3</v>
      </c>
      <c r="B41" s="22" t="s">
        <v>55</v>
      </c>
      <c r="C41" s="95" t="s">
        <v>168</v>
      </c>
      <c r="D41" s="95" t="s">
        <v>168</v>
      </c>
      <c r="E41" s="95" t="s">
        <v>168</v>
      </c>
      <c r="F41" s="93" t="s">
        <v>183</v>
      </c>
      <c r="G41" s="94" t="s">
        <v>184</v>
      </c>
      <c r="I41" s="15" t="s">
        <v>55</v>
      </c>
      <c r="J41" s="15" t="s">
        <v>60</v>
      </c>
    </row>
    <row r="42" spans="1:11" ht="24.75" customHeight="1" x14ac:dyDescent="0.25">
      <c r="A42" s="27">
        <v>4</v>
      </c>
      <c r="B42" s="22" t="s">
        <v>59</v>
      </c>
      <c r="C42" s="25" t="s">
        <v>187</v>
      </c>
      <c r="D42" s="95" t="s">
        <v>168</v>
      </c>
      <c r="E42" s="95" t="s">
        <v>168</v>
      </c>
      <c r="F42" s="93" t="s">
        <v>183</v>
      </c>
      <c r="G42" s="94" t="s">
        <v>184</v>
      </c>
      <c r="I42" s="15" t="s">
        <v>186</v>
      </c>
      <c r="J42" s="15" t="s">
        <v>56</v>
      </c>
    </row>
    <row r="43" spans="1:11" ht="24.75" customHeight="1" x14ac:dyDescent="0.25">
      <c r="A43" s="27">
        <v>5</v>
      </c>
      <c r="B43" s="22" t="s">
        <v>185</v>
      </c>
      <c r="C43" s="25" t="s">
        <v>187</v>
      </c>
      <c r="D43" s="25" t="s">
        <v>187</v>
      </c>
      <c r="E43" s="95" t="s">
        <v>168</v>
      </c>
      <c r="F43" s="93" t="s">
        <v>183</v>
      </c>
      <c r="G43" s="94" t="s">
        <v>184</v>
      </c>
      <c r="I43" s="15" t="s">
        <v>182</v>
      </c>
      <c r="J43" s="15" t="s">
        <v>181</v>
      </c>
    </row>
    <row r="44" spans="1:11" ht="26.4" x14ac:dyDescent="0.25">
      <c r="B44" s="5" t="s">
        <v>188</v>
      </c>
      <c r="C44" s="26" t="s">
        <v>179</v>
      </c>
      <c r="D44" s="22" t="s">
        <v>180</v>
      </c>
      <c r="E44" s="22" t="s">
        <v>60</v>
      </c>
      <c r="F44" s="26" t="s">
        <v>56</v>
      </c>
      <c r="G44" s="22" t="s">
        <v>181</v>
      </c>
    </row>
    <row r="47" spans="1:11" ht="39.6" x14ac:dyDescent="0.25">
      <c r="I47" s="16" t="s">
        <v>25</v>
      </c>
      <c r="J47" s="16" t="s">
        <v>189</v>
      </c>
      <c r="K47" s="16" t="s">
        <v>190</v>
      </c>
    </row>
    <row r="48" spans="1:11" x14ac:dyDescent="0.25">
      <c r="I48" s="15" t="s">
        <v>57</v>
      </c>
      <c r="J48" s="15" t="s">
        <v>191</v>
      </c>
      <c r="K48" t="s">
        <v>58</v>
      </c>
    </row>
    <row r="49" spans="9:11" x14ac:dyDescent="0.25">
      <c r="I49" s="15" t="s">
        <v>192</v>
      </c>
      <c r="J49" s="15" t="s">
        <v>63</v>
      </c>
      <c r="K49" s="15" t="s">
        <v>193</v>
      </c>
    </row>
    <row r="51" spans="9:11" x14ac:dyDescent="0.25">
      <c r="I51" s="2" t="s">
        <v>194</v>
      </c>
      <c r="J51" s="2" t="s">
        <v>195</v>
      </c>
    </row>
    <row r="52" spans="9:11" x14ac:dyDescent="0.25">
      <c r="I52" t="s">
        <v>191</v>
      </c>
      <c r="J52" t="s">
        <v>196</v>
      </c>
    </row>
    <row r="53" spans="9:11" x14ac:dyDescent="0.25">
      <c r="I53" t="s">
        <v>63</v>
      </c>
      <c r="J53" t="s">
        <v>61</v>
      </c>
    </row>
    <row r="54" spans="9:11" x14ac:dyDescent="0.25">
      <c r="J54" t="s">
        <v>197</v>
      </c>
    </row>
  </sheetData>
  <mergeCells count="38">
    <mergeCell ref="F33:G33"/>
    <mergeCell ref="F34:G34"/>
    <mergeCell ref="D29:E29"/>
    <mergeCell ref="F29:G29"/>
    <mergeCell ref="F30:G30"/>
    <mergeCell ref="D30:E30"/>
    <mergeCell ref="D32:E32"/>
    <mergeCell ref="D33:E33"/>
    <mergeCell ref="D34:E34"/>
    <mergeCell ref="F32:G32"/>
    <mergeCell ref="F31:G31"/>
    <mergeCell ref="D31:E31"/>
    <mergeCell ref="C13:G13"/>
    <mergeCell ref="C14:G14"/>
    <mergeCell ref="C15:G15"/>
    <mergeCell ref="D22:E22"/>
    <mergeCell ref="D23:E23"/>
    <mergeCell ref="D25:E25"/>
    <mergeCell ref="D21:E21"/>
    <mergeCell ref="F24:G24"/>
    <mergeCell ref="F25:G25"/>
    <mergeCell ref="F23:G23"/>
    <mergeCell ref="D26:E26"/>
    <mergeCell ref="F26:G26"/>
    <mergeCell ref="A1:B4"/>
    <mergeCell ref="C7:G7"/>
    <mergeCell ref="C8:G8"/>
    <mergeCell ref="C9:G9"/>
    <mergeCell ref="C10:G10"/>
    <mergeCell ref="C1:E4"/>
    <mergeCell ref="C11:G11"/>
    <mergeCell ref="C17:G17"/>
    <mergeCell ref="C18:G18"/>
    <mergeCell ref="F21:G21"/>
    <mergeCell ref="F22:G22"/>
    <mergeCell ref="C12:G12"/>
    <mergeCell ref="C16:G16"/>
    <mergeCell ref="D24:E24"/>
  </mergeCells>
  <conditionalFormatting sqref="E40">
    <cfRule type="iconSet" priority="1">
      <iconSet>
        <cfvo type="percent" val="0"/>
        <cfvo type="percent" val="33"/>
        <cfvo type="percent" val="67"/>
      </iconSet>
    </cfRule>
    <cfRule type="iconSet" priority="2">
      <iconSet iconSet="4RedToBlack">
        <cfvo type="percent" val="0"/>
        <cfvo type="percent" val="25"/>
        <cfvo type="percent" val="50"/>
        <cfvo type="percent" val="75"/>
      </iconSet>
    </cfRule>
    <cfRule type="containsText" dxfId="0" priority="3" operator="containsText" text="extremo">
      <formula>NOT(ISERROR(SEARCH("extremo",E40)))</formula>
    </cfRule>
  </conditionalFormatting>
  <dataValidations count="1">
    <dataValidation type="list" allowBlank="1" showInputMessage="1" showErrorMessage="1" sqref="F44 C37 C44 F37" xr:uid="{00000000-0002-0000-0200-000000000000}">
      <formula1>$J$39:$J$43</formula1>
    </dataValidation>
  </dataValidations>
  <pageMargins left="0.7" right="0.7" top="0.75" bottom="0.75" header="0.3" footer="0.3"/>
  <pageSetup scale="87" orientation="landscape" horizontalDpi="4294967294" verticalDpi="4294967294" r:id="rId1"/>
  <rowBreaks count="1" manualBreakCount="1">
    <brk id="22"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24"/>
  <sheetViews>
    <sheetView workbookViewId="0"/>
  </sheetViews>
  <sheetFormatPr baseColWidth="10" defaultColWidth="11.44140625" defaultRowHeight="14.4" x14ac:dyDescent="0.3"/>
  <cols>
    <col min="1" max="1" width="21.33203125" style="40" bestFit="1" customWidth="1"/>
    <col min="2" max="2" width="11.44140625" style="40"/>
    <col min="3" max="3" width="4.5546875" style="40" bestFit="1" customWidth="1"/>
    <col min="4" max="16384" width="11.44140625" style="40"/>
  </cols>
  <sheetData>
    <row r="2" spans="1:5" x14ac:dyDescent="0.3">
      <c r="A2" s="354" t="s">
        <v>198</v>
      </c>
      <c r="B2" s="354"/>
      <c r="C2" s="354"/>
    </row>
    <row r="3" spans="1:5" x14ac:dyDescent="0.3">
      <c r="A3" s="353" t="s">
        <v>199</v>
      </c>
      <c r="B3" s="40" t="s">
        <v>97</v>
      </c>
      <c r="C3" s="43">
        <v>0.25</v>
      </c>
    </row>
    <row r="4" spans="1:5" x14ac:dyDescent="0.3">
      <c r="A4" s="353"/>
      <c r="B4" s="40" t="s">
        <v>200</v>
      </c>
      <c r="C4" s="43">
        <v>0.15</v>
      </c>
    </row>
    <row r="5" spans="1:5" x14ac:dyDescent="0.3">
      <c r="A5" s="353"/>
      <c r="B5" s="40" t="s">
        <v>201</v>
      </c>
      <c r="C5" s="43">
        <v>0.1</v>
      </c>
    </row>
    <row r="6" spans="1:5" x14ac:dyDescent="0.3">
      <c r="A6" s="42"/>
      <c r="B6" s="40" t="s">
        <v>104</v>
      </c>
    </row>
    <row r="7" spans="1:5" x14ac:dyDescent="0.3">
      <c r="A7" s="353" t="s">
        <v>202</v>
      </c>
      <c r="B7" s="40" t="s">
        <v>203</v>
      </c>
      <c r="C7" s="43">
        <v>0.25</v>
      </c>
    </row>
    <row r="8" spans="1:5" x14ac:dyDescent="0.3">
      <c r="A8" s="353"/>
      <c r="B8" s="40" t="s">
        <v>58</v>
      </c>
      <c r="C8" s="43">
        <v>0.15</v>
      </c>
    </row>
    <row r="9" spans="1:5" x14ac:dyDescent="0.3">
      <c r="A9" s="42"/>
      <c r="B9" s="40" t="s">
        <v>104</v>
      </c>
      <c r="C9" s="43"/>
    </row>
    <row r="11" spans="1:5" x14ac:dyDescent="0.3">
      <c r="A11" s="354" t="s">
        <v>204</v>
      </c>
      <c r="B11" s="354"/>
      <c r="C11" s="354"/>
    </row>
    <row r="12" spans="1:5" x14ac:dyDescent="0.3">
      <c r="A12" s="353" t="s">
        <v>92</v>
      </c>
      <c r="B12" s="40" t="s">
        <v>98</v>
      </c>
      <c r="C12" s="43"/>
      <c r="D12" s="353" t="s">
        <v>38</v>
      </c>
      <c r="E12" s="40" t="s">
        <v>99</v>
      </c>
    </row>
    <row r="13" spans="1:5" x14ac:dyDescent="0.3">
      <c r="A13" s="353"/>
      <c r="B13" s="40" t="s">
        <v>205</v>
      </c>
      <c r="C13" s="43"/>
      <c r="D13" s="353"/>
      <c r="E13" s="40" t="s">
        <v>206</v>
      </c>
    </row>
    <row r="14" spans="1:5" x14ac:dyDescent="0.3">
      <c r="A14" s="353" t="s">
        <v>94</v>
      </c>
      <c r="B14" s="40" t="s">
        <v>101</v>
      </c>
      <c r="C14" s="43"/>
      <c r="D14" s="353" t="s">
        <v>207</v>
      </c>
      <c r="E14" s="40" t="s">
        <v>100</v>
      </c>
    </row>
    <row r="15" spans="1:5" x14ac:dyDescent="0.3">
      <c r="A15" s="353"/>
      <c r="B15" s="40" t="s">
        <v>208</v>
      </c>
      <c r="C15" s="43"/>
      <c r="D15" s="353"/>
      <c r="E15" s="40" t="s">
        <v>209</v>
      </c>
    </row>
    <row r="16" spans="1:5" x14ac:dyDescent="0.3">
      <c r="A16" s="353" t="s">
        <v>95</v>
      </c>
      <c r="B16" s="40" t="s">
        <v>102</v>
      </c>
    </row>
    <row r="17" spans="1:2" x14ac:dyDescent="0.3">
      <c r="A17" s="353"/>
      <c r="B17" s="40" t="s">
        <v>210</v>
      </c>
    </row>
    <row r="19" spans="1:2" x14ac:dyDescent="0.3">
      <c r="A19" s="352" t="s">
        <v>211</v>
      </c>
      <c r="B19" s="352"/>
    </row>
    <row r="20" spans="1:2" x14ac:dyDescent="0.3">
      <c r="A20" s="40" t="s">
        <v>145</v>
      </c>
      <c r="B20" s="41">
        <v>0.2</v>
      </c>
    </row>
    <row r="21" spans="1:2" x14ac:dyDescent="0.3">
      <c r="A21" s="40" t="s">
        <v>148</v>
      </c>
      <c r="B21" s="41">
        <v>0.4</v>
      </c>
    </row>
    <row r="22" spans="1:2" x14ac:dyDescent="0.3">
      <c r="A22" s="40" t="s">
        <v>96</v>
      </c>
      <c r="B22" s="41">
        <v>0.6</v>
      </c>
    </row>
    <row r="23" spans="1:2" x14ac:dyDescent="0.3">
      <c r="A23" s="40" t="s">
        <v>153</v>
      </c>
      <c r="B23" s="41">
        <v>0.8</v>
      </c>
    </row>
    <row r="24" spans="1:2" x14ac:dyDescent="0.3">
      <c r="A24" s="40" t="s">
        <v>156</v>
      </c>
      <c r="B24" s="41">
        <v>1</v>
      </c>
    </row>
  </sheetData>
  <mergeCells count="10">
    <mergeCell ref="D12:D13"/>
    <mergeCell ref="D14:D15"/>
    <mergeCell ref="A19:B19"/>
    <mergeCell ref="A16:A17"/>
    <mergeCell ref="A3:A5"/>
    <mergeCell ref="A7:A8"/>
    <mergeCell ref="A2:C2"/>
    <mergeCell ref="A11:C11"/>
    <mergeCell ref="A12:A13"/>
    <mergeCell ref="A14:A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4BBCE32BE778C4FB7D6BB4482440A7C" ma:contentTypeVersion="11" ma:contentTypeDescription="Crear nuevo documento." ma:contentTypeScope="" ma:versionID="631421e4ac03e9aba8cde0e04ac82773">
  <xsd:schema xmlns:xsd="http://www.w3.org/2001/XMLSchema" xmlns:xs="http://www.w3.org/2001/XMLSchema" xmlns:p="http://schemas.microsoft.com/office/2006/metadata/properties" xmlns:ns2="a759e676-893f-499a-bdd3-87da69983992" xmlns:ns3="6ec2843d-b88b-46f8-a61b-cd5a75725901" targetNamespace="http://schemas.microsoft.com/office/2006/metadata/properties" ma:root="true" ma:fieldsID="71ea1f914080c6e32f98566ab7ff012a" ns2:_="" ns3:_="">
    <xsd:import namespace="a759e676-893f-499a-bdd3-87da69983992"/>
    <xsd:import namespace="6ec2843d-b88b-46f8-a61b-cd5a7572590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9e676-893f-499a-bdd3-87da699839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1f14a09-b142-4f1a-9b1d-85a23056d5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c2843d-b88b-46f8-a61b-cd5a7572590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9d840a2-63aa-4009-a5f8-c0db9891ef90}" ma:internalName="TaxCatchAll" ma:showField="CatchAllData" ma:web="6ec2843d-b88b-46f8-a61b-cd5a757259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ec2843d-b88b-46f8-a61b-cd5a75725901" xsi:nil="true"/>
    <lcf76f155ced4ddcb4097134ff3c332f xmlns="a759e676-893f-499a-bdd3-87da6998399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E73B9DE-568F-4E11-959B-522235ABDF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9e676-893f-499a-bdd3-87da69983992"/>
    <ds:schemaRef ds:uri="6ec2843d-b88b-46f8-a61b-cd5a757259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E02918-E5FD-4CFD-B592-8BDFCD359B3B}">
  <ds:schemaRefs>
    <ds:schemaRef ds:uri="http://schemas.microsoft.com/sharepoint/v3/contenttype/forms"/>
  </ds:schemaRefs>
</ds:datastoreItem>
</file>

<file path=customXml/itemProps3.xml><?xml version="1.0" encoding="utf-8"?>
<ds:datastoreItem xmlns:ds="http://schemas.openxmlformats.org/officeDocument/2006/customXml" ds:itemID="{73555C7B-0CAC-48E4-B287-A910F39C2689}">
  <ds:schemaRefs>
    <ds:schemaRef ds:uri="http://www.w3.org/XML/1998/namespace"/>
    <ds:schemaRef ds:uri="http://schemas.openxmlformats.org/package/2006/metadata/core-properties"/>
    <ds:schemaRef ds:uri="6ec2843d-b88b-46f8-a61b-cd5a75725901"/>
    <ds:schemaRef ds:uri="http://schemas.microsoft.com/office/infopath/2007/PartnerControls"/>
    <ds:schemaRef ds:uri="http://purl.org/dc/elements/1.1/"/>
    <ds:schemaRef ds:uri="http://schemas.microsoft.com/office/2006/metadata/properties"/>
    <ds:schemaRef ds:uri="a759e676-893f-499a-bdd3-87da69983992"/>
    <ds:schemaRef ds:uri="http://schemas.microsoft.com/office/2006/documentManagement/typ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1. Mapa y plan de tratamiento</vt:lpstr>
      <vt:lpstr>2. Evaluación de controles</vt:lpstr>
      <vt:lpstr>Anexos</vt:lpstr>
      <vt:lpstr>Criterios</vt:lpstr>
      <vt:lpstr>'1. Mapa y plan de tratamiento'!Área_de_impresión</vt:lpstr>
      <vt:lpstr>'2. Evaluación de controles'!Área_de_impresión</vt:lpstr>
      <vt:lpstr>Anexos!Área_de_impresión</vt:lpstr>
      <vt:lpstr>'2. Evaluación de controles'!Títulos_a_imprimir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bperez</dc:creator>
  <cp:keywords/>
  <dc:description/>
  <cp:lastModifiedBy>Sofy Lorena Arenas Vera</cp:lastModifiedBy>
  <cp:revision/>
  <dcterms:created xsi:type="dcterms:W3CDTF">2008-09-05T19:47:59Z</dcterms:created>
  <dcterms:modified xsi:type="dcterms:W3CDTF">2026-10-09T23:34:47Z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0x01010084BBCE32BE778C4FB7D6BB4482440A7C</vt:lpwstr>
  </property>
  <property fmtid="{D5CDD505-2E9C-101B-9397-08002B2CF9AE}" pid="3" name="MediaServiceImageTags">
    <vt:lpwstr/>
  </property>
</Properties>
</file>