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uario\Desktop\Helena\Contrato 893 de 2021\Julio 2021\Obligación No.2 Gestión de indicadores\Actualización indicador GJ\Nueva carpeta\"/>
    </mc:Choice>
  </mc:AlternateContent>
  <xr:revisionPtr revIDLastSave="0" documentId="13_ncr:1_{C51A2262-5FD5-4A87-80BB-456769BB1477}" xr6:coauthVersionLast="47" xr6:coauthVersionMax="47" xr10:uidLastSave="{00000000-0000-0000-0000-000000000000}"/>
  <bookViews>
    <workbookView xWindow="-120" yWindow="-120" windowWidth="20730" windowHeight="11160" xr2:uid="{00000000-000D-0000-FFFF-FFFF00000000}"/>
  </bookViews>
  <sheets>
    <sheet name="INDICADORES GESTION" sheetId="1" r:id="rId1"/>
    <sheet name="Listas desplegables" sheetId="2" state="hidden" r:id="rId2"/>
  </sheets>
  <externalReferences>
    <externalReference r:id="rId3"/>
    <externalReference r:id="rId4"/>
    <externalReference r:id="rId5"/>
    <externalReference r:id="rId6"/>
  </externalReferences>
  <definedNames>
    <definedName name="_xlnm._FilterDatabase" localSheetId="0" hidden="1">'INDICADORES GESTION'!$A$12:$EF$16</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6" i="1" l="1"/>
  <c r="AB16" i="1"/>
  <c r="AG16" i="1"/>
  <c r="CE16" i="1"/>
  <c r="CG16" i="1" s="1"/>
  <c r="CH16" i="1" s="1"/>
  <c r="CJ16" i="1" s="1"/>
  <c r="CF16" i="1"/>
  <c r="CI16" i="1"/>
  <c r="CB12" i="1" l="1"/>
  <c r="BW12" i="1"/>
  <c r="BR12" i="1"/>
  <c r="BM12" i="1"/>
  <c r="BH12" i="1"/>
  <c r="BC12" i="1"/>
  <c r="AX12" i="1"/>
  <c r="AS12" i="1"/>
  <c r="AN12" i="1"/>
  <c r="AI12" i="1"/>
  <c r="AD12" i="1"/>
  <c r="CA12" i="1" l="1"/>
  <c r="BV12" i="1"/>
  <c r="BQ12" i="1"/>
  <c r="BL12" i="1"/>
  <c r="BG12" i="1"/>
  <c r="BB12" i="1"/>
  <c r="AW12" i="1"/>
  <c r="AR12" i="1"/>
  <c r="AM12" i="1"/>
  <c r="AH12" i="1"/>
  <c r="Y12" i="1"/>
  <c r="AC12" i="1"/>
  <c r="X12" i="1"/>
  <c r="BZ12" i="1" l="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alcChain>
</file>

<file path=xl/sharedStrings.xml><?xml version="1.0" encoding="utf-8"?>
<sst xmlns="http://schemas.openxmlformats.org/spreadsheetml/2006/main" count="224" uniqueCount="169">
  <si>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</si>
  <si>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</si>
  <si>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</si>
  <si>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</si>
  <si>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</si>
  <si>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</si>
  <si>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</si>
  <si>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</si>
  <si>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</si>
  <si>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</si>
  <si>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</si>
  <si>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</si>
  <si>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</si>
  <si>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</si>
  <si>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</si>
  <si>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</si>
  <si>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</si>
  <si>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</si>
  <si>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</si>
  <si>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</si>
  <si>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</si>
  <si>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</si>
  <si>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</si>
  <si>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</si>
  <si>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</si>
  <si>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</si>
  <si>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</si>
  <si>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</si>
  <si>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</si>
  <si>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</si>
  <si>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</si>
  <si>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</si>
  <si>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</si>
  <si>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</si>
  <si>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</si>
  <si>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</si>
  <si>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</si>
  <si>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</si>
  <si>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</si>
  <si>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</si>
  <si>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Eficiencia</t>
  </si>
  <si>
    <t>Trimestral</t>
  </si>
  <si>
    <t>Efectividad</t>
  </si>
  <si>
    <t>Constante</t>
  </si>
  <si>
    <t>Eficacia</t>
  </si>
  <si>
    <t>Semestral</t>
  </si>
  <si>
    <t>Suma</t>
  </si>
  <si>
    <t>AÑOS</t>
  </si>
  <si>
    <t>PROYECTOS</t>
  </si>
  <si>
    <t>1.  Formular e implementar políticas poblacionales mediante un enfoque diferencial y de forma articulada, con el fin de aportar al goce efectivo de los derechos de las poblaciones en el territorio. </t>
  </si>
  <si>
    <t>Mensual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</si>
  <si>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</si>
  <si>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</si>
  <si>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</si>
  <si>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</si>
  <si>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</si>
  <si>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</si>
  <si>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</si>
  <si>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</si>
  <si>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</si>
  <si>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</si>
  <si>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</si>
  <si>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</si>
  <si>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</si>
  <si>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Formulación y articulación de políticas sociales</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</si>
  <si>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</si>
  <si>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</si>
  <si>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</si>
  <si>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</si>
  <si>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</si>
  <si>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</si>
  <si>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</si>
  <si>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</si>
  <si>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</si>
  <si>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</si>
  <si>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</si>
  <si>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</si>
  <si>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</si>
  <si>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</si>
  <si>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</si>
  <si>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 xml:space="preserve">Código: FOR-GS-001 </t>
  </si>
  <si>
    <t>PROCESO GESTIÓN DEL SISTEMA INTEGRADO - SIG
FORMATO FORMULACIÓN Y SEGUIMIENTO DE INDICADORES DE GESTIÓN</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</si>
  <si>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</si>
  <si>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</si>
  <si>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</si>
  <si>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</si>
  <si>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</si>
  <si>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</si>
  <si>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</si>
  <si>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</si>
  <si>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</si>
  <si>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</si>
  <si>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</si>
  <si>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</si>
  <si>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</si>
  <si>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</si>
  <si>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</si>
  <si>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</si>
  <si>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</si>
  <si>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</si>
  <si>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</si>
  <si>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</si>
  <si>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</si>
  <si>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Versión: 1</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</si>
  <si>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</si>
  <si>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</si>
  <si>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</si>
  <si>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</si>
  <si>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</si>
  <si>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</si>
  <si>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</si>
  <si>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</si>
  <si>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Cuadro de control 2: Seguimiento indicadores según meta anual programado</t>
  </si>
  <si>
    <t>Objetivo estratégico al que aporta el Indicador</t>
  </si>
  <si>
    <t>Fecha: Memo  I2020026784 - 02/10/2020</t>
  </si>
  <si>
    <t>Porcentaje</t>
  </si>
  <si>
    <t>11/03/2021. No se generan observaciones o recomendaciones respecto al análisis presentado en el seguimiento al indicador de gestión.</t>
  </si>
  <si>
    <t>GJ-002</t>
  </si>
  <si>
    <t>Circular No 010 del 28/3/2019</t>
  </si>
  <si>
    <t xml:space="preserve"> Conciliaciones extrajudiciales atendidas en audiencia de conciliación.</t>
  </si>
  <si>
    <t xml:space="preserve">Verificar la asistencia a las audiencias de conciliación notificadas a la Secretaría Distrital de Integración Social, con el fin de realizar la correspondiente representación judicial en la instancia conciliatoria judicial y extra- judicial. </t>
  </si>
  <si>
    <t xml:space="preserve">Certificado de la Secretaria Técnica del Comité de Conciliación que habilita la asistencia de representación ante la instancia conciliatoria correspondiente. </t>
  </si>
  <si>
    <t>(Número de solicitudes de conciliación extrajudicial atendidas en el periodo / Número de solicitudes de conciliación extrajudiciales recibidas en la SDIS con citación a  audiencia en el periodo) * 100%</t>
  </si>
  <si>
    <t>Base de Datos de Conciliaciones de la OAJ.
Sistema de Información de Procesos Judiciales- SIPROJ WEB-  Módulo de MACS- Fichas de Conciliación.</t>
  </si>
  <si>
    <t>Se toma la base de datos "conciliaciones de la OAJ" y se filtra la columna "Conciliaciones con citación a Audiencia en la Procuraduría" por la fecha del periodo que corresponda.</t>
  </si>
  <si>
    <t>%</t>
  </si>
  <si>
    <t xml:space="preserve">2 Archivos en Excel
- Evidencias Conciliaciones de la OAJ 2021
-  Archivo Formulación y medición de indicadores 
</t>
  </si>
  <si>
    <r>
      <t>Durante el mes de ene</t>
    </r>
    <r>
      <rPr>
        <sz val="9"/>
        <rFont val="Calibri"/>
        <family val="2"/>
        <scheme val="minor"/>
      </rPr>
      <t>ro se asistió a tres (3)</t>
    </r>
    <r>
      <rPr>
        <sz val="9"/>
        <color theme="1"/>
        <rFont val="Calibri"/>
        <family val="2"/>
        <scheme val="minor"/>
      </rPr>
      <t xml:space="preserve"> audiencias de conciliación extrajudicial. 
Se evacuaron 2 sesiones ordinarias del comité de conciliación.</t>
    </r>
  </si>
  <si>
    <t>11/03/2021. Se solicita verificar la cantidad de audiencias y ajustar en la descripción (2 o 3).</t>
  </si>
  <si>
    <t>Durante el mes de febrero se asistió a tres (3) audiencias de conciliación extrajudicial. 
Se evacuaron 2 sesiones ordinarias del comité de conciliación.</t>
  </si>
  <si>
    <t>Durante el mes de MARZO se asistió a dos (2) audiencias de conciliación extrajudicial. 
Se evacuaron 2 sesiones ordinarias del comité de conciliación.</t>
  </si>
  <si>
    <t>13/04/2021. Se valida el ajuste realizado en el reporte del mes de enero y no se generan observaciones o recomendaciones respecto al análisis presentado en el seguimiento al indicador de gestión para el mes de marzo.</t>
  </si>
  <si>
    <t>GJ-003</t>
  </si>
  <si>
    <t xml:space="preserve">
Actuaciones de defensa jurídica atendidas</t>
  </si>
  <si>
    <t>Determinar la oportunidad en la defensa judicial de la Entidad, con el fin de evitar condenas y sanciones contra la Secretaría.</t>
  </si>
  <si>
    <t xml:space="preserve">Atención de los estados judiciales que requieren actuaciones dentro del termino establecido por la ley. </t>
  </si>
  <si>
    <t>(Número de actuaciones atendidas en el periodo / Número de actuaciones notificadas por los diferentes despachos judiciales) * 100%</t>
  </si>
  <si>
    <t>Base de Datos de Procesos Judiciales de la OAJ.
Sistema de Información de Procesos Judiciales- SIPROJ WEB-  Módulo Judiciales- Contingente Judicial</t>
  </si>
  <si>
    <t>Se toma la base de datos "Procesos judiciales de la OAJ" y se filtra la columna "Número de actuaciones atendidas" y la comuna "actuaciones notificadas" para el periodo del reporte.</t>
  </si>
  <si>
    <t xml:space="preserve">2 Archivos en Excel
- Evidencias Procesos judiciales 2021
-  Archivo Formulación y medición de indicadores 
</t>
  </si>
  <si>
    <t>En el mes de enero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se debe tener en cuenta que se abrieron juzgados el 13 de enero de 2021.</t>
  </si>
  <si>
    <t xml:space="preserve">En el mes de febrero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</si>
  <si>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 xml:space="preserve">En el mes de marzo de 2021,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</si>
  <si>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GJ-004</t>
  </si>
  <si>
    <t>Seguimientos y recomendaciones a los casos del Deber de Denuncia emitidos por la Oficina Asesora Jurídica- OAJ</t>
  </si>
  <si>
    <t>Atender de manera oportuna los asuntos que competen al Deber de Denuncia, aportando a la protección  de los derechos de los participantes de la SDIS y previniendo el daño antijurídico de la Entidad.</t>
  </si>
  <si>
    <t xml:space="preserve">Informes de deber de denuncia radicados ante la Oficina Asesora Jurídica de contenido administrativo
</t>
  </si>
  <si>
    <t>(Número de seguimientos y recomendaciones remitido(s) a la dependencia(s) competente(s) dentro de los diez días hábiles siguientes a la radicación de los informes en la OAJ / Número de informes de Deber de denuncia de contenido administrativo radicados en la OAJ) * 100%</t>
  </si>
  <si>
    <t>Base de datos de deber de denuncia de la Oficina Asesora Jurídica</t>
  </si>
  <si>
    <t>Se toma la base de datos "deber de denuncia" y se filtra la columna "fecha ingreso" y la columna "fecha de salida" Nota: los casos que llegan a finales de mes se contestan y se contabilizan dentro del siguiente mes, dando cumplimiento a los términos de respuesta.</t>
  </si>
  <si>
    <t xml:space="preserve">2 Archivos en Excel
- Evidencias Deber de denuncia  2021
-  Archivo Formulación y medición de indicadores 
</t>
  </si>
  <si>
    <t>En el mes de enero de 2021, las diferentes dependencias de la SDIS en el marco del procedimiento de deber de denuncia, reportaron quince (15) informes, de los cuales se tramitaron diez (10). Los cinco (5) restantes, por haberse allegado en los últimos días del mes, se tramitarán dentro del término en el mes de febrero de 2021.
Adicionalmente, durante el mes de enero de 2021 se tramitaron los diez (10) oficios pendientes del mes de noviembre de 2020 y dieciséis (16) oficios pendientes del mes de diciembre de 2020.
Finalmente, un total de ocho (8) informes del mes de diciembre aún se encuentran pendientes.</t>
  </si>
  <si>
    <t>En el mes de febrero de 2021, las diferentes dependencias de la SDIS en el marco del Procedimiento de Deber de Denuncia, reportaron catorce (14) informes, de los cuales se tramitaron siete (7). Los siete (7) restantes, por haberse allegado en los últimos días del mes, se tramitarán dentro del término en el mes de marzo de 2021.
Adicionalmente, durante el mes de febrero de 2021 se tramitaron los ocho (8) oficios pendientes del mes de diciembre de 2020 y cuatro (4) oficios pendientes del mes de enero de 2021.
Finalmente, un total de un (1) informe del mes de enero aún se encuentra pendiente</t>
  </si>
  <si>
    <t>En el mes de marzo de 2021, las diferentes dependencias de la SDIS en el marco del Procedimiento de Deber de Denuncia, reportaron veintitrés (23) informes, de los cuales se tramitaron cinco (5). Los dieciocho (18) restantes por haberse allegado en los últimos días del mes, se tramitarán dentro del término en el mes de abril de 2021.
Adicionalmente, durante el mes de marzo de 2021 se tramitaron seis (6) oficios pendientes del mes de febrero y el único (1) oficio que se encontraba pendiente del mes de enero de 2021.
Finalmente, un (1) informe del mes de febrero aún se encuentra pendiente, toda vez que estamos a la espera que la Subdirección Local nos envíe los anexos respectivos para poder realizar el seguimiento</t>
  </si>
  <si>
    <t>GJ-005</t>
  </si>
  <si>
    <t xml:space="preserve">Circular 034 del 13/09/2019 </t>
  </si>
  <si>
    <t xml:space="preserve">
Respuesta oportuna de las acciones de tutela notificadas a la Oficina Asesora Jurídica. </t>
  </si>
  <si>
    <t>Demostrar la oportuna defensa judicial, respecto de la respuesta a las acciones de tutela notificadas a la Oficina Asesora Jurídica dentro de los términos legales establecidos por los diferentes Despachos Judiciales.</t>
  </si>
  <si>
    <t>Contestación en termino legal de las acciones de tutela notificadas a la Oficina Asesora Jurídica</t>
  </si>
  <si>
    <t>(No. de Acciones de Tutela contestadas en el término legal / No. de Acciones de Tutela notificadas a la OAJ) * 100%</t>
  </si>
  <si>
    <t xml:space="preserve">"Base de Datos de Acciones de Tutela de la OAJ "
</t>
  </si>
  <si>
    <t>El Administrador de este procedimiento de acciones tutela, verifica mensualmente la base de datos de acciones de tutela,  verificando el cumplimiento de los términos establecidos por los respectivos despachos judiciales.
Para el cumplimiento del termino se tiene en cuenta la columna "contestada en términos".</t>
  </si>
  <si>
    <t xml:space="preserve">2 Archivos en Excel
- Evidencias Base de datos Tramite acción de tutela  2021
-  Archivo Formulación y medición de indicadores 
</t>
  </si>
  <si>
    <t>En el mes de enero de 2021, fueron contestadas CUARENTA Y SIETE  (47) Acciones de Tutela, de estas, SIETE (7) fueron contestadas por fuera de término establecido por el Despacho Judicial.
En consecuencia, el 85% de las acciones de tutela fueron enviadas a los despachos judiciales en tiempo y el 15% extemporáneamente por problemas del A&amp;Z Digital.</t>
  </si>
  <si>
    <t>11/03/2021. La fuente de los datos no permite validar los registros de numerador y denominador de acuerdo con lo establecido en el "Método de cálculo del indicador", por lo cual es necesario revisar y ajustar según corresponda.</t>
  </si>
  <si>
    <r>
      <t>En el mes de febrero de 2021, fueron contestadas NOVENTA Y NUEVE (99) Acciones de Tutela, de estas, CUARENTA Y OCHO (48) fueron contestadas por fuera de término establecido por el Despacho Judicial.
En consecuencia, el 52% de las acciones de tutela fueron enviadas a los despachos judiciales en tiempo y 48%</t>
    </r>
    <r>
      <rPr>
        <sz val="9"/>
        <color theme="1"/>
        <rFont val="Calibri"/>
        <family val="2"/>
        <scheme val="minor"/>
      </rPr>
      <t xml:space="preserve"> extemporáneamente por diferentes situaciones entre ellas, cambio del proceso de firma de documentos en el AZ Digital y por la terminación de contratos de los 9 abogados de la Oficina Asesora Jurídica que apoyan el procedimiento de tutelas.</t>
    </r>
  </si>
  <si>
    <t>11/03/2021. La fuente de los datos no permite validar los registros de numerador y denominador de acuerdo con lo establecido en el "Método de cálculo del indicador", por lo cual es necesario revisar y ajustar según corresponda. Adicionalmente se solicita verificar el mes para el cual corresponde el reporte y ajustar en la descripción.</t>
  </si>
  <si>
    <r>
      <t>En el mes de marzo de 2021, fueron contestadas SETENTA Y UN (71) Acciones de Tutela, de estas, VEINTINUEVE (29) fueron contestadas por fuera de término establecido por el Despacho Judicial</t>
    </r>
    <r>
      <rPr>
        <sz val="9"/>
        <color indexed="8"/>
        <rFont val="Arial"/>
        <family val="2"/>
      </rPr>
      <t xml:space="preserve">.
En consecuencia, el 59% de las acciones de tutela fueron enviadas a los despachos judiciales en tiempo y 41% extemporáneamente por problemas del A&amp;Z Digital,
</t>
    </r>
  </si>
  <si>
    <t>13/04/2021. Según la evidencia reportada para enero el dato cuantitativo es de 40 tutelas contestadas en términos y no 41.
Se valida el ajuste realizado en el reporte del me de febrero y no se generan observaciones o recomendaciones respecto al análisis presentado en el seguimiento al indicador de gestión para el mes de marzo.
13/04/2021.
No se generan observaciones o recomendaciones  adicionales respecto al análisis presentado en el seguimiento al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</si>
</sst>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sz val="9"/>
      <name val="Arial"/>
      <family val="2"/>
    </font>
    <font>
      <sz val="10"/>
      <color theme="1"/>
      <name val="Arial"/>
      <family val="2"/>
    </font>
    <font>
      <sz val="9"/>
      <color theme="1"/>
      <name val="Calibri"/>
      <family val="2"/>
      <scheme val="minor"/>
    </font>
    <font>
      <sz val="11"/>
      <color indexed="8"/>
      <name val="Calibri"/>
      <family val="2"/>
    </font>
    <font>
      <sz val="9"/>
      <name val="Calibri"/>
      <family val="2"/>
      <scheme val="minor"/>
    </font>
    <font>
      <sz val="9"/>
      <color indexed="8"/>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4">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thin">
        <color auto="1"/>
      </right>
      <top/>
      <bottom style="hair">
        <color auto="1"/>
      </bottom>
      <diagonal/>
    </border>
  </borders>
  <cellStyleXfs count="8">
    <xf numFmtId="0" fontId="0"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1"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0" fillId="2" borderId="6" xfId="0" applyFont="1" applyFill="1" applyBorder="1" applyAlignment="1" applyProtection="1">
      <alignment horizontal="center" vertical="center" wrapText="1"/>
      <protection hidden="1"/>
    </xf>
    <xf numFmtId="0" fontId="10" fillId="2" borderId="6" xfId="0" applyNumberFormat="1" applyFont="1" applyFill="1" applyBorder="1" applyAlignment="1" applyProtection="1">
      <alignment horizontal="center" vertical="center"/>
      <protection hidden="1"/>
    </xf>
    <xf numFmtId="0" fontId="3" fillId="0" borderId="0" xfId="0" applyFont="1" applyFill="1" applyAlignment="1" applyProtection="1">
      <alignment horizontal="center" vertical="center" wrapText="1"/>
      <protection hidden="1"/>
    </xf>
    <xf numFmtId="0" fontId="10" fillId="2" borderId="6" xfId="0" applyFont="1" applyFill="1" applyBorder="1" applyAlignment="1" applyProtection="1">
      <alignment horizontal="left" vertical="center" wrapText="1"/>
      <protection hidden="1"/>
    </xf>
    <xf numFmtId="0" fontId="11" fillId="7" borderId="6"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center" vertical="center" wrapText="1"/>
      <protection hidden="1"/>
    </xf>
    <xf numFmtId="0" fontId="11" fillId="7" borderId="10"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0" fillId="0" borderId="6" xfId="0" applyFont="1" applyFill="1" applyBorder="1" applyAlignment="1" applyProtection="1">
      <alignment horizontal="left" vertical="center" wrapText="1"/>
      <protection hidden="1"/>
    </xf>
    <xf numFmtId="9" fontId="10" fillId="0" borderId="6" xfId="1" applyFont="1" applyFill="1" applyBorder="1" applyAlignment="1" applyProtection="1">
      <alignment horizontal="center" vertical="center" wrapText="1"/>
      <protection hidden="1"/>
    </xf>
    <xf numFmtId="0" fontId="10" fillId="0" borderId="6" xfId="0" applyFont="1" applyFill="1" applyBorder="1" applyAlignment="1">
      <alignment horizontal="center" vertical="center" wrapText="1"/>
    </xf>
    <xf numFmtId="3" fontId="6" fillId="0" borderId="2" xfId="1" applyNumberFormat="1" applyFont="1" applyFill="1" applyBorder="1" applyAlignment="1" applyProtection="1">
      <alignment horizontal="center" vertical="center" wrapText="1"/>
      <protection hidden="1"/>
    </xf>
    <xf numFmtId="3" fontId="6" fillId="0" borderId="6" xfId="1" applyNumberFormat="1" applyFont="1" applyFill="1" applyBorder="1" applyAlignment="1" applyProtection="1">
      <alignment horizontal="center" vertical="center" wrapText="1"/>
      <protection hidden="1"/>
    </xf>
    <xf numFmtId="9" fontId="6" fillId="0" borderId="6" xfId="1" applyFont="1" applyFill="1" applyBorder="1" applyAlignment="1" applyProtection="1">
      <alignment horizontal="center" vertical="center" wrapText="1"/>
      <protection hidden="1"/>
    </xf>
    <xf numFmtId="9" fontId="6" fillId="0" borderId="6" xfId="1" applyFont="1" applyFill="1" applyBorder="1" applyAlignment="1" applyProtection="1">
      <alignment horizontal="left" vertical="center" wrapText="1"/>
      <protection hidden="1"/>
    </xf>
    <xf numFmtId="3" fontId="6" fillId="0" borderId="6" xfId="1" applyNumberFormat="1" applyFont="1" applyFill="1" applyBorder="1" applyAlignment="1" applyProtection="1">
      <alignment horizontal="left" vertical="center" wrapText="1"/>
      <protection hidden="1"/>
    </xf>
    <xf numFmtId="9" fontId="6" fillId="0" borderId="1" xfId="1" applyFont="1" applyFill="1" applyBorder="1" applyAlignment="1" applyProtection="1">
      <alignment horizontal="left" vertical="center" wrapText="1"/>
      <protection hidden="1"/>
    </xf>
    <xf numFmtId="1" fontId="6" fillId="2" borderId="10" xfId="0" applyNumberFormat="1" applyFont="1" applyFill="1" applyBorder="1" applyAlignment="1" applyProtection="1">
      <alignment horizontal="center" vertical="center" wrapText="1"/>
      <protection hidden="1"/>
    </xf>
    <xf numFmtId="9" fontId="10" fillId="0" borderId="6" xfId="1" applyFont="1" applyFill="1" applyBorder="1" applyAlignment="1" applyProtection="1">
      <alignment horizontal="left" vertical="center" wrapText="1"/>
      <protection hidden="1"/>
    </xf>
    <xf numFmtId="0" fontId="10" fillId="2" borderId="6" xfId="0" applyNumberFormat="1" applyFont="1" applyFill="1" applyBorder="1" applyAlignment="1" applyProtection="1">
      <alignment horizontal="center" vertical="center" wrapText="1"/>
      <protection hidden="1"/>
    </xf>
    <xf numFmtId="9" fontId="10" fillId="2" borderId="10" xfId="1" applyFont="1" applyFill="1" applyBorder="1" applyAlignment="1" applyProtection="1">
      <alignment horizontal="center" vertical="center" wrapText="1"/>
      <protection hidden="1"/>
    </xf>
    <xf numFmtId="0" fontId="10" fillId="2" borderId="6" xfId="0" applyFont="1" applyFill="1" applyBorder="1" applyAlignment="1">
      <alignment horizontal="left" vertical="center" wrapText="1"/>
    </xf>
    <xf numFmtId="9" fontId="6" fillId="0" borderId="2" xfId="1" applyFont="1" applyFill="1" applyBorder="1" applyAlignment="1" applyProtection="1">
      <alignment horizontal="center" vertical="center" wrapText="1"/>
      <protection hidden="1"/>
    </xf>
    <xf numFmtId="0" fontId="10" fillId="0" borderId="6" xfId="0" applyFont="1" applyFill="1" applyBorder="1" applyAlignment="1">
      <alignment horizontal="left" vertical="center" wrapText="1"/>
    </xf>
    <xf numFmtId="0" fontId="6" fillId="0" borderId="6" xfId="0" applyFont="1" applyFill="1" applyBorder="1" applyAlignment="1" applyProtection="1">
      <alignment horizontal="center" vertical="center"/>
      <protection hidden="1"/>
    </xf>
    <xf numFmtId="9" fontId="10" fillId="2" borderId="6" xfId="0" applyNumberFormat="1" applyFont="1" applyFill="1" applyBorder="1" applyAlignment="1" applyProtection="1">
      <alignment horizontal="center" vertical="center" wrapText="1"/>
      <protection hidden="1"/>
    </xf>
    <xf numFmtId="9" fontId="10" fillId="2" borderId="6" xfId="1" applyFont="1" applyFill="1" applyBorder="1" applyAlignment="1" applyProtection="1">
      <alignment horizontal="center" vertical="center" wrapText="1"/>
    </xf>
    <xf numFmtId="0" fontId="10" fillId="2" borderId="6" xfId="0" applyFont="1" applyFill="1" applyBorder="1" applyAlignment="1">
      <alignment horizontal="center" vertical="center" wrapText="1"/>
    </xf>
    <xf numFmtId="3" fontId="6" fillId="0" borderId="6" xfId="1" applyNumberFormat="1" applyFont="1" applyFill="1" applyBorder="1" applyAlignment="1" applyProtection="1">
      <alignment horizontal="justify" vertical="center" wrapText="1"/>
      <protection hidden="1"/>
    </xf>
    <xf numFmtId="9" fontId="10" fillId="0" borderId="6" xfId="1" applyFont="1" applyFill="1" applyBorder="1" applyAlignment="1">
      <alignment horizontal="center" vertical="center" wrapText="1"/>
    </xf>
    <xf numFmtId="9" fontId="6" fillId="0" borderId="6" xfId="1" applyFont="1" applyFill="1" applyBorder="1" applyAlignment="1" applyProtection="1">
      <alignment horizontal="center" vertical="center"/>
      <protection hidden="1"/>
    </xf>
    <xf numFmtId="0" fontId="6" fillId="2" borderId="23" xfId="0" applyFont="1" applyFill="1" applyBorder="1" applyAlignment="1" applyProtection="1">
      <alignment horizontal="center" vertical="center"/>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3" fillId="5" borderId="1" xfId="0" applyFont="1" applyFill="1" applyBorder="1" applyAlignment="1" applyProtection="1">
      <alignment horizontal="center" vertical="center" wrapText="1"/>
      <protection hidden="1"/>
    </xf>
    <xf numFmtId="0" fontId="3" fillId="5" borderId="3"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6" borderId="6" xfId="0" applyFont="1" applyFill="1" applyBorder="1" applyAlignment="1" applyProtection="1">
      <alignment horizontal="center" vertical="center" wrapText="1"/>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10" fillId="2" borderId="20" xfId="2" applyFont="1" applyFill="1" applyBorder="1" applyAlignment="1">
      <alignment horizontal="left" vertical="center" wrapText="1"/>
    </xf>
    <xf numFmtId="0" fontId="10" fillId="2" borderId="21" xfId="2" applyFont="1" applyFill="1" applyBorder="1" applyAlignment="1">
      <alignment horizontal="left" vertical="center" wrapText="1"/>
    </xf>
    <xf numFmtId="0" fontId="10" fillId="2" borderId="22" xfId="2"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0" fillId="2" borderId="10" xfId="0" applyFont="1" applyFill="1" applyBorder="1" applyAlignment="1">
      <alignment horizontal="center" vertical="center" wrapText="1"/>
    </xf>
  </cellXfs>
  <cellStyles count="8">
    <cellStyle name="Millares 2" xfId="7" xr:uid="{00000000-0005-0000-0000-000001000000}"/>
    <cellStyle name="Normal" xfId="0" builtinId="0"/>
    <cellStyle name="Normal 18" xfId="2" xr:uid="{00000000-0005-0000-0000-000003000000}"/>
    <cellStyle name="Normal 7 2" xfId="3" xr:uid="{00000000-0005-0000-0000-000004000000}"/>
    <cellStyle name="Porcentaje" xfId="1" builtinId="5"/>
    <cellStyle name="Porcentaje 2" xfId="5" xr:uid="{00000000-0005-0000-0000-000006000000}"/>
    <cellStyle name="Porcentaje 2 2" xfId="6" xr:uid="{00000000-0005-0000-0000-000007000000}"/>
    <cellStyle name="Porcentaje 5 2" xfId="4"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1</xdr:row>
      <xdr:rowOff>252069</xdr:rowOff>
    </xdr:from>
    <xdr:to>
      <xdr:col>2</xdr:col>
      <xdr:colOff>984250</xdr:colOff>
      <xdr:row>4</xdr:row>
      <xdr:rowOff>31750</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992" y="304986"/>
          <a:ext cx="1960508" cy="1017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12</xdr:row>
      <xdr:rowOff>0</xdr:rowOff>
    </xdr:from>
    <xdr:to>
      <xdr:col>13</xdr:col>
      <xdr:colOff>666750</xdr:colOff>
      <xdr:row>12</xdr:row>
      <xdr:rowOff>161628</xdr:rowOff>
    </xdr:to>
    <xdr:pic>
      <xdr:nvPicPr>
        <xdr:cNvPr id="4" name="Imagen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83575" y="3419475"/>
          <a:ext cx="0" cy="35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12</xdr:row>
      <xdr:rowOff>0</xdr:rowOff>
    </xdr:from>
    <xdr:to>
      <xdr:col>12</xdr:col>
      <xdr:colOff>666750</xdr:colOff>
      <xdr:row>12</xdr:row>
      <xdr:rowOff>164744</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402050" y="3419475"/>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666750</xdr:colOff>
      <xdr:row>12</xdr:row>
      <xdr:rowOff>0</xdr:rowOff>
    </xdr:from>
    <xdr:to>
      <xdr:col>13</xdr:col>
      <xdr:colOff>666750</xdr:colOff>
      <xdr:row>12</xdr:row>
      <xdr:rowOff>352609</xdr:rowOff>
    </xdr:to>
    <xdr:pic>
      <xdr:nvPicPr>
        <xdr:cNvPr id="7" name="Imagen 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402300" y="3419475"/>
          <a:ext cx="0" cy="35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666750</xdr:colOff>
      <xdr:row>12</xdr:row>
      <xdr:rowOff>0</xdr:rowOff>
    </xdr:from>
    <xdr:to>
      <xdr:col>12</xdr:col>
      <xdr:colOff>666750</xdr:colOff>
      <xdr:row>12</xdr:row>
      <xdr:rowOff>355725</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040100" y="3419475"/>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F16"/>
  <sheetViews>
    <sheetView showGridLines="0" tabSelected="1" topLeftCell="A14" zoomScale="60" zoomScaleNormal="60" workbookViewId="0">
      <selection activeCell="F16" sqref="F16"/>
    </sheetView>
  </sheetViews>
  <sheetFormatPr baseColWidth="10" defaultColWidth="0" defaultRowHeight="0" customHeight="1" zeroHeight="1" x14ac:dyDescent="0.25"/>
  <cols>
    <col min="1" max="1" width="1.85546875" style="8" customWidth="1"/>
    <col min="2" max="2" width="18.42578125" style="9" customWidth="1"/>
    <col min="3" max="3" width="19.140625" style="9" customWidth="1"/>
    <col min="4" max="4" width="32.85546875" style="9" customWidth="1"/>
    <col min="5" max="5" width="15.7109375" style="9" customWidth="1"/>
    <col min="6" max="6" width="15" style="5" customWidth="1"/>
    <col min="7" max="7" width="23.42578125" style="5" customWidth="1"/>
    <col min="8" max="8" width="36.7109375" style="9" customWidth="1"/>
    <col min="9" max="9" width="28.140625" style="9" customWidth="1"/>
    <col min="10" max="10" width="17.7109375" style="9" customWidth="1"/>
    <col min="11" max="11" width="32.28515625" style="9" customWidth="1"/>
    <col min="12" max="12" width="23.42578125" style="5" customWidth="1"/>
    <col min="13" max="13" width="73" style="5" customWidth="1"/>
    <col min="14" max="15" width="17.7109375" style="5" customWidth="1"/>
    <col min="16" max="16" width="20.140625" style="5" customWidth="1"/>
    <col min="17" max="17" width="13.42578125" style="5" customWidth="1"/>
    <col min="18" max="18" width="14.42578125" style="9" customWidth="1"/>
    <col min="19" max="19" width="17.7109375" style="5" customWidth="1"/>
    <col min="20" max="20" width="14.42578125" style="5" customWidth="1"/>
    <col min="21" max="21" width="14.7109375" style="5" customWidth="1"/>
    <col min="22" max="22" width="15" style="5" customWidth="1"/>
    <col min="23" max="23" width="12" style="5" customWidth="1"/>
    <col min="24" max="24" width="83.7109375" style="5" customWidth="1"/>
    <col min="25" max="25" width="53.42578125" style="4" customWidth="1"/>
    <col min="26" max="27" width="14.28515625" style="5" customWidth="1"/>
    <col min="28" max="28" width="12" style="5" customWidth="1"/>
    <col min="29" max="29" width="120.42578125" style="5" customWidth="1"/>
    <col min="30" max="30" width="51.140625" style="5" customWidth="1"/>
    <col min="31" max="31" width="13.85546875" style="5" customWidth="1"/>
    <col min="32" max="32" width="14" style="5" customWidth="1"/>
    <col min="33" max="33" width="11.7109375" style="5" customWidth="1"/>
    <col min="34" max="34" width="131.5703125" style="5" customWidth="1"/>
    <col min="35" max="35" width="80" style="5" customWidth="1"/>
    <col min="36" max="38" width="12" style="5" customWidth="1"/>
    <col min="39" max="39" width="56.28515625" style="5" customWidth="1"/>
    <col min="40" max="40" width="14" style="4" bestFit="1" customWidth="1"/>
    <col min="41" max="43" width="12" style="5" customWidth="1"/>
    <col min="44" max="44" width="37.7109375" style="5" customWidth="1"/>
    <col min="45" max="45" width="14.7109375" style="5" customWidth="1"/>
    <col min="46" max="48" width="11.7109375" style="5" customWidth="1"/>
    <col min="49" max="49" width="41" style="5" customWidth="1"/>
    <col min="50" max="50" width="14.42578125" style="5" customWidth="1"/>
    <col min="51" max="53" width="11.7109375" style="5" customWidth="1"/>
    <col min="54" max="54" width="36.42578125" style="5" customWidth="1"/>
    <col min="55" max="55" width="14.42578125" style="5" customWidth="1"/>
    <col min="56" max="58" width="11.7109375" style="5" customWidth="1"/>
    <col min="59" max="59" width="34.140625" style="5" customWidth="1"/>
    <col min="60" max="60" width="13.85546875" style="5" customWidth="1"/>
    <col min="61" max="63" width="11.7109375" style="5" customWidth="1"/>
    <col min="64" max="64" width="31.85546875" style="5" customWidth="1"/>
    <col min="65" max="65" width="14.42578125" style="5" customWidth="1"/>
    <col min="66" max="68" width="11.7109375" style="5" customWidth="1"/>
    <col min="69" max="69" width="52.28515625" style="5" customWidth="1"/>
    <col min="70" max="70" width="21.42578125" style="5" customWidth="1"/>
    <col min="71" max="73" width="11.7109375" style="5" customWidth="1"/>
    <col min="74" max="74" width="44" style="5" customWidth="1"/>
    <col min="75" max="75" width="15.42578125" style="5" customWidth="1"/>
    <col min="76" max="78" width="11.7109375" style="5" customWidth="1"/>
    <col min="79" max="79" width="40.42578125" style="5" customWidth="1"/>
    <col min="80" max="80" width="18.42578125" style="5" customWidth="1"/>
    <col min="81" max="81" width="36.28515625" style="5" customWidth="1"/>
    <col min="82" max="82" width="4.42578125" style="5" customWidth="1"/>
    <col min="83" max="88" width="18.140625" style="5" customWidth="1"/>
    <col min="89" max="89" width="10.7109375" style="5" customWidth="1"/>
    <col min="90" max="136" width="0" style="8" hidden="1" customWidth="1"/>
    <col min="137" max="16384" width="11.42578125" style="8" hidden="1"/>
  </cols>
  <sheetData>
    <row r="1" spans="2:88" s="7" customFormat="1" ht="4.5" customHeight="1" x14ac:dyDescent="0.25">
      <c r="B1" s="6"/>
      <c r="C1" s="6"/>
    </row>
    <row r="2" spans="2:88" s="11" customFormat="1" ht="32.25" customHeight="1" x14ac:dyDescent="0.2">
      <c r="B2" s="56"/>
      <c r="C2" s="57"/>
      <c r="D2" s="93" t="s">
        <v>81</v>
      </c>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87" t="s">
        <v>80</v>
      </c>
      <c r="CA2" s="88"/>
      <c r="CB2" s="88"/>
      <c r="CC2" s="89"/>
      <c r="CD2" s="1"/>
    </row>
    <row r="3" spans="2:88" s="11" customFormat="1" ht="32.25" customHeight="1" x14ac:dyDescent="0.2">
      <c r="B3" s="58"/>
      <c r="C3" s="59"/>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87" t="s">
        <v>103</v>
      </c>
      <c r="CA3" s="88"/>
      <c r="CB3" s="88"/>
      <c r="CC3" s="89"/>
      <c r="CD3" s="1"/>
    </row>
    <row r="4" spans="2:88" s="11" customFormat="1" ht="32.25" customHeight="1" x14ac:dyDescent="0.2">
      <c r="B4" s="58"/>
      <c r="C4" s="59"/>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87" t="s">
        <v>114</v>
      </c>
      <c r="CA4" s="88"/>
      <c r="CB4" s="88"/>
      <c r="CC4" s="89"/>
      <c r="CD4" s="1"/>
    </row>
    <row r="5" spans="2:88" s="11" customFormat="1" ht="32.25" customHeight="1" x14ac:dyDescent="0.2">
      <c r="B5" s="60"/>
      <c r="C5" s="61"/>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87" t="s">
        <v>58</v>
      </c>
      <c r="CA5" s="88"/>
      <c r="CB5" s="88"/>
      <c r="CC5" s="89"/>
      <c r="CD5" s="1"/>
    </row>
    <row r="6" spans="2:88" s="7" customFormat="1" ht="7.5" customHeight="1" x14ac:dyDescent="0.25">
      <c r="B6" s="6"/>
      <c r="C6" s="6"/>
      <c r="CC6" s="1"/>
      <c r="CD6" s="1"/>
    </row>
    <row r="7" spans="2:88" s="7" customFormat="1" ht="15" customHeight="1" x14ac:dyDescent="0.25">
      <c r="B7" s="65" t="s">
        <v>1</v>
      </c>
      <c r="C7" s="66"/>
      <c r="D7" s="10" t="s">
        <v>2</v>
      </c>
      <c r="E7" s="69" t="s">
        <v>10</v>
      </c>
      <c r="F7" s="70"/>
      <c r="G7" s="73">
        <v>2021</v>
      </c>
    </row>
    <row r="8" spans="2:88" s="7" customFormat="1" ht="15" customHeight="1" x14ac:dyDescent="0.25">
      <c r="B8" s="67"/>
      <c r="C8" s="68"/>
      <c r="D8" s="10" t="s">
        <v>3</v>
      </c>
      <c r="E8" s="71" t="s">
        <v>4</v>
      </c>
      <c r="F8" s="72"/>
      <c r="G8" s="74"/>
    </row>
    <row r="9" spans="2:88" s="24" customFormat="1" ht="7.5" customHeight="1" x14ac:dyDescent="0.25"/>
    <row r="10" spans="2:88" s="1" customFormat="1" ht="22.5" customHeight="1" x14ac:dyDescent="0.25">
      <c r="B10" s="76" t="s">
        <v>5</v>
      </c>
      <c r="C10" s="77"/>
      <c r="D10" s="77"/>
      <c r="E10" s="77"/>
      <c r="F10" s="77"/>
      <c r="G10" s="77"/>
      <c r="H10" s="77"/>
      <c r="I10" s="77"/>
      <c r="J10" s="77"/>
      <c r="K10" s="77"/>
      <c r="L10" s="77"/>
      <c r="M10" s="77"/>
      <c r="N10" s="77"/>
      <c r="O10" s="77"/>
      <c r="P10" s="77"/>
      <c r="Q10" s="77"/>
      <c r="R10" s="77"/>
      <c r="S10" s="77"/>
      <c r="T10" s="78"/>
      <c r="U10" s="90" t="s">
        <v>6</v>
      </c>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2"/>
      <c r="CC10" s="2"/>
      <c r="CE10" s="80" t="s">
        <v>111</v>
      </c>
      <c r="CF10" s="81"/>
      <c r="CG10" s="82"/>
      <c r="CH10" s="86" t="s">
        <v>112</v>
      </c>
      <c r="CI10" s="86"/>
      <c r="CJ10" s="86"/>
    </row>
    <row r="11" spans="2:88" s="2" customFormat="1" ht="19.5" customHeight="1" x14ac:dyDescent="0.25">
      <c r="B11" s="75" t="s">
        <v>110</v>
      </c>
      <c r="C11" s="75"/>
      <c r="D11" s="75"/>
      <c r="E11" s="75" t="s">
        <v>7</v>
      </c>
      <c r="F11" s="75"/>
      <c r="G11" s="75"/>
      <c r="H11" s="75"/>
      <c r="I11" s="75"/>
      <c r="J11" s="75" t="s">
        <v>8</v>
      </c>
      <c r="K11" s="75"/>
      <c r="L11" s="75"/>
      <c r="M11" s="75"/>
      <c r="N11" s="75"/>
      <c r="O11" s="75"/>
      <c r="P11" s="75"/>
      <c r="Q11" s="79" t="s">
        <v>9</v>
      </c>
      <c r="R11" s="79"/>
      <c r="S11" s="79"/>
      <c r="T11" s="79"/>
      <c r="U11" s="62" t="s">
        <v>10</v>
      </c>
      <c r="V11" s="63"/>
      <c r="W11" s="63"/>
      <c r="X11" s="63"/>
      <c r="Y11" s="63"/>
      <c r="Z11" s="62" t="s">
        <v>11</v>
      </c>
      <c r="AA11" s="63"/>
      <c r="AB11" s="63"/>
      <c r="AC11" s="63"/>
      <c r="AD11" s="64"/>
      <c r="AE11" s="63" t="s">
        <v>4</v>
      </c>
      <c r="AF11" s="63"/>
      <c r="AG11" s="63"/>
      <c r="AH11" s="63"/>
      <c r="AI11" s="63"/>
      <c r="AJ11" s="62" t="s">
        <v>12</v>
      </c>
      <c r="AK11" s="63"/>
      <c r="AL11" s="63"/>
      <c r="AM11" s="63"/>
      <c r="AN11" s="64"/>
      <c r="AO11" s="63" t="s">
        <v>13</v>
      </c>
      <c r="AP11" s="63"/>
      <c r="AQ11" s="63"/>
      <c r="AR11" s="63"/>
      <c r="AS11" s="63"/>
      <c r="AT11" s="62" t="s">
        <v>14</v>
      </c>
      <c r="AU11" s="63"/>
      <c r="AV11" s="63"/>
      <c r="AW11" s="63"/>
      <c r="AX11" s="64"/>
      <c r="AY11" s="63" t="s">
        <v>15</v>
      </c>
      <c r="AZ11" s="63"/>
      <c r="BA11" s="63"/>
      <c r="BB11" s="63"/>
      <c r="BC11" s="63"/>
      <c r="BD11" s="62" t="s">
        <v>16</v>
      </c>
      <c r="BE11" s="63"/>
      <c r="BF11" s="63"/>
      <c r="BG11" s="63"/>
      <c r="BH11" s="64"/>
      <c r="BI11" s="63" t="s">
        <v>17</v>
      </c>
      <c r="BJ11" s="63"/>
      <c r="BK11" s="63"/>
      <c r="BL11" s="63"/>
      <c r="BM11" s="63"/>
      <c r="BN11" s="62" t="s">
        <v>18</v>
      </c>
      <c r="BO11" s="63"/>
      <c r="BP11" s="63"/>
      <c r="BQ11" s="63"/>
      <c r="BR11" s="64"/>
      <c r="BS11" s="63" t="s">
        <v>19</v>
      </c>
      <c r="BT11" s="63"/>
      <c r="BU11" s="63"/>
      <c r="BV11" s="63"/>
      <c r="BW11" s="64"/>
      <c r="BX11" s="62" t="s">
        <v>20</v>
      </c>
      <c r="BY11" s="63"/>
      <c r="BZ11" s="63"/>
      <c r="CA11" s="63"/>
      <c r="CB11" s="64"/>
      <c r="CE11" s="83"/>
      <c r="CF11" s="84"/>
      <c r="CG11" s="85"/>
      <c r="CH11" s="86"/>
      <c r="CI11" s="86"/>
      <c r="CJ11" s="86"/>
    </row>
    <row r="12" spans="2:88" s="3" customFormat="1" ht="48.75" customHeight="1" x14ac:dyDescent="0.25">
      <c r="B12" s="30" t="s">
        <v>21</v>
      </c>
      <c r="C12" s="30" t="s">
        <v>22</v>
      </c>
      <c r="D12" s="30" t="s">
        <v>113</v>
      </c>
      <c r="E12" s="30" t="s">
        <v>23</v>
      </c>
      <c r="F12" s="31" t="s">
        <v>24</v>
      </c>
      <c r="G12" s="30" t="s">
        <v>25</v>
      </c>
      <c r="H12" s="30" t="s">
        <v>26</v>
      </c>
      <c r="I12" s="30" t="s">
        <v>27</v>
      </c>
      <c r="J12" s="30" t="s">
        <v>29</v>
      </c>
      <c r="K12" s="30" t="s">
        <v>28</v>
      </c>
      <c r="L12" s="30" t="s">
        <v>32</v>
      </c>
      <c r="M12" s="30" t="s">
        <v>77</v>
      </c>
      <c r="N12" s="30" t="s">
        <v>31</v>
      </c>
      <c r="O12" s="30" t="s">
        <v>30</v>
      </c>
      <c r="P12" s="30" t="s">
        <v>33</v>
      </c>
      <c r="Q12" s="30" t="s">
        <v>34</v>
      </c>
      <c r="R12" s="30" t="s">
        <v>35</v>
      </c>
      <c r="S12" s="30" t="s">
        <v>36</v>
      </c>
      <c r="T12" s="30" t="s">
        <v>37</v>
      </c>
      <c r="U12" s="26" t="str">
        <f>U11&amp;" ejecutado"</f>
        <v>Enero ejecutado</v>
      </c>
      <c r="V12" s="26" t="str">
        <f>U11&amp;" programado"</f>
        <v>Enero programado</v>
      </c>
      <c r="W12" s="26" t="str">
        <f>U11&amp;" resultado"</f>
        <v>Enero resultado</v>
      </c>
      <c r="X12" s="28" t="str">
        <f>U11&amp;" análisis mensual"</f>
        <v>Enero análisis mensual</v>
      </c>
      <c r="Y12" s="28" t="str">
        <f>U11&amp;" observaciones al seguimiento"</f>
        <v>Enero observaciones al seguimiento</v>
      </c>
      <c r="Z12" s="26" t="str">
        <f>Z11&amp;" ejecutado"</f>
        <v>Febrero ejecutado</v>
      </c>
      <c r="AA12" s="26" t="str">
        <f>Z11&amp;" programado"</f>
        <v>Febrero programado</v>
      </c>
      <c r="AB12" s="26" t="str">
        <f>Z11&amp;" resultado"</f>
        <v>Febrero resultado</v>
      </c>
      <c r="AC12" s="28" t="str">
        <f>Z11&amp;" análisis mensual"</f>
        <v>Febrero análisis mensual</v>
      </c>
      <c r="AD12" s="28" t="str">
        <f>Z11&amp;" observaciones al seguimiento"</f>
        <v>Febrero observaciones al seguimiento</v>
      </c>
      <c r="AE12" s="28" t="str">
        <f>AE11&amp;" ejecutado"</f>
        <v>Marzo ejecutado</v>
      </c>
      <c r="AF12" s="26" t="str">
        <f>AE11&amp;" programado"</f>
        <v>Marzo programado</v>
      </c>
      <c r="AG12" s="26" t="str">
        <f>AE11&amp;" resultado"</f>
        <v>Marzo resultado</v>
      </c>
      <c r="AH12" s="28" t="str">
        <f>AE11&amp;" análisis mensual"</f>
        <v>Marzo análisis mensual</v>
      </c>
      <c r="AI12" s="28" t="str">
        <f>AE11&amp;" observaciones al seguimiento"</f>
        <v>Marzo observaciones al seguimiento</v>
      </c>
      <c r="AJ12" s="26" t="str">
        <f>AJ11&amp;" ejecutado"</f>
        <v>Abril ejecutado</v>
      </c>
      <c r="AK12" s="26" t="str">
        <f>AJ11&amp;" programado"</f>
        <v>Abril programado</v>
      </c>
      <c r="AL12" s="26" t="str">
        <f>AJ11&amp;" resultado"</f>
        <v>Abril resultado</v>
      </c>
      <c r="AM12" s="28" t="str">
        <f>AJ11&amp;" análisis mensual"</f>
        <v>Abril análisis mensual</v>
      </c>
      <c r="AN12" s="26" t="str">
        <f>AJ11&amp;" observaciones al seguimiento"</f>
        <v>Abril observaciones al seguimiento</v>
      </c>
      <c r="AO12" s="27" t="str">
        <f>AO11&amp;" ejecutado"</f>
        <v>Mayo ejecutado</v>
      </c>
      <c r="AP12" s="26" t="str">
        <f>AO11&amp;" programado"</f>
        <v>Mayo programado</v>
      </c>
      <c r="AQ12" s="26" t="str">
        <f>AO11&amp;" resultado"</f>
        <v>Mayo resultado</v>
      </c>
      <c r="AR12" s="28" t="str">
        <f>AO11&amp;" análisis mensual"</f>
        <v>Mayo análisis mensual</v>
      </c>
      <c r="AS12" s="28" t="str">
        <f>AO11&amp;" observaciones al seguimiento"</f>
        <v>Mayo observaciones al seguimiento</v>
      </c>
      <c r="AT12" s="26" t="str">
        <f>AT11&amp;" ejecutado"</f>
        <v>Junio ejecutado</v>
      </c>
      <c r="AU12" s="26" t="str">
        <f>AT11&amp;" programado"</f>
        <v>Junio programado</v>
      </c>
      <c r="AV12" s="26" t="str">
        <f>AT11&amp;" resultado"</f>
        <v>Junio resultado</v>
      </c>
      <c r="AW12" s="28" t="str">
        <f>AT11&amp;" análisis mensual"</f>
        <v>Junio análisis mensual</v>
      </c>
      <c r="AX12" s="26" t="str">
        <f>AT11&amp;" observaciones al seguimiento"</f>
        <v>Junio observaciones al seguimiento</v>
      </c>
      <c r="AY12" s="27" t="str">
        <f>AY11&amp;" ejecutado"</f>
        <v>Julio ejecutado</v>
      </c>
      <c r="AZ12" s="26" t="str">
        <f>AY11&amp;" programado"</f>
        <v>Julio programado</v>
      </c>
      <c r="BA12" s="26" t="str">
        <f>AY11&amp;" resultado"</f>
        <v>Julio resultado</v>
      </c>
      <c r="BB12" s="28" t="str">
        <f>AY11&amp;" análisis mensual"</f>
        <v>Julio análisis mensual</v>
      </c>
      <c r="BC12" s="28" t="str">
        <f>AY11&amp;" observaciones al seguimiento"</f>
        <v>Julio observaciones al seguimiento</v>
      </c>
      <c r="BD12" s="26" t="str">
        <f>BD11&amp;" ejecutado"</f>
        <v>Agosto ejecutado</v>
      </c>
      <c r="BE12" s="26" t="str">
        <f>BD11&amp;" programado"</f>
        <v>Agosto programado</v>
      </c>
      <c r="BF12" s="26" t="str">
        <f>BD11&amp;" resultado"</f>
        <v>Agosto resultado</v>
      </c>
      <c r="BG12" s="28" t="str">
        <f>BD11&amp;" análisis mensual"</f>
        <v>Agosto análisis mensual</v>
      </c>
      <c r="BH12" s="26" t="str">
        <f>BD11&amp;" observaciones al seguimiento"</f>
        <v>Agosto observaciones al seguimiento</v>
      </c>
      <c r="BI12" s="27" t="str">
        <f>BI11&amp;" ejecutado"</f>
        <v>Septiembre ejecutado</v>
      </c>
      <c r="BJ12" s="26" t="str">
        <f>BI11&amp;" programado"</f>
        <v>Septiembre programado</v>
      </c>
      <c r="BK12" s="26" t="str">
        <f>BI11&amp;" resultado"</f>
        <v>Septiembre resultado</v>
      </c>
      <c r="BL12" s="28" t="str">
        <f>BI11&amp;" análisis mensual"</f>
        <v>Septiembre análisis mensual</v>
      </c>
      <c r="BM12" s="28" t="str">
        <f>BI11&amp;" observaciones al seguimiento"</f>
        <v>Septiembre observaciones al seguimiento</v>
      </c>
      <c r="BN12" s="26" t="str">
        <f>BN11&amp;" ejecutado"</f>
        <v>Octubre ejecutado</v>
      </c>
      <c r="BO12" s="26" t="str">
        <f>BN11&amp;" programado"</f>
        <v>Octubre programado</v>
      </c>
      <c r="BP12" s="26" t="str">
        <f>BN11&amp;" resultado"</f>
        <v>Octubre resultado</v>
      </c>
      <c r="BQ12" s="28" t="str">
        <f>BN11&amp;" análisis mensual"</f>
        <v>Octubre análisis mensual</v>
      </c>
      <c r="BR12" s="26" t="str">
        <f>BN11&amp;" observaciones al seguimiento"</f>
        <v>Octubre observaciones al seguimiento</v>
      </c>
      <c r="BS12" s="27" t="str">
        <f>BS11&amp;" ejecutado"</f>
        <v>Noviembre ejecutado</v>
      </c>
      <c r="BT12" s="26" t="str">
        <f>BS11&amp;" programado"</f>
        <v>Noviembre programado</v>
      </c>
      <c r="BU12" s="26" t="str">
        <f>BS11&amp;" resultado"</f>
        <v>Noviembre resultado</v>
      </c>
      <c r="BV12" s="28" t="str">
        <f>BS11&amp;" análisis mensual"</f>
        <v>Noviembre análisis mensual</v>
      </c>
      <c r="BW12" s="28" t="str">
        <f>BS11&amp;" observaciones al seguimiento"</f>
        <v>Noviembre observaciones al seguimiento</v>
      </c>
      <c r="BX12" s="26" t="str">
        <f>BX11&amp;" ejecutado"</f>
        <v>Diciembre ejecutado</v>
      </c>
      <c r="BY12" s="26" t="str">
        <f>BX11&amp;" programado"</f>
        <v>Diciembre programado</v>
      </c>
      <c r="BZ12" s="26" t="str">
        <f>BX11&amp;" resultado"</f>
        <v>Diciembre resultado</v>
      </c>
      <c r="CA12" s="28" t="str">
        <f>BX11&amp;" análisis mensual"</f>
        <v>Diciembre análisis mensual</v>
      </c>
      <c r="CB12" s="26" t="str">
        <f>BX11&amp;" observaciones al seguimiento"</f>
        <v>Diciembre observaciones al seguimiento</v>
      </c>
      <c r="CC12" s="27" t="s">
        <v>104</v>
      </c>
      <c r="CE12" s="29" t="s">
        <v>38</v>
      </c>
      <c r="CF12" s="29" t="s">
        <v>107</v>
      </c>
      <c r="CG12" s="29" t="s">
        <v>108</v>
      </c>
      <c r="CH12" s="29" t="s">
        <v>105</v>
      </c>
      <c r="CI12" s="29" t="s">
        <v>106</v>
      </c>
      <c r="CJ12" s="29" t="s">
        <v>109</v>
      </c>
    </row>
    <row r="13" spans="2:88" s="5" customFormat="1" ht="141" customHeight="1" x14ac:dyDescent="0.25">
      <c r="B13" s="22" t="s">
        <v>55</v>
      </c>
      <c r="C13" s="22" t="s">
        <v>0</v>
      </c>
      <c r="D13" s="25" t="s">
        <v>39</v>
      </c>
      <c r="E13" s="23" t="s">
        <v>117</v>
      </c>
      <c r="F13" s="43" t="s">
        <v>118</v>
      </c>
      <c r="G13" s="43" t="s">
        <v>119</v>
      </c>
      <c r="H13" s="25" t="s">
        <v>120</v>
      </c>
      <c r="I13" s="25" t="s">
        <v>121</v>
      </c>
      <c r="J13" s="43" t="s">
        <v>44</v>
      </c>
      <c r="K13" s="25" t="s">
        <v>122</v>
      </c>
      <c r="L13" s="25" t="s">
        <v>123</v>
      </c>
      <c r="M13" s="32" t="s">
        <v>124</v>
      </c>
      <c r="N13" s="43" t="s">
        <v>125</v>
      </c>
      <c r="O13" s="43" t="s">
        <v>45</v>
      </c>
      <c r="P13" s="25" t="s">
        <v>126</v>
      </c>
      <c r="Q13" s="49">
        <v>0.95</v>
      </c>
      <c r="R13" s="43" t="s">
        <v>115</v>
      </c>
      <c r="S13" s="50">
        <v>0.95</v>
      </c>
      <c r="T13" s="51" t="s">
        <v>46</v>
      </c>
      <c r="U13" s="36"/>
      <c r="V13" s="36"/>
      <c r="W13" s="37"/>
      <c r="X13" s="39" t="s">
        <v>127</v>
      </c>
      <c r="Y13" s="40" t="s">
        <v>128</v>
      </c>
      <c r="Z13" s="36"/>
      <c r="AA13" s="36"/>
      <c r="AB13" s="37"/>
      <c r="AC13" s="52" t="s">
        <v>129</v>
      </c>
      <c r="AD13" s="40" t="s">
        <v>116</v>
      </c>
      <c r="AE13" s="34"/>
      <c r="AF13" s="36"/>
      <c r="AG13" s="46"/>
      <c r="AH13" s="39" t="s">
        <v>130</v>
      </c>
      <c r="AI13" s="40" t="s">
        <v>131</v>
      </c>
      <c r="AJ13" s="34"/>
      <c r="AK13" s="34"/>
      <c r="AL13" s="53"/>
      <c r="AM13" s="47"/>
      <c r="AN13" s="39"/>
      <c r="AO13" s="34"/>
      <c r="AP13" s="48"/>
      <c r="AQ13" s="37"/>
      <c r="AR13" s="39"/>
      <c r="AS13" s="39"/>
      <c r="AT13" s="36"/>
      <c r="AU13" s="36"/>
      <c r="AV13" s="37"/>
      <c r="AW13" s="45"/>
      <c r="AX13" s="39"/>
      <c r="AY13" s="35"/>
      <c r="AZ13" s="36"/>
      <c r="BA13" s="37"/>
      <c r="BB13" s="45"/>
      <c r="BC13" s="39"/>
      <c r="BD13" s="36"/>
      <c r="BE13" s="36"/>
      <c r="BF13" s="54"/>
      <c r="BG13" s="39"/>
      <c r="BH13" s="38"/>
      <c r="BI13" s="35"/>
      <c r="BJ13" s="35"/>
      <c r="BK13" s="33"/>
      <c r="BL13" s="45"/>
      <c r="BM13" s="37"/>
      <c r="BN13" s="36"/>
      <c r="BO13" s="36"/>
      <c r="BP13" s="37"/>
      <c r="BQ13" s="38"/>
      <c r="BR13" s="38"/>
      <c r="BS13" s="35"/>
      <c r="BT13" s="36"/>
      <c r="BU13" s="37"/>
      <c r="BV13" s="42"/>
      <c r="BW13" s="38"/>
      <c r="BX13" s="36"/>
      <c r="BY13" s="36"/>
      <c r="BZ13" s="37"/>
      <c r="CA13" s="38"/>
      <c r="CB13" s="38"/>
      <c r="CC13" s="38"/>
      <c r="CD13" s="55"/>
      <c r="CE13" s="41"/>
      <c r="CF13" s="41"/>
      <c r="CG13" s="44"/>
      <c r="CH13" s="44"/>
      <c r="CI13" s="44"/>
      <c r="CJ13" s="44"/>
    </row>
    <row r="14" spans="2:88" s="5" customFormat="1" ht="120" x14ac:dyDescent="0.25">
      <c r="B14" s="22" t="s">
        <v>55</v>
      </c>
      <c r="C14" s="22" t="s">
        <v>0</v>
      </c>
      <c r="D14" s="25" t="s">
        <v>39</v>
      </c>
      <c r="E14" s="23" t="s">
        <v>132</v>
      </c>
      <c r="F14" s="43" t="s">
        <v>118</v>
      </c>
      <c r="G14" s="43" t="s">
        <v>133</v>
      </c>
      <c r="H14" s="25" t="s">
        <v>134</v>
      </c>
      <c r="I14" s="25" t="s">
        <v>135</v>
      </c>
      <c r="J14" s="43" t="s">
        <v>44</v>
      </c>
      <c r="K14" s="25" t="s">
        <v>136</v>
      </c>
      <c r="L14" s="25" t="s">
        <v>137</v>
      </c>
      <c r="M14" s="25" t="s">
        <v>138</v>
      </c>
      <c r="N14" s="43" t="s">
        <v>125</v>
      </c>
      <c r="O14" s="43" t="s">
        <v>45</v>
      </c>
      <c r="P14" s="25" t="s">
        <v>139</v>
      </c>
      <c r="Q14" s="49">
        <v>1</v>
      </c>
      <c r="R14" s="43" t="s">
        <v>115</v>
      </c>
      <c r="S14" s="50">
        <v>1</v>
      </c>
      <c r="T14" s="51" t="s">
        <v>46</v>
      </c>
      <c r="U14" s="36"/>
      <c r="V14" s="36"/>
      <c r="W14" s="37"/>
      <c r="X14" s="39" t="s">
        <v>140</v>
      </c>
      <c r="Y14" s="40" t="s">
        <v>116</v>
      </c>
      <c r="Z14" s="36"/>
      <c r="AA14" s="36"/>
      <c r="AB14" s="37"/>
      <c r="AC14" s="52" t="s">
        <v>141</v>
      </c>
      <c r="AD14" s="40" t="s">
        <v>116</v>
      </c>
      <c r="AE14" s="34"/>
      <c r="AF14" s="36"/>
      <c r="AG14" s="46"/>
      <c r="AH14" s="39" t="s">
        <v>142</v>
      </c>
      <c r="AI14" s="40" t="s">
        <v>131</v>
      </c>
      <c r="AJ14" s="34"/>
      <c r="AK14" s="34"/>
      <c r="AL14" s="53"/>
      <c r="AM14" s="47"/>
      <c r="AN14" s="39"/>
      <c r="AO14" s="34"/>
      <c r="AP14" s="48"/>
      <c r="AQ14" s="37"/>
      <c r="AR14" s="39"/>
      <c r="AS14" s="39"/>
      <c r="AT14" s="36"/>
      <c r="AU14" s="36"/>
      <c r="AV14" s="37"/>
      <c r="AW14" s="45"/>
      <c r="AX14" s="39"/>
      <c r="AY14" s="35"/>
      <c r="AZ14" s="36"/>
      <c r="BA14" s="37"/>
      <c r="BB14" s="45"/>
      <c r="BC14" s="39"/>
      <c r="BD14" s="36"/>
      <c r="BE14" s="36"/>
      <c r="BF14" s="54"/>
      <c r="BG14" s="39"/>
      <c r="BH14" s="38"/>
      <c r="BI14" s="35"/>
      <c r="BJ14" s="35"/>
      <c r="BK14" s="33"/>
      <c r="BL14" s="45"/>
      <c r="BM14" s="37"/>
      <c r="BN14" s="36"/>
      <c r="BO14" s="36"/>
      <c r="BP14" s="37"/>
      <c r="BQ14" s="38"/>
      <c r="BR14" s="38"/>
      <c r="BS14" s="35"/>
      <c r="BT14" s="36"/>
      <c r="BU14" s="37"/>
      <c r="BV14" s="42"/>
      <c r="BW14" s="38"/>
      <c r="BX14" s="36"/>
      <c r="BY14" s="36"/>
      <c r="BZ14" s="37"/>
      <c r="CA14" s="38"/>
      <c r="CB14" s="38"/>
      <c r="CC14" s="38"/>
      <c r="CD14" s="55"/>
      <c r="CE14" s="41"/>
      <c r="CF14" s="41"/>
      <c r="CG14" s="44"/>
      <c r="CH14" s="44"/>
      <c r="CI14" s="44"/>
      <c r="CJ14" s="44"/>
    </row>
    <row r="15" spans="2:88" s="5" customFormat="1" ht="145.5" customHeight="1" x14ac:dyDescent="0.25">
      <c r="B15" s="22" t="s">
        <v>55</v>
      </c>
      <c r="C15" s="22" t="s">
        <v>0</v>
      </c>
      <c r="D15" s="25" t="s">
        <v>39</v>
      </c>
      <c r="E15" s="23" t="s">
        <v>143</v>
      </c>
      <c r="F15" s="43" t="s">
        <v>118</v>
      </c>
      <c r="G15" s="43" t="s">
        <v>144</v>
      </c>
      <c r="H15" s="25" t="s">
        <v>145</v>
      </c>
      <c r="I15" s="25" t="s">
        <v>146</v>
      </c>
      <c r="J15" s="43" t="s">
        <v>40</v>
      </c>
      <c r="K15" s="25" t="s">
        <v>147</v>
      </c>
      <c r="L15" s="25" t="s">
        <v>148</v>
      </c>
      <c r="M15" s="25" t="s">
        <v>149</v>
      </c>
      <c r="N15" s="43" t="s">
        <v>125</v>
      </c>
      <c r="O15" s="43" t="s">
        <v>45</v>
      </c>
      <c r="P15" s="25" t="s">
        <v>150</v>
      </c>
      <c r="Q15" s="49">
        <v>0.84</v>
      </c>
      <c r="R15" s="43" t="s">
        <v>115</v>
      </c>
      <c r="S15" s="50">
        <v>0.84</v>
      </c>
      <c r="T15" s="51" t="s">
        <v>46</v>
      </c>
      <c r="U15" s="36"/>
      <c r="V15" s="36"/>
      <c r="W15" s="37"/>
      <c r="X15" s="39" t="s">
        <v>151</v>
      </c>
      <c r="Y15" s="40" t="s">
        <v>116</v>
      </c>
      <c r="Z15" s="36"/>
      <c r="AA15" s="36"/>
      <c r="AB15" s="37"/>
      <c r="AC15" s="52" t="s">
        <v>152</v>
      </c>
      <c r="AD15" s="40" t="s">
        <v>116</v>
      </c>
      <c r="AE15" s="34"/>
      <c r="AF15" s="36"/>
      <c r="AG15" s="46"/>
      <c r="AH15" s="39" t="s">
        <v>153</v>
      </c>
      <c r="AI15" s="40" t="s">
        <v>116</v>
      </c>
      <c r="AJ15" s="34"/>
      <c r="AK15" s="34"/>
      <c r="AL15" s="53"/>
      <c r="AM15" s="47"/>
      <c r="AN15" s="39"/>
      <c r="AO15" s="34"/>
      <c r="AP15" s="48"/>
      <c r="AQ15" s="37"/>
      <c r="AR15" s="39"/>
      <c r="AS15" s="39"/>
      <c r="AT15" s="36"/>
      <c r="AU15" s="36"/>
      <c r="AV15" s="37"/>
      <c r="AW15" s="45"/>
      <c r="AX15" s="39"/>
      <c r="AY15" s="35"/>
      <c r="AZ15" s="36"/>
      <c r="BA15" s="37"/>
      <c r="BB15" s="45"/>
      <c r="BC15" s="39"/>
      <c r="BD15" s="36"/>
      <c r="BE15" s="36"/>
      <c r="BF15" s="54"/>
      <c r="BG15" s="39"/>
      <c r="BH15" s="38"/>
      <c r="BI15" s="35"/>
      <c r="BJ15" s="35"/>
      <c r="BK15" s="33"/>
      <c r="BL15" s="45"/>
      <c r="BM15" s="37"/>
      <c r="BN15" s="36"/>
      <c r="BO15" s="36"/>
      <c r="BP15" s="37"/>
      <c r="BQ15" s="38"/>
      <c r="BR15" s="38"/>
      <c r="BS15" s="35"/>
      <c r="BT15" s="36"/>
      <c r="BU15" s="37"/>
      <c r="BV15" s="42"/>
      <c r="BW15" s="38"/>
      <c r="BX15" s="36"/>
      <c r="BY15" s="36"/>
      <c r="BZ15" s="37"/>
      <c r="CA15" s="38"/>
      <c r="CB15" s="38"/>
      <c r="CC15" s="38"/>
      <c r="CD15" s="55"/>
      <c r="CE15" s="41"/>
      <c r="CF15" s="41"/>
      <c r="CG15" s="44"/>
      <c r="CH15" s="44"/>
      <c r="CI15" s="44"/>
      <c r="CJ15" s="44"/>
    </row>
    <row r="16" spans="2:88" s="5" customFormat="1" ht="144.75" customHeight="1" x14ac:dyDescent="0.25">
      <c r="B16" s="22" t="s">
        <v>55</v>
      </c>
      <c r="C16" s="22" t="s">
        <v>0</v>
      </c>
      <c r="D16" s="25" t="s">
        <v>39</v>
      </c>
      <c r="E16" s="23" t="s">
        <v>154</v>
      </c>
      <c r="F16" s="43" t="s">
        <v>155</v>
      </c>
      <c r="G16" s="43" t="s">
        <v>156</v>
      </c>
      <c r="H16" s="25" t="s">
        <v>157</v>
      </c>
      <c r="I16" s="25" t="s">
        <v>158</v>
      </c>
      <c r="J16" s="43" t="s">
        <v>40</v>
      </c>
      <c r="K16" s="25" t="s">
        <v>159</v>
      </c>
      <c r="L16" s="25" t="s">
        <v>160</v>
      </c>
      <c r="M16" s="25" t="s">
        <v>161</v>
      </c>
      <c r="N16" s="43" t="s">
        <v>125</v>
      </c>
      <c r="O16" s="43" t="s">
        <v>50</v>
      </c>
      <c r="P16" s="25" t="s">
        <v>162</v>
      </c>
      <c r="Q16" s="49">
        <v>0.72</v>
      </c>
      <c r="R16" s="43" t="s">
        <v>115</v>
      </c>
      <c r="S16" s="50">
        <v>0.72</v>
      </c>
      <c r="T16" s="51" t="s">
        <v>46</v>
      </c>
      <c r="U16" s="36">
        <v>40</v>
      </c>
      <c r="V16" s="36">
        <v>47</v>
      </c>
      <c r="W16" s="37">
        <f>U16/V16*100%</f>
        <v>0.85106382978723405</v>
      </c>
      <c r="X16" s="39" t="s">
        <v>163</v>
      </c>
      <c r="Y16" s="40" t="s">
        <v>164</v>
      </c>
      <c r="Z16" s="36">
        <v>51</v>
      </c>
      <c r="AA16" s="36">
        <v>99</v>
      </c>
      <c r="AB16" s="37">
        <f>(Z16/AA16)*100%</f>
        <v>0.51515151515151514</v>
      </c>
      <c r="AC16" s="52" t="s">
        <v>165</v>
      </c>
      <c r="AD16" s="40" t="s">
        <v>166</v>
      </c>
      <c r="AE16" s="34">
        <v>42</v>
      </c>
      <c r="AF16" s="36">
        <v>71</v>
      </c>
      <c r="AG16" s="46">
        <f>AE16/AF16*100%</f>
        <v>0.59154929577464788</v>
      </c>
      <c r="AH16" s="39" t="s">
        <v>167</v>
      </c>
      <c r="AI16" s="40" t="s">
        <v>168</v>
      </c>
      <c r="AJ16" s="34"/>
      <c r="AK16" s="34"/>
      <c r="AL16" s="53"/>
      <c r="AM16" s="47"/>
      <c r="AN16" s="39"/>
      <c r="AO16" s="34"/>
      <c r="AP16" s="48"/>
      <c r="AQ16" s="37"/>
      <c r="AR16" s="39"/>
      <c r="AS16" s="39"/>
      <c r="AT16" s="36"/>
      <c r="AU16" s="36"/>
      <c r="AV16" s="37"/>
      <c r="AW16" s="45"/>
      <c r="AX16" s="39"/>
      <c r="AY16" s="35"/>
      <c r="AZ16" s="36"/>
      <c r="BA16" s="37"/>
      <c r="BB16" s="45"/>
      <c r="BC16" s="39"/>
      <c r="BD16" s="36"/>
      <c r="BE16" s="36"/>
      <c r="BF16" s="54"/>
      <c r="BG16" s="39"/>
      <c r="BH16" s="38"/>
      <c r="BI16" s="35"/>
      <c r="BJ16" s="35"/>
      <c r="BK16" s="33"/>
      <c r="BL16" s="45"/>
      <c r="BM16" s="37"/>
      <c r="BN16" s="36"/>
      <c r="BO16" s="36"/>
      <c r="BP16" s="37"/>
      <c r="BQ16" s="38"/>
      <c r="BR16" s="38"/>
      <c r="BS16" s="35"/>
      <c r="BT16" s="36"/>
      <c r="BU16" s="37"/>
      <c r="BV16" s="42"/>
      <c r="BW16" s="38"/>
      <c r="BX16" s="36"/>
      <c r="BY16" s="36"/>
      <c r="BZ16" s="37"/>
      <c r="CA16" s="38"/>
      <c r="CB16" s="38"/>
      <c r="CC16" s="38"/>
      <c r="CD16" s="55"/>
      <c r="CE16" s="41">
        <f>+U16+Z16+AE16+AJ16+AO16+AT16+AY16+BD16+BI16+BN16+BS16+BX16</f>
        <v>133</v>
      </c>
      <c r="CF16" s="41">
        <f>+V16+AA16+AF16+AK16+AP16+AU16+AZ16+BE16+BJ16+BO16+BT16+BY16</f>
        <v>217</v>
      </c>
      <c r="CG16" s="44">
        <f>+CE16/CF16</f>
        <v>0.61290322580645162</v>
      </c>
      <c r="CH16" s="44">
        <f>+CG16</f>
        <v>0.61290322580645162</v>
      </c>
      <c r="CI16" s="44">
        <f>+S16</f>
        <v>0.72</v>
      </c>
      <c r="CJ16" s="44">
        <f>+CH16/CI16</f>
        <v>0.85125448028673845</v>
      </c>
    </row>
  </sheetData>
  <sheetProtection formatCells="0" formatColumns="0" formatRows="0" sort="0" autoFilter="0" pivotTables="0"/>
  <dataConsolidate/>
  <mergeCells count="30">
    <mergeCell ref="CE10:CG11"/>
    <mergeCell ref="CH10:CJ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 ref="AJ11:AN11"/>
    <mergeCell ref="E11:I11"/>
    <mergeCell ref="J11:P11"/>
    <mergeCell ref="Q11:T11"/>
    <mergeCell ref="U11:Y11"/>
    <mergeCell ref="B2:C5"/>
    <mergeCell ref="Z11:AD11"/>
    <mergeCell ref="AE11:AI11"/>
    <mergeCell ref="B7:C8"/>
    <mergeCell ref="E7:F7"/>
    <mergeCell ref="E8:F8"/>
    <mergeCell ref="G7:G8"/>
    <mergeCell ref="B11:D11"/>
    <mergeCell ref="B10:T10"/>
  </mergeCells>
  <dataValidations xWindow="276" yWindow="546" count="40">
    <dataValidation type="list" allowBlank="1" showInputMessage="1" showErrorMessage="1" sqref="T17:T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12" xr:uid="{00000000-0002-0000-0000-000013000000}"/>
    <dataValidation allowBlank="1" showInputMessage="1" showErrorMessage="1" prompt="Corresponde a los resultados obtenidos en el periodo de medición." sqref="Z12 AJ12 AT12 AO12 AY12 BD12 BI12 BN12 BS12 BX12 U12 AE12" xr:uid="{00000000-0002-0000-0000-000014000000}"/>
    <dataValidation allowBlank="1" showInputMessage="1" showErrorMessage="1" prompt="Corresponde a los resultados planificados para el periodo de medición. Todos los indicadores de gestión deben incluir programación." sqref="V12 AU12 AP12 AK12 AZ12 BE12 BJ12 BO12 BT12 BY12 AF12 AA12" xr:uid="{00000000-0002-0000-0000-000015000000}"/>
    <dataValidation allowBlank="1" showInputMessage="1" showErrorMessage="1" prompt="Corresponde a la operación matemática de la fórmula del indicador y que reflejará el resultado del indicador para el periodo de medición." sqref="BU12 AQ12 AL12 AG12 AV12 BA12 BF12 BK12 BP12 BZ12 AB12 W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X12 AC12 AH12 AM12 AR12 AW12 BB12 BG12 BL12 CA12 BQ12 BV12" xr:uid="{00000000-0002-0000-0000-000017000000}"/>
    <dataValidation type="list" allowBlank="1" showInputMessage="1" showErrorMessage="1" sqref="E7:E8" xr:uid="{00000000-0002-0000-0000-000018000000}">
      <formula1>Meses</formula1>
    </dataValidation>
    <dataValidation type="list" allowBlank="1" showInputMessage="1" showErrorMessage="1" sqref="M17:N1048576" xr:uid="{00000000-0002-0000-0000-000019000000}">
      <formula1>periodicidad</formula1>
    </dataValidation>
    <dataValidation type="list" allowBlank="1" showInputMessage="1" showErrorMessage="1" sqref="D17:D1048576" xr:uid="{00000000-0002-0000-0000-00001A000000}">
      <formula1>ProyectoInv</formula1>
    </dataValidation>
    <dataValidation type="list" allowBlank="1" showInputMessage="1" showErrorMessage="1" sqref="E17:E1048576" xr:uid="{00000000-0002-0000-0000-00001B000000}">
      <formula1>ObjEstratégico</formula1>
    </dataValidation>
    <dataValidation allowBlank="1" showInputMessage="1" showErrorMessage="1" prompt="Formúlese según las características y programación del indicador." sqref="CE10 CH10:CJ11" xr:uid="{00000000-0002-0000-0000-00001C000000}"/>
    <dataValidation type="list" allowBlank="1" showInputMessage="1" showErrorMessage="1" sqref="C17:C1048576" xr:uid="{00000000-0002-0000-0000-00001D000000}">
      <formula1>Subsistema</formula1>
    </dataValidation>
    <dataValidation type="list" allowBlank="1" showInputMessage="1" showErrorMessage="1" sqref="O17:O1048576" xr:uid="{00000000-0002-0000-0000-00001E000000}">
      <formula1>TipoInd</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12" xr:uid="{00000000-0002-0000-0000-000020000000}"/>
    <dataValidation allowBlank="1" showInputMessage="1" showErrorMessage="1" prompt="Corresponde al avance ejecutado acumulado o al último reporte de ejecución del indicador, según corresponda y de acuerdo a su periodicidad." sqref="CE12" xr:uid="{00000000-0002-0000-0000-000021000000}"/>
    <dataValidation allowBlank="1" showInputMessage="1" showErrorMessage="1" prompt="Corresponde al avance programado acumulado o al último reporte de programación del indicador, según corresponda y de acuerdo a su periodicidad." sqref="CF12" xr:uid="{00000000-0002-0000-0000-000022000000}"/>
    <dataValidation allowBlank="1" showInputMessage="1" showErrorMessage="1" prompt="Es el producto de dividir el resultado del indicador acumulado (columna BS) entre lo programado del indicador acumulado (columna BT)._x000a_" sqref="CG12" xr:uid="{00000000-0002-0000-0000-000023000000}"/>
    <dataValidation allowBlank="1" showInputMessage="1" showErrorMessage="1" prompt="Corresponde al porcentaje de avance acumulado, es decir, es el mismo valor calculado en la columna anterior (BU)._x000a_" sqref="CH12" xr:uid="{00000000-0002-0000-0000-000024000000}"/>
    <dataValidation allowBlank="1" showInputMessage="1" showErrorMessage="1" prompt="Registrar la meta anual formulada para el indicador, es decir, el valor de la columna S." sqref="CI12" xr:uid="{00000000-0002-0000-0000-000025000000}"/>
    <dataValidation allowBlank="1" showInputMessage="1" showErrorMessage="1" prompt="Es el producto de dividir el resultado del indicador para la vigencia (columna BV) entre la meta anual del indicador para la vigencia (columna BW)." sqref="CJ12" xr:uid="{00000000-0002-0000-0000-000026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AI12 AN12 AS12 AX12 BC12 BH12 BM12 BR12 BW12 CB12 Y12 AD12" xr:uid="{00000000-0002-0000-0000-000027000000}"/>
    <dataValidation type="list" allowBlank="1" showInputMessage="1" showErrorMessage="1" sqref="B17:B1048576" xr:uid="{00000000-0002-0000-0000-00001F000000}">
      <formula1>Procesos</formula1>
    </dataValidation>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76" yWindow="546" count="1">
        <x14:dataValidation type="list" allowBlank="1" showInputMessage="1" showErrorMessage="1" xr:uid="{00000000-0002-0000-0000-00002C000000}">
          <x14:formula1>
            <xm:f>'Listas desplegables'!$B$2:$B$13</xm:f>
          </x14:formula1>
          <xm:sqref>G7:G8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topLeftCell="A3" zoomScale="80" zoomScaleNormal="80" workbookViewId="0">
      <selection activeCell="D2" sqref="D2:D20"/>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57</v>
      </c>
      <c r="B1" s="19" t="s">
        <v>47</v>
      </c>
      <c r="C1" s="17" t="s">
        <v>59</v>
      </c>
      <c r="D1" s="20" t="s">
        <v>48</v>
      </c>
      <c r="E1" s="17" t="s">
        <v>75</v>
      </c>
      <c r="F1" s="20" t="s">
        <v>29</v>
      </c>
      <c r="G1" s="18" t="s">
        <v>30</v>
      </c>
      <c r="H1" s="20" t="s">
        <v>37</v>
      </c>
    </row>
    <row r="2" spans="1:8" s="13" customFormat="1" ht="47.25" customHeight="1" x14ac:dyDescent="0.25">
      <c r="A2" s="12" t="s">
        <v>10</v>
      </c>
      <c r="B2" s="12">
        <v>2019</v>
      </c>
      <c r="C2" s="13" t="s">
        <v>60</v>
      </c>
      <c r="D2" s="21" t="s">
        <v>82</v>
      </c>
      <c r="E2" s="21" t="s">
        <v>49</v>
      </c>
      <c r="F2" s="13" t="s">
        <v>44</v>
      </c>
      <c r="G2" s="21" t="s">
        <v>50</v>
      </c>
      <c r="H2" s="21" t="s">
        <v>78</v>
      </c>
    </row>
    <row r="3" spans="1:8" s="13" customFormat="1" ht="62.25" customHeight="1" x14ac:dyDescent="0.25">
      <c r="A3" s="12" t="s">
        <v>11</v>
      </c>
      <c r="B3" s="12">
        <v>2020</v>
      </c>
      <c r="C3" s="13" t="s">
        <v>61</v>
      </c>
      <c r="D3" s="21" t="s">
        <v>83</v>
      </c>
      <c r="E3" s="21" t="s">
        <v>51</v>
      </c>
      <c r="F3" s="13" t="s">
        <v>40</v>
      </c>
      <c r="G3" s="13" t="s">
        <v>76</v>
      </c>
      <c r="H3" s="21" t="s">
        <v>43</v>
      </c>
    </row>
    <row r="4" spans="1:8" s="13" customFormat="1" ht="51" customHeight="1" x14ac:dyDescent="0.25">
      <c r="A4" s="12" t="s">
        <v>4</v>
      </c>
      <c r="B4" s="12">
        <v>2021</v>
      </c>
      <c r="C4" s="13" t="s">
        <v>62</v>
      </c>
      <c r="D4" s="21" t="s">
        <v>84</v>
      </c>
      <c r="E4" s="21" t="s">
        <v>52</v>
      </c>
      <c r="F4" s="13" t="s">
        <v>42</v>
      </c>
      <c r="G4" s="21" t="s">
        <v>41</v>
      </c>
      <c r="H4" s="21" t="s">
        <v>79</v>
      </c>
    </row>
    <row r="5" spans="1:8" s="13" customFormat="1" ht="63.75" customHeight="1" x14ac:dyDescent="0.25">
      <c r="A5" s="12" t="s">
        <v>12</v>
      </c>
      <c r="B5" s="12">
        <v>2022</v>
      </c>
      <c r="C5" s="13" t="s">
        <v>63</v>
      </c>
      <c r="D5" s="21" t="s">
        <v>85</v>
      </c>
      <c r="E5" s="21" t="s">
        <v>53</v>
      </c>
      <c r="G5" s="21" t="s">
        <v>45</v>
      </c>
      <c r="H5" s="21" t="s">
        <v>46</v>
      </c>
    </row>
    <row r="6" spans="1:8" s="13" customFormat="1" ht="76.5" customHeight="1" x14ac:dyDescent="0.25">
      <c r="A6" s="12" t="s">
        <v>13</v>
      </c>
      <c r="B6" s="12">
        <v>2023</v>
      </c>
      <c r="C6" s="13" t="s">
        <v>64</v>
      </c>
      <c r="D6" s="21" t="s">
        <v>86</v>
      </c>
      <c r="E6" s="21" t="s">
        <v>39</v>
      </c>
      <c r="G6" s="21" t="s">
        <v>54</v>
      </c>
      <c r="H6" s="14"/>
    </row>
    <row r="7" spans="1:8" s="13" customFormat="1" ht="15" x14ac:dyDescent="0.25">
      <c r="A7" s="12" t="s">
        <v>14</v>
      </c>
      <c r="B7" s="12">
        <v>2024</v>
      </c>
      <c r="C7" s="13" t="s">
        <v>100</v>
      </c>
      <c r="D7" s="21" t="s">
        <v>87</v>
      </c>
      <c r="G7" s="14"/>
    </row>
    <row r="8" spans="1:8" s="13" customFormat="1" ht="28.5" x14ac:dyDescent="0.25">
      <c r="A8" s="12" t="s">
        <v>15</v>
      </c>
      <c r="B8" s="12">
        <v>2025</v>
      </c>
      <c r="C8" s="13" t="s">
        <v>65</v>
      </c>
      <c r="D8" s="21" t="s">
        <v>88</v>
      </c>
      <c r="G8" s="14"/>
    </row>
    <row r="9" spans="1:8" s="13" customFormat="1" ht="28.5" x14ac:dyDescent="0.25">
      <c r="A9" s="12" t="s">
        <v>16</v>
      </c>
      <c r="B9" s="12">
        <v>2026</v>
      </c>
      <c r="C9" s="13" t="s">
        <v>66</v>
      </c>
      <c r="D9" s="21" t="s">
        <v>89</v>
      </c>
      <c r="G9" s="14"/>
    </row>
    <row r="10" spans="1:8" s="13" customFormat="1" ht="15" x14ac:dyDescent="0.25">
      <c r="A10" s="12" t="s">
        <v>17</v>
      </c>
      <c r="B10" s="12">
        <v>2027</v>
      </c>
      <c r="C10" s="13" t="s">
        <v>67</v>
      </c>
      <c r="D10" s="21" t="s">
        <v>90</v>
      </c>
      <c r="G10" s="14"/>
    </row>
    <row r="11" spans="1:8" s="13" customFormat="1" ht="28.5" x14ac:dyDescent="0.25">
      <c r="A11" s="12" t="s">
        <v>18</v>
      </c>
      <c r="B11" s="12">
        <v>2028</v>
      </c>
      <c r="C11" s="13" t="s">
        <v>68</v>
      </c>
      <c r="D11" s="21" t="s">
        <v>91</v>
      </c>
    </row>
    <row r="12" spans="1:8" s="13" customFormat="1" ht="28.5" x14ac:dyDescent="0.25">
      <c r="A12" s="12" t="s">
        <v>19</v>
      </c>
      <c r="B12" s="12">
        <v>2029</v>
      </c>
      <c r="C12" s="13" t="s">
        <v>56</v>
      </c>
      <c r="D12" s="21" t="s">
        <v>92</v>
      </c>
    </row>
    <row r="13" spans="1:8" s="13" customFormat="1" ht="42.75" x14ac:dyDescent="0.25">
      <c r="A13" s="12" t="s">
        <v>20</v>
      </c>
      <c r="B13" s="12">
        <v>2030</v>
      </c>
      <c r="C13" s="13" t="s">
        <v>69</v>
      </c>
      <c r="D13" s="21" t="s">
        <v>93</v>
      </c>
    </row>
    <row r="14" spans="1:8" s="13" customFormat="1" ht="28.5" x14ac:dyDescent="0.25">
      <c r="A14" s="12"/>
      <c r="B14" s="12">
        <v>2031</v>
      </c>
      <c r="C14" s="13" t="s">
        <v>101</v>
      </c>
      <c r="D14" s="21" t="s">
        <v>94</v>
      </c>
    </row>
    <row r="15" spans="1:8" s="13" customFormat="1" x14ac:dyDescent="0.25">
      <c r="A15" s="12"/>
      <c r="B15" s="12">
        <v>2032</v>
      </c>
      <c r="C15" s="13" t="s">
        <v>70</v>
      </c>
      <c r="D15" s="21" t="s">
        <v>95</v>
      </c>
    </row>
    <row r="16" spans="1:8" s="13" customFormat="1" ht="42.75" x14ac:dyDescent="0.25">
      <c r="A16" s="12"/>
      <c r="B16" s="12">
        <v>2033</v>
      </c>
      <c r="C16" s="13" t="s">
        <v>55</v>
      </c>
      <c r="D16" s="21" t="s">
        <v>96</v>
      </c>
    </row>
    <row r="17" spans="1:4" s="13" customFormat="1" ht="28.5" x14ac:dyDescent="0.25">
      <c r="A17" s="12"/>
      <c r="B17" s="12">
        <v>2034</v>
      </c>
      <c r="C17" s="13" t="s">
        <v>71</v>
      </c>
      <c r="D17" s="21" t="s">
        <v>97</v>
      </c>
    </row>
    <row r="18" spans="1:4" s="13" customFormat="1" ht="28.5" x14ac:dyDescent="0.25">
      <c r="A18" s="12"/>
      <c r="B18" s="12">
        <v>2035</v>
      </c>
      <c r="C18" s="13" t="s">
        <v>72</v>
      </c>
      <c r="D18" s="21" t="s">
        <v>98</v>
      </c>
    </row>
    <row r="19" spans="1:4" s="13" customFormat="1" ht="42.75" x14ac:dyDescent="0.25">
      <c r="A19" s="12"/>
      <c r="C19" s="13" t="s">
        <v>73</v>
      </c>
      <c r="D19" s="21" t="s">
        <v>99</v>
      </c>
    </row>
    <row r="20" spans="1:4" s="13" customFormat="1" ht="18" customHeight="1" x14ac:dyDescent="0.25">
      <c r="C20" s="13" t="s">
        <v>102</v>
      </c>
      <c r="D20" s="13" t="s">
        <v>0</v>
      </c>
    </row>
    <row r="21" spans="1:4" s="13" customFormat="1" ht="18" customHeight="1" x14ac:dyDescent="0.25">
      <c r="C21" s="13" t="s">
        <v>74</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Helena Patricia</cp:lastModifiedBy>
  <cp:revision/>
  <dcterms:created xsi:type="dcterms:W3CDTF">2018-02-23T18:02:25Z</dcterms:created>
  <dcterms:modified xsi:type="dcterms:W3CDTF">2021-07-30T13:19:21Z</dcterms:modified>
</cp:coreProperties>
</file>