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66925"/>
  <mc:AlternateContent xmlns:mc="http://schemas.openxmlformats.org/markup-compatibility/2006">
    <mc:Choice Requires="x15">
      <x15ac:absPath xmlns:x15ac="http://schemas.microsoft.com/office/spreadsheetml/2010/11/ac" url="https://sdisgovco-my.sharepoint.com/personal/sarenasv_sdis_gov_co/Documents/2026 contrato 0787/07. Julio/2. Indicadores/"/>
    </mc:Choice>
  </mc:AlternateContent>
  <xr:revisionPtr revIDLastSave="0" documentId="8_{0990C47C-90AC-4A8A-8962-572F60AE5F9F}" xr6:coauthVersionLast="47" xr6:coauthVersionMax="47" xr10:uidLastSave="{00000000-0000-0000-0000-000000000000}"/>
  <bookViews>
    <workbookView xWindow="-108" yWindow="-108" windowWidth="23256" windowHeight="13896" xr2:uid="{00000000-000D-0000-FFFF-FFFF00000000}"/>
  </bookViews>
  <sheets>
    <sheet name="INDICADORES GESTION" sheetId="1" r:id="rId1"/>
    <sheet name="Gráfica" sheetId="3" r:id="rId2"/>
    <sheet name="Listas desplegables" sheetId="2" state="hidden" r:id="rId3"/>
  </sheets>
  <externalReferences>
    <externalReference r:id="rId4"/>
    <externalReference r:id="rId5"/>
    <externalReference r:id="rId6"/>
    <externalReference r:id="rId7"/>
  </externalReferences>
  <definedNames>
    <definedName name="_xlnm._FilterDatabase" localSheetId="0" hidden="1">'INDICADORES GESTION'!$B$12:$CA$13</definedName>
    <definedName name="Años">'Listas desplegables'!#REF!</definedName>
    <definedName name="Direccion">'Listas desplegables'!#REF!</definedName>
    <definedName name="Discapacidad">'[1]Listas desplegables'!$D$52:$D$56</definedName>
    <definedName name="EJE">#REF!,#REF!,#REF!,#REF!,#REF!,#REF!,#REF!,#REF!,#REF!,#REF!,#REF!,#REF!,#REF!</definedName>
    <definedName name="Eje_Pilar">'Listas desplegables'!#REF!</definedName>
    <definedName name="ejecut">#REF!,#REF!,#REF!,#REF!,#REF!,#REF!,#REF!,#REF!,#REF!,#REF!,#REF!,#REF!,#REF!</definedName>
    <definedName name="EstadoUNDOPE">'Listas desplegables'!#REF!</definedName>
    <definedName name="Étnico">'[1]Listas desplegables'!$F$52:$F$56</definedName>
    <definedName name="GerenteProy">'Listas desplegables'!#REF!</definedName>
    <definedName name="localidad">[2]Hoja6!$A$192:$A$212</definedName>
    <definedName name="Localidades">'Listas desplegables'!#REF!</definedName>
    <definedName name="medida">[2]Hoja6!$A$132:$A$135</definedName>
    <definedName name="Meses">'Listas desplegables'!$A$2:$A$13</definedName>
    <definedName name="metas">[3]Hoja1!$M$2:$M$19</definedName>
    <definedName name="ObjEstratégico">'Listas desplegables'!#REF!</definedName>
    <definedName name="Objetivosestratégicos">[4]Hoja1!$C$1:$C$5</definedName>
    <definedName name="ObjGeneral">'Listas desplegables'!#REF!</definedName>
    <definedName name="periodicidad">'Listas desplegables'!#REF!</definedName>
    <definedName name="Periodicidadindicador">[4]Hoja1!$D$1:$D$4</definedName>
    <definedName name="Procesos">'Listas desplegables'!#REF!</definedName>
    <definedName name="Prog_PPD">'Listas desplegables'!#REF!</definedName>
    <definedName name="Proy_Estrat" localSheetId="2">'INDICADORES GESTION'!$B$7:$B$12</definedName>
    <definedName name="PROY4022">#REF!</definedName>
    <definedName name="PROY4024">#REF!</definedName>
    <definedName name="proy4025">#REF!</definedName>
    <definedName name="PROY4027">#REF!</definedName>
    <definedName name="PROY4028">#REF!</definedName>
    <definedName name="PROY4029">#REF!</definedName>
    <definedName name="PROY4125">#REF!</definedName>
    <definedName name="PROY4280">#REF!</definedName>
    <definedName name="PROY4281">#REF!</definedName>
    <definedName name="ProyectoInv">'Listas desplegables'!#REF!</definedName>
    <definedName name="PROYECTOS">[3]Hoja1!$A:$A</definedName>
    <definedName name="ServicioUNDOPE">'Listas desplegables'!#REF!</definedName>
    <definedName name="Subdireccion">'Listas desplegables'!#REF!</definedName>
    <definedName name="Subsistema">'Listas desplegables'!#REF!</definedName>
    <definedName name="Tenencia">'Listas desplegables'!#REF!</definedName>
    <definedName name="Tipo">[4]Hoja1!$B$1:$B$3</definedName>
    <definedName name="Tipo_Meta">'Listas desplegables'!#REF!</definedName>
    <definedName name="TipoInd">'Listas desplegables'!#REF!</definedName>
    <definedName name="TipoMeta">'Listas desplegables'!#REF!</definedName>
    <definedName name="TipoOperación">'Listas desplegables'!#REF!</definedName>
    <definedName name="UO">'[1]Listas desplegables'!$H$35:$H$69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U13" i="1" l="1"/>
  <c r="C6" i="3" s="1"/>
  <c r="E6" i="3" s="1"/>
  <c r="AT13" i="1"/>
  <c r="AS13" i="1"/>
  <c r="AQ15" i="1"/>
  <c r="AL15" i="1"/>
  <c r="B5" i="3"/>
  <c r="AG24" i="1" l="1"/>
  <c r="AB24" i="1"/>
  <c r="AH21" i="1"/>
  <c r="AH22" i="1"/>
  <c r="AH20" i="1"/>
  <c r="AG23" i="1"/>
  <c r="AB23" i="1"/>
  <c r="W20" i="1"/>
  <c r="AF13" i="1"/>
  <c r="C5" i="3" s="1"/>
  <c r="E5" i="3" s="1"/>
  <c r="AB18" i="1"/>
  <c r="AG25" i="1" l="1"/>
  <c r="BU12" i="1"/>
  <c r="CD13" i="1"/>
  <c r="BF12" i="1"/>
  <c r="CH13" i="1"/>
  <c r="CE13" i="1"/>
  <c r="CB12" i="1"/>
  <c r="BV12" i="1"/>
  <c r="BQ12" i="1"/>
  <c r="BL12" i="1"/>
  <c r="BG12" i="1"/>
  <c r="BB12" i="1"/>
  <c r="AW12" i="1"/>
  <c r="AR12" i="1"/>
  <c r="AM12" i="1"/>
  <c r="AH12" i="1"/>
  <c r="AC12" i="1"/>
  <c r="X12" i="1"/>
  <c r="CF13" i="1" l="1"/>
  <c r="CG13" i="1" s="1"/>
  <c r="CI13" i="1" s="1"/>
  <c r="E9" i="3" s="1"/>
  <c r="BZ12" i="1"/>
  <c r="BP12" i="1"/>
  <c r="BK12" i="1"/>
  <c r="BA12" i="1"/>
  <c r="AV12" i="1"/>
  <c r="AQ12" i="1"/>
  <c r="AL12" i="1"/>
  <c r="AG12" i="1"/>
  <c r="AB12" i="1"/>
  <c r="W12" i="1"/>
  <c r="BY12" i="1" l="1"/>
  <c r="BT12" i="1"/>
  <c r="BO12" i="1"/>
  <c r="BJ12" i="1"/>
  <c r="BE12" i="1"/>
  <c r="AZ12" i="1"/>
  <c r="AU12" i="1"/>
  <c r="AP12" i="1"/>
  <c r="AK12" i="1"/>
  <c r="AF12" i="1"/>
  <c r="AA12" i="1"/>
  <c r="V12" i="1"/>
  <c r="BW12" i="1"/>
  <c r="BR12" i="1"/>
  <c r="BM12" i="1"/>
  <c r="BH12" i="1"/>
  <c r="BC12" i="1"/>
  <c r="AX12" i="1"/>
  <c r="AS12" i="1"/>
  <c r="AN12" i="1"/>
  <c r="AI12" i="1"/>
  <c r="AD12" i="1"/>
  <c r="Y12" i="1"/>
  <c r="T12" i="1"/>
  <c r="BX12" i="1"/>
  <c r="BS12" i="1"/>
  <c r="BN12" i="1"/>
  <c r="BI12" i="1"/>
  <c r="BD12" i="1"/>
  <c r="AY12" i="1"/>
  <c r="AT12" i="1"/>
  <c r="AO12" i="1"/>
  <c r="AJ12" i="1"/>
  <c r="AE12" i="1"/>
  <c r="Z12" i="1"/>
  <c r="U12" i="1"/>
</calcChain>
</file>

<file path=xl/sharedStrings.xml><?xml version="1.0" encoding="utf-8"?>
<sst xmlns="http://schemas.openxmlformats.org/spreadsheetml/2006/main" count="156" uniqueCount="131">
  <si>
    <t>PROCESO SISTEMA DE GESTIÓN
FORMATO FORMULACIÓN Y SEGUIMIENTO A INDICADORES DE GESTIÓN</t>
  </si>
  <si>
    <t>Código: FOR-SG-010</t>
  </si>
  <si>
    <t>Versión: 3</t>
  </si>
  <si>
    <t>Fecha: Memo I2024019529 - 18/07/2024</t>
  </si>
  <si>
    <t>Página: 1 de 1</t>
  </si>
  <si>
    <t>PERIODO DEL SEGUIMIENTO:</t>
  </si>
  <si>
    <t>De</t>
  </si>
  <si>
    <t>Enero</t>
  </si>
  <si>
    <t>A</t>
  </si>
  <si>
    <t>Octubre</t>
  </si>
  <si>
    <t>FORMULACIÓN DEL INDICADOR</t>
  </si>
  <si>
    <t>SEGUIMIENTO DEL INDICADOR</t>
  </si>
  <si>
    <t>Cuadro de control 1: Seguimiento indicadores según lo programado hasta el corte del informe</t>
  </si>
  <si>
    <t>Cuadro de control 2: Seguimiento indicadores según meta anual programada</t>
  </si>
  <si>
    <t>Ubicación estratégica</t>
  </si>
  <si>
    <t>Identificación general</t>
  </si>
  <si>
    <t>Características indicador</t>
  </si>
  <si>
    <t>Horizonte</t>
  </si>
  <si>
    <t>Febrero</t>
  </si>
  <si>
    <t>Marzo</t>
  </si>
  <si>
    <t>Abril</t>
  </si>
  <si>
    <t>Mayo</t>
  </si>
  <si>
    <t>Junio</t>
  </si>
  <si>
    <t>Julio</t>
  </si>
  <si>
    <t>Agosto</t>
  </si>
  <si>
    <t>Septiembre</t>
  </si>
  <si>
    <t>Noviembre</t>
  </si>
  <si>
    <t>Diciembre</t>
  </si>
  <si>
    <t>Proceso institucional</t>
  </si>
  <si>
    <t>Objetivo estratégico al que aporta el Indicador</t>
  </si>
  <si>
    <t>Código del indicador</t>
  </si>
  <si>
    <t>Fecha de oficialización del indicador</t>
  </si>
  <si>
    <t>Nombre del indicador</t>
  </si>
  <si>
    <t>Objetivo del indicador</t>
  </si>
  <si>
    <t>Factor crítico de éxito</t>
  </si>
  <si>
    <t>Tipo de indicador</t>
  </si>
  <si>
    <t>Fórmula de cálculo</t>
  </si>
  <si>
    <t>Fuente de datos</t>
  </si>
  <si>
    <t>Descripción del método de cálculo</t>
  </si>
  <si>
    <t>Unidad de medida del indicador</t>
  </si>
  <si>
    <t>Evidencia</t>
  </si>
  <si>
    <t>Periodicidad del indicador</t>
  </si>
  <si>
    <t>Tendencia anual del indicador</t>
  </si>
  <si>
    <t>Línea base</t>
  </si>
  <si>
    <t>Unidad de medida de la línea base</t>
  </si>
  <si>
    <t>Meta del indicador</t>
  </si>
  <si>
    <t>Análisis anual</t>
  </si>
  <si>
    <t>Resultado del indicador acumulado</t>
  </si>
  <si>
    <t>Programado del indicador acumulado</t>
  </si>
  <si>
    <t>Porcentaje de avance acumulado</t>
  </si>
  <si>
    <t>Resultado del indicador para la vigencia</t>
  </si>
  <si>
    <t>Meta anual del indicador para la vigencia</t>
  </si>
  <si>
    <t>Porcentaje de avance para la vigencia</t>
  </si>
  <si>
    <t>Gráfica</t>
  </si>
  <si>
    <t>Gestión jurídica</t>
  </si>
  <si>
    <t>6. Potenciar la misionalidad del sector de integración social con el desarrollo de procesos transversales eficientes que garanticen servicios sociales innovadores, de calidad y con enfoque diferencial.</t>
  </si>
  <si>
    <t>GJ -007</t>
  </si>
  <si>
    <t xml:space="preserve">Actuaciones de competencia de la Oficina Jurídica </t>
  </si>
  <si>
    <t xml:space="preserve">Determinar, conocer y garantizar la oportunidad en las actuaciones de competencia de Oficina Jurídica </t>
  </si>
  <si>
    <t>Atención a las actuaciones de competencia de la Oficina Jurídica de a cuerdo a los procedimientos
Deber de Denuncia, Defensa Judicial y Acciones de Tutela que se encuentran establecidos en el mapa de procesos de la Oficina Jurídica.</t>
  </si>
  <si>
    <t>Eficacia</t>
  </si>
  <si>
    <t>Base de datos Defensa Judicial, Deber de Denuncia y Acción de Tutela</t>
  </si>
  <si>
    <t>Con la base de datos Defensa Judicial, Deber de Denuncia y Acción de Tutela, se elabora una tabla dinámica donde de manera consolidada se refleja el trámite dado en cada actuación trimestralmente y se elaborará el respectivo informe.
El numerador será el total de actuaciones  en oportunidad de atención en el trimestre(suma de actuaciones en deber de denuncia, acciones de tutela y defensa judicial). 
El denominador será la suma total de actuaciones notificadas que requieren atención en el trimestre (deber de denuncia, acciones de tutela y defensa judicial).
EL resultado acumulado será el promedio de cada trimestre.</t>
  </si>
  <si>
    <t>Porcentaje</t>
  </si>
  <si>
    <t xml:space="preserve">Informe con el consolidado de las actuaciones de competencia de la Oficina Jurídica  </t>
  </si>
  <si>
    <t>Trimestral</t>
  </si>
  <si>
    <t>Constante</t>
  </si>
  <si>
    <t>Cabe señalar que los restantes se encuentran en oportunidad de respuesta, toda vez que entre el 27 al 30 de octubre ingresaron 31 casos, los cuales, se están tramitando durante la primera semana de noviembre. Adicional a ello, se destaca que, en el mes de octubre se tramitaron 127 memorandos correspondientes a la última semana de septiembre.</t>
  </si>
  <si>
    <t>Meta</t>
  </si>
  <si>
    <t xml:space="preserve">Avance </t>
  </si>
  <si>
    <t>GJ-07</t>
  </si>
  <si>
    <t>Cumplimiento</t>
  </si>
  <si>
    <t>Sptiembre</t>
  </si>
  <si>
    <t>Vigencia</t>
  </si>
  <si>
    <t>MESES</t>
  </si>
  <si>
    <t>AÑOS</t>
  </si>
  <si>
    <t>PROCESOS</t>
  </si>
  <si>
    <t>OBJETIVOS ESTRATÉGICOS</t>
  </si>
  <si>
    <t>Tipo de meta</t>
  </si>
  <si>
    <t>Atención a la ciudadanía</t>
  </si>
  <si>
    <t>1. Reducir las formas extremas de exclusión en Bogotá de personas, familias y hogares mediante estrategias que garanticen el acceso a servicios básicos y oportunidades socioeconómicas, mediante el fortalecimiento de la inclusión social y productiva.</t>
  </si>
  <si>
    <t>Mensual</t>
  </si>
  <si>
    <t>Creciente</t>
  </si>
  <si>
    <t>Auditoría y control</t>
  </si>
  <si>
    <t>2.Contribuir a la reducción de la pobreza y la inseguridad alimentaria a través de transferencias monetarias y no monetarias con enfoque diferencial, y la priorización de personas pobres extremas, pobres, vulnerables, víctimas del conflicto interno armado, jóvenes, mujeres y personas mayores.</t>
  </si>
  <si>
    <t>Eficiencia</t>
  </si>
  <si>
    <t>Bimestral</t>
  </si>
  <si>
    <t>Comunicación estratégica</t>
  </si>
  <si>
    <t>3. Fortalecer familias, proteger la niñez y construir entornos libres de violencia en el contexto familiar, mediante un modelo integral e innovador que promueva la prevención, y garantice servicios eficientes y adaptados a cada realidad.</t>
  </si>
  <si>
    <t>Efectividad</t>
  </si>
  <si>
    <t>Decreciente</t>
  </si>
  <si>
    <t xml:space="preserve">Gestión ambiental </t>
  </si>
  <si>
    <t>4. Ofrecer procesos de inclusión social y productiva, que aseguren enfoques diferenciales y territoriales, para la garantía de acceso equitativo y estrategias inclusivas para personas con discapacidad, jóvenes, personas mayores, personas de los sectores LGBTI, y otras en riesgo de vulneración de derechos, a través del afianzamiento de alianzas intersectoriales y la complementariedad de los servicios.</t>
  </si>
  <si>
    <t>Semestral</t>
  </si>
  <si>
    <t>Gestión contractual</t>
  </si>
  <si>
    <t>5. Contribuir a que las niñas y niños de la primera infancia en Bogotá reciban atención integral y de calidad, mediante la ampliación de la cobertura, la articulación de esfuerzos y la optimización de la gestión y gobernanza, con el fin de garantizar su bienestar y desarrollo integral.</t>
  </si>
  <si>
    <t>Anual</t>
  </si>
  <si>
    <t>Gestión de infraestructura física</t>
  </si>
  <si>
    <t>Gestión de soporte y mantenimiento tecnológico</t>
  </si>
  <si>
    <t>Gestión de talento humano</t>
  </si>
  <si>
    <t>Gestiòn de transferencias monetarias</t>
  </si>
  <si>
    <t>Gestión del conocimiento</t>
  </si>
  <si>
    <t xml:space="preserve">Gestión documental </t>
  </si>
  <si>
    <t>Gestión financiera</t>
  </si>
  <si>
    <t>Gestión logística</t>
  </si>
  <si>
    <t>Inspección y vigilancia</t>
  </si>
  <si>
    <t>Planeación estratégica</t>
  </si>
  <si>
    <t xml:space="preserve">Prestación de servicios sociales </t>
  </si>
  <si>
    <t>Sistema de gestión</t>
  </si>
  <si>
    <t>Tecnologías de la información</t>
  </si>
  <si>
    <t>En cuanto a las actuaciones judiciales del Grupo de Defensa, durante el periodo se notificó una (1) solicitud de conciliación extrajudicial. Asimismo, se notificaron de cincuenta y nueve (59) audiencias judiciales, distribuidas así: veintiuna (21) audiencias iniciales, treinta y tres (33) de pruebas, y cinco (5) de alegatos. De estas audiencias, se asistió a doce (12) y las cuarenta y siete (47) restantes se encuentran a la espera de la programación por parte de los despachos judiciales.</t>
  </si>
  <si>
    <t>(Número de actuaciones en oportunidad de atención / Número de actuaciones notificadas que requieren actuación) * 100%</t>
  </si>
  <si>
    <t>11/03/2026 No se generan observaciones respecto al análisis reportado para el seguimiento del indicador.</t>
  </si>
  <si>
    <t>11/03/2026 Se recomienda indicar que paso con las audiencias pendientes de enero (9), ya que es el único tema al cual no se le reporta su gestión final.
12/03/2026 No se generan observaciones respecto al análisis reportado para el seguimiento del indicador.</t>
  </si>
  <si>
    <t>99+36=135</t>
  </si>
  <si>
    <t>48+99+255</t>
  </si>
  <si>
    <t>9+78+24</t>
  </si>
  <si>
    <t>41+124+289</t>
  </si>
  <si>
    <t>4+1+16+96+181</t>
  </si>
  <si>
    <t>9+78+24+76+68</t>
  </si>
  <si>
    <t>Circular N.º 014 del 27/03/2026</t>
  </si>
  <si>
    <t>10/04/2026 Se recomienda diligenciar el avance cuantitativo ya que la periodicidad del indicador es trimestral. Así mismo realizar el análisis del trimestre, teniendo en cuenta las cifras acumuladas y la estructura sugerida en el procedimiento Formulación y seguimiento a indicadores de gestión  (PCD-SG-002). 
13/04/2026 Se reitera la recomendación de realizar el análisis del trimestre, teniendo en cuenta las cifras acumuladas y la estructura sugerida en el procedimiento Formulación y seguimiento a indicadores de gestión  (PCD-SG-002). 
Adicionalmente se recomienda:
* Indicar que paso con las 9 audiencias pendientes de enero
* Indicar si se tramitaron los 36 casos de deber de denuncia recibidos en febrero.
*Revisar cifras reportadas, según avances reportados da un total de 1.087 casos gestionados sobre un total de 1.221 recibidos.
* Asegurar que las cifras reportadas coincidan con la evidencia que soporta la gestión.
15/04/2026 Se reiteran las siguientes recomendaciones:
* Revisar las cifras reportadas ya que no coinciden con lo indicado en el acumulado del trimestre.
* Asegurar que las cifras reportadas coincidan con la evidencia que soporta la gestión.
17/03/2026 No se generan observaciones respecto al análisis reportado para el seguimiento del indicador.</t>
  </si>
  <si>
    <r>
      <t>En el marco de las actuaciones de Defensa judicial, durante el mes de</t>
    </r>
    <r>
      <rPr>
        <b/>
        <sz val="9"/>
        <rFont val="Arial"/>
        <family val="2"/>
      </rPr>
      <t xml:space="preserve"> </t>
    </r>
    <r>
      <rPr>
        <sz val="9"/>
        <rFont val="Arial"/>
        <family val="2"/>
      </rPr>
      <t>marzo</t>
    </r>
    <r>
      <rPr>
        <b/>
        <sz val="9"/>
        <rFont val="Arial"/>
        <family val="2"/>
      </rPr>
      <t xml:space="preserve"> </t>
    </r>
    <r>
      <rPr>
        <sz val="9"/>
        <rFont val="Arial"/>
        <family val="2"/>
      </rPr>
      <t>2026, se notificaron a la entidad 117 solicitudes, de la cuales fueron atendidas 41, se encuentran en trámite 76, las cuales se encuentran dentro de los términos establecidos. Vale precisar, que las diligencias que quedaron en trámite de los meses de enero y febrero, se encuentran en programación de agenda por parte del despacho judicial, por lo que la Oficina Jurídica está actuando dentro de los términos para atender los respectivos trámites.
Con relación al procedimiento Deber de denuncia, en el mes de marzo de 2026 se recibieron 192 casos entre activaciones de ruta y seguimientos, de estos, 124 fueron tramitados durante el mismo mes mediante la emisión de memorandos de seguimiento. Cabe señalar que los 68 restantes se encuentran en oportunidad de respuesta, toda vez que como es habitual, el 30 y 31 de marzo, ingresaron 37 casos, los cuales se tramitaran en el siguiente mes. Los 24 del mes de febrero se atendieron en el trascurso del presente mes.</t>
    </r>
    <r>
      <rPr>
        <b/>
        <sz val="9"/>
        <rFont val="Arial"/>
        <family val="2"/>
      </rPr>
      <t xml:space="preserve">
</t>
    </r>
    <r>
      <rPr>
        <sz val="9"/>
        <rFont val="Arial"/>
        <family val="2"/>
      </rPr>
      <t xml:space="preserve">
Con relación al procedimiento de acciones de tutela, en el mes de marzo de 2026 se recibieron 289 acciones constitucionales, de las cuales 110 fueron contestadas directamente por Comisarias de Familia por ser accionadas o vinculadas y las 179 restantes se respondieron directamente por la Oficina Jurídica, dentro de los términos otorgados por cada Despacho Judicial. También se gestionó una (1) actuación de trámite no tutelar.
Como conclusión y consolidación en el primer trimestre de la vigencia, la Oficina Jurídica recibió 1313 actuaciones notificadas que requieren actuación, las cuales fueron tramitadas o están en oportunidad de respuesta en un 100%.
Como evidencia de seguimiento a las actuaciones judiciales del primer trimestre, se relaciona el correspondiente Informe.</t>
    </r>
  </si>
  <si>
    <t xml:space="preserve">Durante el mes de enero 2026, se notificaron a la entidad cuatro (04) solicitudes de conciliación extrajudicial las cuales fueron atendidas. Así mismo, se notificaron diez (10) audiencias, de las cuales 7 fueron iniciales, 3 de pruebas en los diferentes procesos judiciales, se asistió a 1 audiencia y quedaron pendientes 9, por programación del despacho judicial, se aclara que la Oficina Jurídica está actuando dentro de los términos para atender los respectivos trámites.
Con relación al procedimiento Deber de denuncia, en el mes de enero de 2026 se recibieron 16 casos entre activaciones de ruta y seguimientos, todos los casos fueron tramitados dentro del mismo mes mediante la emisión de memorandos de seguimiento. Cabe señalar que entre el 23/12/2025 y el 31/12/2025 ingresaron al buzón de deber de denuncia 96 casos, los cuales, se tramitaron durante las dos primeras semanas de enero de 2026 dentro de la oportunidad requerida.
Con relación al procedimiento de acciones de tutela, en el mes de enero de 2026 se recibieron 181 acciones constitucionales, de las cuales 54 fueron contestadas directamente por Comisarias de Familia por ser accionadas o vinculadas y las 127 restantes se respondieron directamente por la Oficina Jurídica, dentro de los términos otorgados por cada Despacho Judicial. </t>
  </si>
  <si>
    <t xml:space="preserve">En el marco de las actuaciones de Defensa judicial, durante el mes de febrero 2026, se notificaron a la entidad 126 solicitudes, de la cuales fueron atendidas 48, se encuentran en trámite 78 las cuales se encuentran dentro de los términos establecidos. Vale precisar, que las diligencias que quedaron en trámite del mes anterior se encuentran en programación de agenda por parte del despacho judicial, por lo que la Oficina Jurídica está actuando dentro de los términos para atender los respectivos trámites.
Sobre el procedimiento Deber de denuncia, en el mes de febrero de 2026 se recibieron 123 casos entre activaciones de ruta y seguimientos, de estos, 99 fueron tramitados durante el mismo mes mediante la emisión de memorandos de seguimiento. Cabe señalar que los  24 restantes se encuentran en oportunidad de respuesta, toda vez que como es habitual, en la última semana de febrero ingresaron 36 casos, los cuales se tramitaran en el siguiente mes. 
Con relación al procedimiento de acciones de tutela, en el mes de febrero de 2026 se recibieron 255, de las cuales 112 fueron contestadas directamente por Comisarias de Familia por ser accionadas o vinculadas y las 143 restantes se respondieron directamente por la Oficina Jurídica dentro de los términos otorgados por cada Despacho Judicial. </t>
  </si>
  <si>
    <t>11/05/2026 No se generan observaciones respecto al análisis reportado para el seguimiento del indicador.</t>
  </si>
  <si>
    <t>12/06/2026 No se generan observaciones respecto al análisis reportado para el seguimiento del indicador.</t>
  </si>
  <si>
    <t>En el marco de las actuaciones de Defensa judicial, durante el mes de mayo 2026, se notificaron a la entidad 79 solicitudes, de la cuales fueron atendidas 16, se encuentran en trámite 63, las cuales se encuentran dentro de los términos establecidos. Vale precisar, que las diligencias que quedaron en trámite de los meses anteriores, se encuentran en programación de agenda por parte del despacho judicial, por lo que la Oficina Jurídica está actuando dentro de los términos para atender los respectivos trámites.
En el mes de mayo de 2026, en el marco del procedimiento deber de denuncia se recibieron 177 casos entre activaciones de ruta y seguimientos, de estos, 81 casos fueron tramitados durante el mismo mes mediante la proyección de memorandos internos, los 96 restantes se encuentran en oportunidad de respuesta, teniendo en cuenta que como es habitual, la última semana de mayo ingresaron 32 casos, los cuales se encuentran en proceso de trámite durante está primera semana de junio. Es preciso indicar que los 60 casos pendientes del mes de abril, fueron tramitados en el mes de mayo en su totalidad mediante memorandos de seguimiento. 
Con relación al procedimiento de acciones de tutela, en el mes de mayo de 2026 se recibieron 267 acciones constitucionales, de las cuales 90 fueron contestadas directamente por Comisarias de Familia por ser accionadas o vinculadas y las 177 restantes se respondieron directamente por la Oficina Jurídica, dentro de los términos otorgados por cada Despacho Judicial.
Como conclusión y consolidación en el mes de mayo, la Oficina Jurídica recibió 523 actuaciones notificadas que requieren actuación, las cuales todas fueron tramitadas o están en oportunidad de respuesta.</t>
  </si>
  <si>
    <t>En el marco de las actuaciones de Defensa judicial, durante el mes de abril 2026, se notificaron a la entidad 78 solicitudes, de la cuales fueron atendidas 19, se encuentran en trámite 59, las cuales se encuentran dentro de los términos establecidos. Vale precisar, que las diligencias que quedaron en trámite de los meses anteriores, se encuentran en programación de agenda por parte del despacho judicial, por lo que la Oficina Jurídica está actuando dentro de los términos para atender los respectivos trámites..
Para el mes de abril de 2026, en el procedimiento Deber de denuncia, se recibieron 128 casos entre activaciones de ruta y seguimientos, de estos, 68 fueron tramitados durante el mismo mes mediante la emisión de memorandos, los 60 restantes se encuentran en oportunidad de respuesta, toda vez que como es habitual, la última semana de abril ingresaron 25 casos, los cuales, se encuentran en proceso de trámite durante la primera semana de mayo. Cabe señalar que los 68 casos pendientes del mes de marzo se atendieron en el trascurso del presente mes.
Con relación al procedimiento de acciones de tutela, en el mes de abril de 2026 se recibieron 233 acciones constitucionales, de las cuales 71 fueron contestadas directamente por Comisarias de Familia por ser accionadas o vinculadas y las 162 restantes se respondieron directamente por la Oficina Jurídica, dentro de los términos otorgados por cada Despacho Judicial. 
Como conclusión y consolidación en el mes de abril, la Oficina Jurídica recibió 439 actuaciones notificadas que requieren actuación, las cuales todas fueron tramitadas o están en oportunidad de respuesta.</t>
  </si>
  <si>
    <t>08/07/2026 Se recomienda realizar el análisis trimestral, tanto en el avance cuantitativo como en el análisis cualitativo.  Revisar y asegurar que las evidencia refleje y contemple la gestión del segundo trimestre.
09/07//2026 No se generan observaciones respecto al análisis reportado para el seguimiento del indicador.</t>
  </si>
  <si>
    <t>En el marco de las actuaciones de Defensa judicial, durante el mes de junio 2026, se notificaron a la entidad 119 solicitudes, de la cuales fueron atendidas 20, se encuentran en trámite 99, las cuales se encuentran dentro de los términos establecidos. Vale precisar, que las diligencias que quedaron en trámite de los meses anteriores, se encuentran en programación de agenda por parte del despacho judicial, por lo que la Oficina Jurídica está actuando dentro de los términos para atender los respectivos trámites.
Con relación al procedimiento de acciones de tutela, en el mes de junio de 2026 se recibieron 224 acciones constitucionales, de las cuales 56 fueron contestadas directamente por Comisarias de Familia por ser accionadas o vinculadas y las 168 restantes se respondieron directamente por la Oficina Jurídica, dentro de los términos otorgados por cada Despacho Judicial.
En el marco del Procedimiento Dener de Denuncia, durante el mes de junio de 2026 se recibieron 215 casos entre seguimientos y activaciones, del total de los casos ingresados, 91 fueron tramitados durante el mismo mes mediante la proyección de memorandos internos, los 124 restantes se encuentran en oportunidad de respuesta, toda vez que como es habitual, la última semana de junio ingresaron 60 casos, los cuales se encuentran en proceso de trámite durante la primera semana de julio. Es pertinente señalar que los 96 casos pendientes del mes de mayo ya se encuentran gestionados en su totalidad mediante memorandos de seguimiento.
Como conclusión y consolidación se tiene que en el mes de junio la Oficina Jurídica recibió 558 y durante le segundo trimestre 1,520 actuaciones notificadas que requieren tramite y gestión, las cuales todas fueron tramitadas o están en oportunidad de respuesta.
Como evidencia de seguimiento a las actuaciones judiciales del trimestre, se relaciona el correspondiente Informe.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</si>
</sst>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22" x14ac:knownFonts="1">
    <font>
      <sz val="11"/>
      <color theme="1"/>
      <name val="Calibri"/>
      <family val="2"/>
      <scheme val="minor"/>
    </font>
    <font>
      <sz val="11"/>
      <color theme="1"/>
      <name val="Calibri"/>
      <family val="2"/>
      <scheme val="minor"/>
    </font>
    <font>
      <b/>
      <sz val="12"/>
      <color rgb="FF3CB1EC"/>
      <name val="Arial"/>
      <family val="2"/>
    </font>
    <font>
      <sz val="12"/>
      <color theme="1"/>
      <name val="Arial"/>
      <family val="2"/>
    </font>
    <font>
      <sz val="12"/>
      <color theme="0"/>
      <name val="Arial"/>
      <family val="2"/>
    </font>
    <font>
      <sz val="10"/>
      <color theme="0"/>
      <name val="Arial"/>
      <family val="2"/>
    </font>
    <font>
      <sz val="9"/>
      <color theme="1"/>
      <name val="Arial"/>
      <family val="2"/>
    </font>
    <font>
      <sz val="12"/>
      <name val="Arial"/>
      <family val="2"/>
    </font>
    <font>
      <sz val="11"/>
      <color theme="1"/>
      <name val="Arial"/>
      <family val="2"/>
    </font>
    <font>
      <b/>
      <sz val="11"/>
      <color theme="1"/>
      <name val="Arial"/>
      <family val="2"/>
    </font>
    <font>
      <sz val="9"/>
      <name val="Arial"/>
      <family val="2"/>
    </font>
    <font>
      <sz val="10"/>
      <color theme="1"/>
      <name val="Arial"/>
      <family val="2"/>
    </font>
    <font>
      <sz val="10"/>
      <name val="Arial"/>
      <family val="2"/>
    </font>
    <font>
      <sz val="11"/>
      <name val="Arial"/>
      <family val="2"/>
    </font>
    <font>
      <b/>
      <sz val="11"/>
      <color theme="1"/>
      <name val="Calibri"/>
      <family val="2"/>
      <scheme val="minor"/>
    </font>
    <font>
      <sz val="9"/>
      <color theme="0"/>
      <name val="Arial"/>
      <family val="2"/>
    </font>
    <font>
      <sz val="9"/>
      <color rgb="FF000000"/>
      <name val="Arial"/>
      <family val="2"/>
    </font>
    <font>
      <sz val="9"/>
      <color rgb="FFC00000"/>
      <name val="Arial"/>
      <family val="2"/>
    </font>
    <font>
      <b/>
      <sz val="9"/>
      <name val="Arial"/>
      <family val="2"/>
    </font>
    <font>
      <sz val="11"/>
      <color theme="0"/>
      <name val="Calibri"/>
      <family val="2"/>
      <scheme val="minor"/>
    </font>
    <font>
      <b/>
      <sz val="9"/>
      <color theme="0"/>
      <name val="Arial"/>
      <family val="2"/>
    </font>
    <font>
      <b/>
      <sz val="9"/>
      <color theme="1"/>
      <name val="Arial"/>
      <family val="2"/>
    </font>
  </fonts>
  <fills count="10">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9" tint="0.79998168889431442"/>
        <bgColor indexed="64"/>
      </patternFill>
    </fill>
  </fills>
  <borders count="23">
    <border>
      <left/>
      <right/>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diagonal/>
    </border>
    <border>
      <left/>
      <right style="thin">
        <color indexed="64"/>
      </right>
      <top/>
      <bottom style="thin">
        <color indexed="64"/>
      </bottom>
      <diagonal/>
    </border>
    <border>
      <left style="hair">
        <color indexed="64"/>
      </left>
      <right style="hair">
        <color indexed="64"/>
      </right>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top/>
      <bottom/>
      <diagonal/>
    </border>
    <border>
      <left/>
      <right style="hair">
        <color indexed="64"/>
      </right>
      <top/>
      <bottom/>
      <diagonal/>
    </border>
    <border>
      <left style="hair">
        <color indexed="64"/>
      </left>
      <right style="hair">
        <color indexed="64"/>
      </right>
      <top style="hair">
        <color indexed="64"/>
      </top>
      <bottom style="thin">
        <color indexed="64"/>
      </bottom>
      <diagonal/>
    </border>
    <border>
      <left style="hair">
        <color rgb="FF000000"/>
      </left>
      <right style="hair">
        <color rgb="FF000000"/>
      </right>
      <top style="hair">
        <color rgb="FF000000"/>
      </top>
      <bottom style="hair">
        <color rgb="FF000000"/>
      </bottom>
      <diagonal/>
    </border>
  </borders>
  <cellStyleXfs count="4">
    <xf numFmtId="0" fontId="0" fillId="0" borderId="0"/>
    <xf numFmtId="9" fontId="1" fillId="0" borderId="0" applyFont="0" applyFill="0" applyBorder="0" applyAlignment="0" applyProtection="0"/>
    <xf numFmtId="0" fontId="1" fillId="0" borderId="0"/>
    <xf numFmtId="43" fontId="1" fillId="0" borderId="0" applyFont="0" applyFill="0" applyBorder="0" applyAlignment="0" applyProtection="0"/>
  </cellStyleXfs>
  <cellXfs count="112">
    <xf numFmtId="0" fontId="0" fillId="0" borderId="0" xfId="0"/>
    <xf numFmtId="0" fontId="3" fillId="2" borderId="0" xfId="0" applyFont="1" applyFill="1" applyAlignment="1" applyProtection="1">
      <alignment horizontal="center" vertical="center"/>
      <protection hidden="1"/>
    </xf>
    <xf numFmtId="0" fontId="4" fillId="2" borderId="0" xfId="0" applyFont="1" applyFill="1" applyAlignment="1" applyProtection="1">
      <alignment horizontal="center" vertical="center"/>
      <protection hidden="1"/>
    </xf>
    <xf numFmtId="0" fontId="5" fillId="2" borderId="0" xfId="0" applyFont="1" applyFill="1" applyAlignment="1" applyProtection="1">
      <alignment horizontal="center" vertical="center"/>
      <protection hidden="1"/>
    </xf>
    <xf numFmtId="9" fontId="6" fillId="2" borderId="0" xfId="1" applyFont="1" applyFill="1" applyAlignment="1" applyProtection="1">
      <alignment horizontal="center" vertical="center"/>
      <protection hidden="1"/>
    </xf>
    <xf numFmtId="0" fontId="6" fillId="2" borderId="0" xfId="0" applyFont="1" applyFill="1" applyAlignment="1" applyProtection="1">
      <alignment horizontal="center" vertical="center"/>
      <protection hidden="1"/>
    </xf>
    <xf numFmtId="0" fontId="2" fillId="2" borderId="0" xfId="0" applyFont="1" applyFill="1" applyAlignment="1" applyProtection="1">
      <alignment vertical="center"/>
      <protection hidden="1"/>
    </xf>
    <xf numFmtId="0" fontId="3" fillId="2" borderId="0" xfId="0" applyFont="1" applyFill="1" applyAlignment="1" applyProtection="1">
      <alignment vertical="center"/>
      <protection hidden="1"/>
    </xf>
    <xf numFmtId="0" fontId="6" fillId="2" borderId="0" xfId="0" applyFont="1" applyFill="1" applyAlignment="1" applyProtection="1">
      <alignment vertical="center"/>
      <protection hidden="1"/>
    </xf>
    <xf numFmtId="0" fontId="6" fillId="2" borderId="0" xfId="0" applyFont="1" applyFill="1" applyAlignment="1" applyProtection="1">
      <alignment horizontal="left" vertical="center"/>
      <protection hidden="1"/>
    </xf>
    <xf numFmtId="0" fontId="3" fillId="2" borderId="4" xfId="0" applyFont="1" applyFill="1" applyBorder="1" applyAlignment="1" applyProtection="1">
      <alignment horizontal="center" vertical="center"/>
      <protection hidden="1"/>
    </xf>
    <xf numFmtId="0" fontId="7" fillId="2" borderId="0" xfId="0" applyFont="1" applyFill="1"/>
    <xf numFmtId="0" fontId="8" fillId="0" borderId="0" xfId="0" applyFont="1" applyAlignment="1">
      <alignment horizontal="left" vertical="center"/>
    </xf>
    <xf numFmtId="0" fontId="8" fillId="0" borderId="0" xfId="0" applyFont="1" applyAlignment="1">
      <alignment vertical="center"/>
    </xf>
    <xf numFmtId="0" fontId="0" fillId="0" borderId="0" xfId="0" applyAlignment="1">
      <alignment vertical="center"/>
    </xf>
    <xf numFmtId="0" fontId="8" fillId="0" borderId="0" xfId="0" applyFont="1"/>
    <xf numFmtId="0" fontId="9" fillId="3" borderId="0" xfId="0" applyFont="1" applyFill="1" applyAlignment="1">
      <alignment horizontal="center" vertical="center" wrapText="1"/>
    </xf>
    <xf numFmtId="0" fontId="9" fillId="4" borderId="0" xfId="0" applyFont="1" applyFill="1" applyAlignment="1">
      <alignment horizontal="center" vertical="center" wrapText="1"/>
    </xf>
    <xf numFmtId="0" fontId="8" fillId="0" borderId="0" xfId="0" applyFont="1" applyAlignment="1">
      <alignment vertical="center" wrapText="1"/>
    </xf>
    <xf numFmtId="0" fontId="10" fillId="2" borderId="4" xfId="0" applyFont="1" applyFill="1" applyBorder="1" applyAlignment="1" applyProtection="1">
      <alignment horizontal="center" vertical="center" wrapText="1"/>
      <protection hidden="1"/>
    </xf>
    <xf numFmtId="0" fontId="10" fillId="2" borderId="4" xfId="0" applyFont="1" applyFill="1" applyBorder="1" applyAlignment="1" applyProtection="1">
      <alignment horizontal="center" vertical="center"/>
      <protection hidden="1"/>
    </xf>
    <xf numFmtId="0" fontId="3" fillId="0" borderId="0" xfId="0" applyFont="1" applyAlignment="1" applyProtection="1">
      <alignment horizontal="center" vertical="center" wrapText="1"/>
      <protection hidden="1"/>
    </xf>
    <xf numFmtId="0" fontId="11" fillId="7" borderId="4" xfId="0" applyFont="1" applyFill="1" applyBorder="1" applyAlignment="1" applyProtection="1">
      <alignment horizontal="center" vertical="center" wrapText="1"/>
      <protection hidden="1"/>
    </xf>
    <xf numFmtId="0" fontId="11" fillId="7" borderId="1" xfId="0" applyFont="1" applyFill="1" applyBorder="1" applyAlignment="1" applyProtection="1">
      <alignment horizontal="center" vertical="center" wrapText="1"/>
      <protection hidden="1"/>
    </xf>
    <xf numFmtId="0" fontId="11" fillId="7" borderId="6" xfId="0" applyFont="1" applyFill="1" applyBorder="1" applyAlignment="1" applyProtection="1">
      <alignment horizontal="center" vertical="center" wrapText="1"/>
      <protection hidden="1"/>
    </xf>
    <xf numFmtId="0" fontId="11" fillId="5" borderId="4" xfId="0" applyFont="1" applyFill="1" applyBorder="1" applyAlignment="1" applyProtection="1">
      <alignment horizontal="center" vertical="center" wrapText="1"/>
      <protection hidden="1"/>
    </xf>
    <xf numFmtId="0" fontId="11" fillId="5" borderId="7" xfId="0" applyFont="1" applyFill="1" applyBorder="1" applyAlignment="1" applyProtection="1">
      <alignment horizontal="center" vertical="center" wrapText="1"/>
      <protection hidden="1"/>
    </xf>
    <xf numFmtId="0" fontId="12" fillId="7" borderId="4" xfId="0" applyFont="1" applyFill="1" applyBorder="1" applyAlignment="1" applyProtection="1">
      <alignment horizontal="center" vertical="center" wrapText="1"/>
      <protection hidden="1"/>
    </xf>
    <xf numFmtId="0" fontId="13" fillId="0" borderId="0" xfId="0" applyFont="1" applyAlignment="1">
      <alignment vertical="center"/>
    </xf>
    <xf numFmtId="3" fontId="6" fillId="0" borderId="4" xfId="1" applyNumberFormat="1" applyFont="1" applyFill="1" applyBorder="1" applyAlignment="1" applyProtection="1">
      <alignment horizontal="center" vertical="center" wrapText="1"/>
      <protection hidden="1"/>
    </xf>
    <xf numFmtId="9" fontId="6" fillId="0" borderId="4" xfId="1" applyFont="1" applyFill="1" applyBorder="1" applyAlignment="1" applyProtection="1">
      <alignment horizontal="center" vertical="center" wrapText="1"/>
      <protection hidden="1"/>
    </xf>
    <xf numFmtId="3" fontId="6" fillId="0" borderId="2" xfId="1" applyNumberFormat="1" applyFont="1" applyFill="1" applyBorder="1" applyAlignment="1" applyProtection="1">
      <alignment horizontal="center" vertical="center" wrapText="1"/>
      <protection hidden="1"/>
    </xf>
    <xf numFmtId="1" fontId="6" fillId="2" borderId="6" xfId="0" applyNumberFormat="1" applyFont="1" applyFill="1" applyBorder="1" applyAlignment="1" applyProtection="1">
      <alignment horizontal="center" vertical="center" wrapText="1"/>
      <protection hidden="1"/>
    </xf>
    <xf numFmtId="9" fontId="6" fillId="2" borderId="6" xfId="1" applyFont="1" applyFill="1" applyBorder="1" applyAlignment="1" applyProtection="1">
      <alignment horizontal="center" vertical="center" wrapText="1"/>
      <protection hidden="1"/>
    </xf>
    <xf numFmtId="0" fontId="8" fillId="9" borderId="0" xfId="0" applyFont="1" applyFill="1" applyAlignment="1">
      <alignment vertical="center" wrapText="1"/>
    </xf>
    <xf numFmtId="0" fontId="9" fillId="0" borderId="0" xfId="0" applyFont="1" applyAlignment="1">
      <alignment horizontal="center" vertical="center" wrapText="1"/>
    </xf>
    <xf numFmtId="0" fontId="10" fillId="0" borderId="4" xfId="0" applyFont="1" applyBorder="1" applyAlignment="1" applyProtection="1">
      <alignment horizontal="center" vertical="center"/>
      <protection hidden="1"/>
    </xf>
    <xf numFmtId="0" fontId="10" fillId="2" borderId="4" xfId="0" applyFont="1" applyFill="1" applyBorder="1" applyAlignment="1" applyProtection="1">
      <alignment horizontal="justify" vertical="center" wrapText="1"/>
      <protection hidden="1"/>
    </xf>
    <xf numFmtId="9" fontId="6" fillId="0" borderId="1" xfId="1" applyFont="1" applyFill="1" applyBorder="1" applyAlignment="1" applyProtection="1">
      <alignment horizontal="justify" vertical="center" wrapText="1"/>
      <protection hidden="1"/>
    </xf>
    <xf numFmtId="9" fontId="6" fillId="0" borderId="4" xfId="1" applyFont="1" applyFill="1" applyBorder="1" applyAlignment="1" applyProtection="1">
      <alignment horizontal="justify" vertical="center" wrapText="1"/>
      <protection hidden="1"/>
    </xf>
    <xf numFmtId="0" fontId="14" fillId="0" borderId="0" xfId="0" applyFont="1" applyAlignment="1">
      <alignment horizontal="center"/>
    </xf>
    <xf numFmtId="0" fontId="14" fillId="9" borderId="0" xfId="0" applyFont="1" applyFill="1" applyAlignment="1">
      <alignment horizontal="center"/>
    </xf>
    <xf numFmtId="9" fontId="0" fillId="0" borderId="0" xfId="0" applyNumberFormat="1"/>
    <xf numFmtId="9" fontId="10" fillId="0" borderId="4" xfId="1" applyFont="1" applyFill="1" applyBorder="1" applyAlignment="1" applyProtection="1">
      <alignment horizontal="center" vertical="center" wrapText="1"/>
      <protection hidden="1"/>
    </xf>
    <xf numFmtId="0" fontId="10" fillId="0" borderId="4" xfId="0" applyFont="1" applyBorder="1" applyAlignment="1" applyProtection="1">
      <alignment horizontal="center" vertical="center" wrapText="1"/>
      <protection hidden="1"/>
    </xf>
    <xf numFmtId="9" fontId="15" fillId="0" borderId="4" xfId="1" applyFont="1" applyFill="1" applyBorder="1" applyAlignment="1" applyProtection="1">
      <alignment horizontal="center" vertical="center" wrapText="1"/>
      <protection hidden="1"/>
    </xf>
    <xf numFmtId="9" fontId="6" fillId="2" borderId="4" xfId="1" applyFont="1" applyFill="1" applyBorder="1" applyAlignment="1" applyProtection="1">
      <alignment horizontal="justify" vertical="center" wrapText="1"/>
      <protection hidden="1"/>
    </xf>
    <xf numFmtId="0" fontId="0" fillId="2" borderId="0" xfId="0" applyFill="1" applyAlignment="1">
      <alignment wrapText="1"/>
    </xf>
    <xf numFmtId="9" fontId="6" fillId="0" borderId="2" xfId="1" applyFont="1" applyFill="1" applyBorder="1" applyAlignment="1" applyProtection="1">
      <alignment horizontal="justify" vertical="center" wrapText="1"/>
      <protection hidden="1"/>
    </xf>
    <xf numFmtId="0" fontId="6" fillId="0" borderId="4" xfId="0" applyFont="1" applyBorder="1" applyAlignment="1" applyProtection="1">
      <alignment horizontal="justify" vertical="center" wrapText="1"/>
      <protection hidden="1"/>
    </xf>
    <xf numFmtId="0" fontId="10" fillId="0" borderId="4" xfId="0" applyFont="1" applyBorder="1" applyAlignment="1" applyProtection="1">
      <alignment horizontal="justify" vertical="center" wrapText="1"/>
      <protection hidden="1"/>
    </xf>
    <xf numFmtId="0" fontId="10" fillId="0" borderId="1" xfId="0" applyFont="1" applyBorder="1" applyAlignment="1" applyProtection="1">
      <alignment horizontal="center" vertical="center" wrapText="1"/>
      <protection hidden="1"/>
    </xf>
    <xf numFmtId="0" fontId="16" fillId="2" borderId="21" xfId="0" applyFont="1" applyFill="1" applyBorder="1" applyAlignment="1">
      <alignment horizontal="justify" vertical="center" wrapText="1"/>
    </xf>
    <xf numFmtId="0" fontId="17" fillId="0" borderId="0" xfId="0" applyFont="1" applyAlignment="1" applyProtection="1">
      <alignment horizontal="center" vertical="center"/>
      <protection hidden="1"/>
    </xf>
    <xf numFmtId="43" fontId="6" fillId="0" borderId="4" xfId="3" applyFont="1" applyFill="1" applyBorder="1" applyAlignment="1" applyProtection="1">
      <alignment horizontal="center" vertical="center" wrapText="1"/>
      <protection hidden="1"/>
    </xf>
    <xf numFmtId="9" fontId="10" fillId="0" borderId="22" xfId="0" applyNumberFormat="1" applyFont="1" applyBorder="1" applyAlignment="1">
      <alignment horizontal="center" vertical="center" wrapText="1"/>
    </xf>
    <xf numFmtId="9" fontId="10" fillId="0" borderId="1" xfId="1" applyFont="1" applyFill="1" applyBorder="1" applyAlignment="1" applyProtection="1">
      <alignment horizontal="justify" vertical="center" wrapText="1"/>
      <protection hidden="1"/>
    </xf>
    <xf numFmtId="3" fontId="10" fillId="0" borderId="4" xfId="1" applyNumberFormat="1" applyFont="1" applyFill="1" applyBorder="1" applyAlignment="1" applyProtection="1">
      <alignment horizontal="center" vertical="center" wrapText="1"/>
      <protection hidden="1"/>
    </xf>
    <xf numFmtId="0" fontId="15" fillId="0" borderId="0" xfId="0" applyFont="1" applyAlignment="1" applyProtection="1">
      <alignment horizontal="left" vertical="center"/>
      <protection hidden="1"/>
    </xf>
    <xf numFmtId="0" fontId="15" fillId="0" borderId="0" xfId="0" applyFont="1" applyAlignment="1" applyProtection="1">
      <alignment horizontal="center" vertical="center"/>
      <protection hidden="1"/>
    </xf>
    <xf numFmtId="9" fontId="15" fillId="0" borderId="0" xfId="1" applyFont="1" applyFill="1" applyAlignment="1" applyProtection="1">
      <alignment horizontal="center" vertical="center"/>
      <protection hidden="1"/>
    </xf>
    <xf numFmtId="0" fontId="20" fillId="0" borderId="0" xfId="0" applyFont="1" applyAlignment="1" applyProtection="1">
      <alignment horizontal="center" vertical="center"/>
      <protection hidden="1"/>
    </xf>
    <xf numFmtId="0" fontId="15" fillId="0" borderId="0" xfId="0" applyFont="1" applyAlignment="1">
      <alignment wrapText="1"/>
    </xf>
    <xf numFmtId="0" fontId="15" fillId="0" borderId="0" xfId="0" applyFont="1" applyAlignment="1" applyProtection="1">
      <alignment vertical="center"/>
      <protection hidden="1"/>
    </xf>
    <xf numFmtId="0" fontId="19" fillId="0" borderId="0" xfId="0" applyFont="1" applyAlignment="1">
      <alignment wrapText="1"/>
    </xf>
    <xf numFmtId="164" fontId="15" fillId="0" borderId="0" xfId="3" applyNumberFormat="1" applyFont="1" applyFill="1" applyAlignment="1" applyProtection="1">
      <alignment horizontal="center" vertical="center"/>
      <protection hidden="1"/>
    </xf>
    <xf numFmtId="9" fontId="14" fillId="0" borderId="0" xfId="1" applyFont="1" applyAlignment="1">
      <alignment horizontal="center"/>
    </xf>
    <xf numFmtId="9" fontId="14" fillId="0" borderId="0" xfId="0" applyNumberFormat="1" applyFont="1" applyAlignment="1">
      <alignment horizontal="center"/>
    </xf>
    <xf numFmtId="0" fontId="6" fillId="0" borderId="0" xfId="0" applyFont="1" applyAlignment="1" applyProtection="1">
      <alignment horizontal="left" vertical="top"/>
      <protection hidden="1"/>
    </xf>
    <xf numFmtId="0" fontId="6" fillId="0" borderId="0" xfId="0" applyFont="1" applyAlignment="1" applyProtection="1">
      <alignment horizontal="center" vertical="center"/>
      <protection hidden="1"/>
    </xf>
    <xf numFmtId="0" fontId="6" fillId="0" borderId="0" xfId="0" applyFont="1" applyAlignment="1" applyProtection="1">
      <alignment horizontal="left" vertical="center"/>
      <protection hidden="1"/>
    </xf>
    <xf numFmtId="0" fontId="21" fillId="0" borderId="0" xfId="0" applyFont="1" applyAlignment="1" applyProtection="1">
      <alignment horizontal="center" vertical="center"/>
      <protection hidden="1"/>
    </xf>
    <xf numFmtId="0" fontId="3" fillId="6" borderId="4" xfId="0" applyFont="1" applyFill="1" applyBorder="1" applyAlignment="1" applyProtection="1">
      <alignment horizontal="center" vertical="center" wrapText="1"/>
      <protection hidden="1"/>
    </xf>
    <xf numFmtId="0" fontId="3" fillId="6" borderId="3" xfId="0" applyFont="1" applyFill="1" applyBorder="1" applyAlignment="1" applyProtection="1">
      <alignment horizontal="center" vertical="center" wrapText="1"/>
      <protection hidden="1"/>
    </xf>
    <xf numFmtId="0" fontId="3" fillId="5" borderId="1" xfId="0" applyFont="1" applyFill="1" applyBorder="1" applyAlignment="1" applyProtection="1">
      <alignment horizontal="center" vertical="center" wrapText="1"/>
      <protection hidden="1"/>
    </xf>
    <xf numFmtId="0" fontId="3" fillId="5" borderId="3" xfId="0" applyFont="1" applyFill="1" applyBorder="1" applyAlignment="1" applyProtection="1">
      <alignment horizontal="center" vertical="center" wrapText="1"/>
      <protection hidden="1"/>
    </xf>
    <xf numFmtId="0" fontId="8" fillId="5" borderId="6" xfId="0" applyFont="1" applyFill="1" applyBorder="1" applyAlignment="1" applyProtection="1">
      <alignment horizontal="center" vertical="center" wrapText="1"/>
      <protection hidden="1"/>
    </xf>
    <xf numFmtId="0" fontId="8" fillId="5" borderId="10" xfId="0" applyFont="1" applyFill="1" applyBorder="1" applyAlignment="1" applyProtection="1">
      <alignment horizontal="center" vertical="center" wrapText="1"/>
      <protection hidden="1"/>
    </xf>
    <xf numFmtId="0" fontId="8" fillId="5" borderId="11" xfId="0" applyFont="1" applyFill="1" applyBorder="1" applyAlignment="1" applyProtection="1">
      <alignment horizontal="center" vertical="center" wrapText="1"/>
      <protection hidden="1"/>
    </xf>
    <xf numFmtId="0" fontId="8" fillId="5" borderId="12" xfId="0" applyFont="1" applyFill="1" applyBorder="1" applyAlignment="1" applyProtection="1">
      <alignment horizontal="center" vertical="center" wrapText="1"/>
      <protection hidden="1"/>
    </xf>
    <xf numFmtId="0" fontId="8" fillId="5" borderId="13" xfId="0" applyFont="1" applyFill="1" applyBorder="1" applyAlignment="1" applyProtection="1">
      <alignment horizontal="center" vertical="center" wrapText="1"/>
      <protection hidden="1"/>
    </xf>
    <xf numFmtId="0" fontId="8" fillId="5" borderId="5" xfId="0" applyFont="1" applyFill="1" applyBorder="1" applyAlignment="1" applyProtection="1">
      <alignment horizontal="center" vertical="center" wrapText="1"/>
      <protection hidden="1"/>
    </xf>
    <xf numFmtId="0" fontId="8" fillId="5" borderId="8" xfId="0" applyFont="1" applyFill="1" applyBorder="1" applyAlignment="1" applyProtection="1">
      <alignment horizontal="center" vertical="center" wrapText="1"/>
      <protection hidden="1"/>
    </xf>
    <xf numFmtId="0" fontId="3" fillId="5" borderId="2" xfId="0" applyFont="1" applyFill="1" applyBorder="1" applyAlignment="1" applyProtection="1">
      <alignment horizontal="center" vertical="center" wrapText="1"/>
      <protection hidden="1"/>
    </xf>
    <xf numFmtId="0" fontId="10" fillId="2" borderId="16" xfId="2" applyFont="1" applyFill="1" applyBorder="1" applyAlignment="1">
      <alignment horizontal="left" vertical="center" wrapText="1"/>
    </xf>
    <xf numFmtId="0" fontId="10" fillId="2" borderId="17" xfId="2" applyFont="1" applyFill="1" applyBorder="1" applyAlignment="1">
      <alignment horizontal="left" vertical="center" wrapText="1"/>
    </xf>
    <xf numFmtId="0" fontId="10" fillId="2" borderId="18" xfId="2" applyFont="1" applyFill="1" applyBorder="1" applyAlignment="1">
      <alignment horizontal="left" vertical="center" wrapText="1"/>
    </xf>
    <xf numFmtId="0" fontId="8" fillId="6" borderId="19" xfId="0" applyFont="1" applyFill="1" applyBorder="1" applyAlignment="1" applyProtection="1">
      <alignment horizontal="center" vertical="center" wrapText="1"/>
      <protection hidden="1"/>
    </xf>
    <xf numFmtId="0" fontId="8" fillId="6" borderId="0" xfId="0" applyFont="1" applyFill="1" applyAlignment="1" applyProtection="1">
      <alignment horizontal="center" vertical="center" wrapText="1"/>
      <protection hidden="1"/>
    </xf>
    <xf numFmtId="0" fontId="7" fillId="2" borderId="19" xfId="0" applyFont="1" applyFill="1" applyBorder="1" applyAlignment="1" applyProtection="1">
      <alignment horizontal="center" vertical="center"/>
      <protection hidden="1"/>
    </xf>
    <xf numFmtId="0" fontId="7" fillId="2" borderId="20" xfId="0" applyFont="1" applyFill="1" applyBorder="1" applyAlignment="1" applyProtection="1">
      <alignment horizontal="center" vertical="center"/>
      <protection hidden="1"/>
    </xf>
    <xf numFmtId="0" fontId="7" fillId="2" borderId="10" xfId="0" applyFont="1" applyFill="1" applyBorder="1" applyAlignment="1">
      <alignment horizontal="center"/>
    </xf>
    <xf numFmtId="0" fontId="7" fillId="2" borderId="12" xfId="0" applyFont="1" applyFill="1" applyBorder="1" applyAlignment="1">
      <alignment horizontal="center"/>
    </xf>
    <xf numFmtId="0" fontId="7" fillId="2" borderId="14" xfId="0" applyFont="1" applyFill="1" applyBorder="1" applyAlignment="1">
      <alignment horizontal="center"/>
    </xf>
    <xf numFmtId="0" fontId="7" fillId="2" borderId="15" xfId="0" applyFont="1" applyFill="1" applyBorder="1" applyAlignment="1">
      <alignment horizontal="center"/>
    </xf>
    <xf numFmtId="0" fontId="7" fillId="2" borderId="13" xfId="0" applyFont="1" applyFill="1" applyBorder="1" applyAlignment="1">
      <alignment horizontal="center"/>
    </xf>
    <xf numFmtId="0" fontId="7" fillId="2" borderId="8" xfId="0" applyFont="1" applyFill="1" applyBorder="1" applyAlignment="1">
      <alignment horizontal="center"/>
    </xf>
    <xf numFmtId="0" fontId="10" fillId="2" borderId="10"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10" fillId="2" borderId="12" xfId="0" applyFont="1" applyFill="1" applyBorder="1" applyAlignment="1">
      <alignment horizontal="center" vertical="center" wrapText="1"/>
    </xf>
    <xf numFmtId="0" fontId="10" fillId="2" borderId="14" xfId="0" applyFont="1" applyFill="1" applyBorder="1" applyAlignment="1">
      <alignment horizontal="center" vertical="center" wrapText="1"/>
    </xf>
    <xf numFmtId="0" fontId="10" fillId="2" borderId="0" xfId="0" applyFont="1" applyFill="1" applyAlignment="1">
      <alignment horizontal="center" vertical="center" wrapText="1"/>
    </xf>
    <xf numFmtId="0" fontId="10" fillId="2" borderId="15"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3" fillId="0" borderId="1" xfId="0" applyFont="1" applyBorder="1" applyAlignment="1" applyProtection="1">
      <alignment horizontal="center" vertical="center"/>
      <protection hidden="1"/>
    </xf>
    <xf numFmtId="0" fontId="3" fillId="0" borderId="2" xfId="0" applyFont="1" applyBorder="1" applyAlignment="1" applyProtection="1">
      <alignment horizontal="center" vertical="center"/>
      <protection hidden="1"/>
    </xf>
    <xf numFmtId="0" fontId="3" fillId="0" borderId="7" xfId="0" applyFont="1" applyBorder="1" applyAlignment="1" applyProtection="1">
      <alignment horizontal="center" vertical="center"/>
      <protection hidden="1"/>
    </xf>
    <xf numFmtId="0" fontId="3" fillId="0" borderId="9" xfId="0" applyFont="1" applyBorder="1" applyAlignment="1" applyProtection="1">
      <alignment horizontal="center" vertical="center"/>
      <protection hidden="1"/>
    </xf>
    <xf numFmtId="0" fontId="3" fillId="8" borderId="1" xfId="0" applyFont="1" applyFill="1" applyBorder="1" applyAlignment="1" applyProtection="1">
      <alignment horizontal="center" vertical="center" wrapText="1"/>
      <protection hidden="1"/>
    </xf>
    <xf numFmtId="0" fontId="3" fillId="8" borderId="3" xfId="0" applyFont="1" applyFill="1" applyBorder="1" applyAlignment="1" applyProtection="1">
      <alignment horizontal="center" vertical="center" wrapText="1"/>
      <protection hidden="1"/>
    </xf>
  </cellXfs>
  <cellStyles count="4">
    <cellStyle name="Millares" xfId="3" builtinId="3"/>
    <cellStyle name="Normal" xfId="0" builtinId="0"/>
    <cellStyle name="Normal 18" xfId="2" xr:uid="{00000000-0005-0000-0000-00000200000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calcChain" Target="calcChain.xml"/><Relationship Id="rId5" Type="http://schemas.openxmlformats.org/officeDocument/2006/relationships/externalLink" Target="externalLinks/externalLink2.xml"/><Relationship Id="rId10" Type="http://schemas.openxmlformats.org/officeDocument/2006/relationships/sharedStrings" Target="sharedStrings.xml"/><Relationship Id="rId4" Type="http://schemas.openxmlformats.org/officeDocument/2006/relationships/externalLink" Target="externalLinks/externalLink1.xml"/><Relationship Id="rId9" Type="http://schemas.openxmlformats.org/officeDocument/2006/relationships/styles" Target="styles.xml"/><Relationship Id="rId14"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Gráfica!$E$4</c:f>
              <c:strCache>
                <c:ptCount val="1"/>
                <c:pt idx="0">
                  <c:v>Cumplimiento</c:v>
                </c:pt>
              </c:strCache>
            </c:strRef>
          </c:tx>
          <c:spPr>
            <a:ln w="28575" cap="rnd">
              <a:solidFill>
                <a:schemeClr val="accent1"/>
              </a:solidFill>
              <a:round/>
            </a:ln>
            <a:effectLst/>
          </c:spPr>
          <c:marker>
            <c:symbol val="none"/>
          </c:marker>
          <c:dLbls>
            <c:dLbl>
              <c:idx val="4"/>
              <c:layout>
                <c:manualLayout>
                  <c:x val="-3.5487751531058619E-3"/>
                  <c:y val="-2.2801837270341207E-3"/>
                </c:manualLayout>
              </c:layout>
              <c:spPr>
                <a:solidFill>
                  <a:srgbClr val="92D050"/>
                </a:solid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929-4740-8E9F-654B0E64F654}"/>
                </c:ext>
              </c:extLst>
            </c:dLbl>
            <c:spPr>
              <a:solidFill>
                <a:srgbClr val="92D050"/>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trendline>
            <c:spPr>
              <a:ln w="19050" cap="rnd">
                <a:solidFill>
                  <a:schemeClr val="accent1"/>
                </a:solidFill>
                <a:prstDash val="sysDot"/>
              </a:ln>
              <a:effectLst/>
            </c:spPr>
            <c:trendlineType val="linear"/>
            <c:dispRSqr val="0"/>
            <c:dispEq val="0"/>
          </c:trendline>
          <c:trendline>
            <c:name>Tendencia</c:name>
            <c:spPr>
              <a:ln w="19050" cap="rnd">
                <a:solidFill>
                  <a:schemeClr val="bg2">
                    <a:lumMod val="50000"/>
                  </a:schemeClr>
                </a:solidFill>
                <a:prstDash val="sysDot"/>
              </a:ln>
              <a:effectLst/>
            </c:spPr>
            <c:trendlineType val="linear"/>
            <c:dispRSqr val="0"/>
            <c:dispEq val="0"/>
          </c:trendline>
          <c:cat>
            <c:strRef>
              <c:f>Gráfica!$D$5:$D$9</c:f>
              <c:strCache>
                <c:ptCount val="5"/>
                <c:pt idx="0">
                  <c:v>Marzo</c:v>
                </c:pt>
                <c:pt idx="1">
                  <c:v>Junio</c:v>
                </c:pt>
                <c:pt idx="2">
                  <c:v>Sptiembre</c:v>
                </c:pt>
                <c:pt idx="3">
                  <c:v>Diciembre</c:v>
                </c:pt>
                <c:pt idx="4">
                  <c:v>Vigencia</c:v>
                </c:pt>
              </c:strCache>
            </c:strRef>
          </c:cat>
          <c:val>
            <c:numRef>
              <c:f>Gráfica!$E$5:$E$9</c:f>
              <c:numCache>
                <c:formatCode>0%</c:formatCode>
                <c:ptCount val="5"/>
                <c:pt idx="0">
                  <c:v>1.0526315789473684</c:v>
                </c:pt>
                <c:pt idx="1">
                  <c:v>1.0526315789473684</c:v>
                </c:pt>
                <c:pt idx="4">
                  <c:v>1.0526315789473684</c:v>
                </c:pt>
              </c:numCache>
            </c:numRef>
          </c:val>
          <c:smooth val="0"/>
          <c:extLst>
            <c:ext xmlns:c16="http://schemas.microsoft.com/office/drawing/2014/chart" uri="{C3380CC4-5D6E-409C-BE32-E72D297353CC}">
              <c16:uniqueId val="{00000003-A929-4740-8E9F-654B0E64F654}"/>
            </c:ext>
          </c:extLst>
        </c:ser>
        <c:dLbls>
          <c:dLblPos val="t"/>
          <c:showLegendKey val="0"/>
          <c:showVal val="1"/>
          <c:showCatName val="0"/>
          <c:showSerName val="0"/>
          <c:showPercent val="0"/>
          <c:showBubbleSize val="0"/>
        </c:dLbls>
        <c:smooth val="0"/>
        <c:axId val="-52897472"/>
        <c:axId val="-52892576"/>
      </c:lineChart>
      <c:catAx>
        <c:axId val="-52897472"/>
        <c:scaling>
          <c:orientation val="minMax"/>
        </c:scaling>
        <c:delete val="0"/>
        <c:axPos val="b"/>
        <c:numFmt formatCode="General" sourceLinked="1"/>
        <c:majorTickMark val="none"/>
        <c:minorTickMark val="none"/>
        <c:tickLblPos val="nextTo"/>
        <c:spPr>
          <a:noFill/>
          <a:ln w="9525" cap="flat" cmpd="sng" algn="ctr">
            <a:solidFill>
              <a:schemeClr val="bg2">
                <a:lumMod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2892576"/>
        <c:crosses val="autoZero"/>
        <c:auto val="1"/>
        <c:lblAlgn val="ctr"/>
        <c:lblOffset val="100"/>
        <c:noMultiLvlLbl val="0"/>
      </c:catAx>
      <c:valAx>
        <c:axId val="-52892576"/>
        <c:scaling>
          <c:orientation val="minMax"/>
          <c:max val="1.2"/>
          <c:min val="0"/>
        </c:scaling>
        <c:delete val="0"/>
        <c:axPos val="l"/>
        <c:numFmt formatCode="0%" sourceLinked="1"/>
        <c:majorTickMark val="none"/>
        <c:minorTickMark val="none"/>
        <c:tickLblPos val="nextTo"/>
        <c:spPr>
          <a:noFill/>
          <a:ln>
            <a:solidFill>
              <a:schemeClr val="bg2">
                <a:lumMod val="50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2897472"/>
        <c:crosses val="autoZero"/>
        <c:crossBetween val="between"/>
      </c:valAx>
      <c:spPr>
        <a:noFill/>
        <a:ln>
          <a:noFill/>
        </a:ln>
        <a:effectLst/>
      </c:spPr>
    </c:plotArea>
    <c:legend>
      <c:legendPos val="b"/>
      <c:legendEntry>
        <c:idx val="1"/>
        <c:delete val="1"/>
      </c:legendEntry>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Gráfica!$E$4</c:f>
              <c:strCache>
                <c:ptCount val="1"/>
                <c:pt idx="0">
                  <c:v>Cumplimiento</c:v>
                </c:pt>
              </c:strCache>
            </c:strRef>
          </c:tx>
          <c:spPr>
            <a:ln w="28575" cap="rnd">
              <a:solidFill>
                <a:schemeClr val="accent1"/>
              </a:solidFill>
              <a:round/>
            </a:ln>
            <a:effectLst/>
          </c:spPr>
          <c:marker>
            <c:symbol val="none"/>
          </c:marker>
          <c:dLbls>
            <c:dLbl>
              <c:idx val="4"/>
              <c:layout>
                <c:manualLayout>
                  <c:x val="-3.5487751531058619E-3"/>
                  <c:y val="-2.2801837270341207E-3"/>
                </c:manualLayout>
              </c:layout>
              <c:spPr>
                <a:solidFill>
                  <a:srgbClr val="92D050"/>
                </a:solid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757-4A3A-A4E1-E3B1616F0933}"/>
                </c:ext>
              </c:extLst>
            </c:dLbl>
            <c:spPr>
              <a:solidFill>
                <a:srgbClr val="92D050"/>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trendline>
            <c:spPr>
              <a:ln w="19050" cap="rnd">
                <a:solidFill>
                  <a:schemeClr val="accent1"/>
                </a:solidFill>
                <a:prstDash val="sysDot"/>
              </a:ln>
              <a:effectLst/>
            </c:spPr>
            <c:trendlineType val="linear"/>
            <c:dispRSqr val="0"/>
            <c:dispEq val="0"/>
          </c:trendline>
          <c:trendline>
            <c:name>Tendencia</c:name>
            <c:spPr>
              <a:ln w="19050" cap="rnd">
                <a:solidFill>
                  <a:schemeClr val="bg2">
                    <a:lumMod val="50000"/>
                  </a:schemeClr>
                </a:solidFill>
                <a:prstDash val="sysDot"/>
              </a:ln>
              <a:effectLst/>
            </c:spPr>
            <c:trendlineType val="linear"/>
            <c:dispRSqr val="0"/>
            <c:dispEq val="0"/>
          </c:trendline>
          <c:cat>
            <c:strRef>
              <c:f>Gráfica!$D$5:$D$9</c:f>
              <c:strCache>
                <c:ptCount val="5"/>
                <c:pt idx="0">
                  <c:v>Marzo</c:v>
                </c:pt>
                <c:pt idx="1">
                  <c:v>Junio</c:v>
                </c:pt>
                <c:pt idx="2">
                  <c:v>Sptiembre</c:v>
                </c:pt>
                <c:pt idx="3">
                  <c:v>Diciembre</c:v>
                </c:pt>
                <c:pt idx="4">
                  <c:v>Vigencia</c:v>
                </c:pt>
              </c:strCache>
            </c:strRef>
          </c:cat>
          <c:val>
            <c:numRef>
              <c:f>Gráfica!$E$5:$E$9</c:f>
              <c:numCache>
                <c:formatCode>0%</c:formatCode>
                <c:ptCount val="5"/>
                <c:pt idx="0">
                  <c:v>1.0526315789473684</c:v>
                </c:pt>
                <c:pt idx="1">
                  <c:v>1.0526315789473684</c:v>
                </c:pt>
                <c:pt idx="4">
                  <c:v>1.0526315789473684</c:v>
                </c:pt>
              </c:numCache>
            </c:numRef>
          </c:val>
          <c:smooth val="0"/>
          <c:extLst>
            <c:ext xmlns:c16="http://schemas.microsoft.com/office/drawing/2014/chart" uri="{C3380CC4-5D6E-409C-BE32-E72D297353CC}">
              <c16:uniqueId val="{00000003-5757-4A3A-A4E1-E3B1616F0933}"/>
            </c:ext>
          </c:extLst>
        </c:ser>
        <c:dLbls>
          <c:dLblPos val="t"/>
          <c:showLegendKey val="0"/>
          <c:showVal val="1"/>
          <c:showCatName val="0"/>
          <c:showSerName val="0"/>
          <c:showPercent val="0"/>
          <c:showBubbleSize val="0"/>
        </c:dLbls>
        <c:smooth val="0"/>
        <c:axId val="-52895840"/>
        <c:axId val="-52886592"/>
      </c:lineChart>
      <c:catAx>
        <c:axId val="-52895840"/>
        <c:scaling>
          <c:orientation val="minMax"/>
        </c:scaling>
        <c:delete val="0"/>
        <c:axPos val="b"/>
        <c:numFmt formatCode="General" sourceLinked="1"/>
        <c:majorTickMark val="none"/>
        <c:minorTickMark val="none"/>
        <c:tickLblPos val="nextTo"/>
        <c:spPr>
          <a:noFill/>
          <a:ln w="9525" cap="flat" cmpd="sng" algn="ctr">
            <a:solidFill>
              <a:schemeClr val="bg2">
                <a:lumMod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2886592"/>
        <c:crosses val="autoZero"/>
        <c:auto val="1"/>
        <c:lblAlgn val="ctr"/>
        <c:lblOffset val="100"/>
        <c:noMultiLvlLbl val="0"/>
      </c:catAx>
      <c:valAx>
        <c:axId val="-52886592"/>
        <c:scaling>
          <c:orientation val="minMax"/>
          <c:max val="1.2"/>
          <c:min val="0"/>
        </c:scaling>
        <c:delete val="0"/>
        <c:axPos val="l"/>
        <c:numFmt formatCode="0%" sourceLinked="1"/>
        <c:majorTickMark val="none"/>
        <c:minorTickMark val="none"/>
        <c:tickLblPos val="nextTo"/>
        <c:spPr>
          <a:noFill/>
          <a:ln>
            <a:solidFill>
              <a:schemeClr val="bg2">
                <a:lumMod val="50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2895840"/>
        <c:crosses val="autoZero"/>
        <c:crossBetween val="between"/>
      </c:valAx>
      <c:spPr>
        <a:noFill/>
        <a:ln>
          <a:noFill/>
        </a:ln>
        <a:effectLst/>
      </c:spPr>
    </c:plotArea>
    <c:legend>
      <c:legendPos val="b"/>
      <c:legendEntry>
        <c:idx val="1"/>
        <c:delete val="1"/>
      </c:legendEntry>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47625</xdr:rowOff>
    </xdr:from>
    <xdr:to>
      <xdr:col>1</xdr:col>
      <xdr:colOff>0</xdr:colOff>
      <xdr:row>1</xdr:row>
      <xdr:rowOff>609600</xdr:rowOff>
    </xdr:to>
    <xdr:pic>
      <xdr:nvPicPr>
        <xdr:cNvPr id="9" name="Picture 1" descr="escudo-alc">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9075" y="228600"/>
          <a:ext cx="0"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318021</xdr:colOff>
      <xdr:row>1</xdr:row>
      <xdr:rowOff>134472</xdr:rowOff>
    </xdr:from>
    <xdr:to>
      <xdr:col>2</xdr:col>
      <xdr:colOff>1032659</xdr:colOff>
      <xdr:row>4</xdr:row>
      <xdr:rowOff>263489</xdr:rowOff>
    </xdr:to>
    <xdr:pic>
      <xdr:nvPicPr>
        <xdr:cNvPr id="10" name="Imagen 9" descr="escudo-alc">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41286" y="190501"/>
          <a:ext cx="1954905" cy="10963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87</xdr:col>
      <xdr:colOff>152400</xdr:colOff>
      <xdr:row>12</xdr:row>
      <xdr:rowOff>561975</xdr:rowOff>
    </xdr:from>
    <xdr:to>
      <xdr:col>87</xdr:col>
      <xdr:colOff>4724400</xdr:colOff>
      <xdr:row>12</xdr:row>
      <xdr:rowOff>3305175</xdr:rowOff>
    </xdr:to>
    <xdr:graphicFrame macro="">
      <xdr:nvGraphicFramePr>
        <xdr:cNvPr id="3" name="Gráfico 2">
          <a:extLst>
            <a:ext uri="{FF2B5EF4-FFF2-40B4-BE49-F238E27FC236}">
              <a16:creationId xmlns:a16="http://schemas.microsoft.com/office/drawing/2014/main" id="{1B5502D5-3592-42FF-8F6C-1FFADEC8F5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6</xdr:col>
      <xdr:colOff>19050</xdr:colOff>
      <xdr:row>2</xdr:row>
      <xdr:rowOff>14287</xdr:rowOff>
    </xdr:from>
    <xdr:to>
      <xdr:col>12</xdr:col>
      <xdr:colOff>19050</xdr:colOff>
      <xdr:row>16</xdr:row>
      <xdr:rowOff>90487</xdr:rowOff>
    </xdr:to>
    <xdr:graphicFrame macro="">
      <xdr:nvGraphicFramePr>
        <xdr:cNvPr id="4" name="Gráfico 3">
          <a:extLst>
            <a:ext uri="{FF2B5EF4-FFF2-40B4-BE49-F238E27FC236}">
              <a16:creationId xmlns:a16="http://schemas.microsoft.com/office/drawing/2014/main" id="{00000000-0008-0000-0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Copia%20de%20Propuesta%20Formato%20SPI%20Versi&#243;n%20Ajustada%20ECP%2021-02-2018(356).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dade63\Users\Documents%20and%20Settings\abarrera\Mis%20documentos\DT%202014\753\Terri%20por%20cdc%20201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Users\vviracacha\Desktop\SEGUIMIENTO%20A%20PROYECTOS%20SPI%20-%20OCT5%20DE%202016.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Users\vviracacha\Downloads\SPI%20-%20Indicadores%20de%20gesti&#243;n%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s desplegables"/>
      <sheetName val="INSTRUCCIÓN DE DILIGENCIAMIENTO"/>
      <sheetName val="GLOSARIO"/>
      <sheetName val="INDICE"/>
      <sheetName val="1. PROGRAMACION CUATRIENIO "/>
      <sheetName val="2. SEGUIMIENTO PRESUPUESTAL"/>
      <sheetName val="3. EJEC CONCEPTO DE GASTO "/>
      <sheetName val="4. REPORTE CUALITATIVO"/>
      <sheetName val="5. TERRITORIALIZACIÓN"/>
      <sheetName val="5A. Unidades Operativas"/>
      <sheetName val="6, ACTIVIDADES - TAREAS VIG"/>
      <sheetName val="7. INDICADORES GESTION"/>
      <sheetName val="8. METAS PDD"/>
      <sheetName val="9. RECURSO HUMANO"/>
    </sheetNames>
    <sheetDataSet>
      <sheetData sheetId="0" refreshError="1">
        <row r="2">
          <cell r="A2" t="str">
            <v>Enero</v>
          </cell>
        </row>
        <row r="35">
          <cell r="H35" t="str">
            <v xml:space="preserve"> CENTRO CRECER ANTONIO NARIÑO - PUENTE ARANDA</v>
          </cell>
        </row>
        <row r="36">
          <cell r="H36" t="str">
            <v xml:space="preserve"> CENTRO CRECER ARBORIZADORA ALTA</v>
          </cell>
        </row>
        <row r="37">
          <cell r="H37" t="str">
            <v xml:space="preserve"> CENTRO CRECER BALCANES</v>
          </cell>
        </row>
        <row r="38">
          <cell r="H38" t="str">
            <v xml:space="preserve"> CENTRO CRECER BOSA</v>
          </cell>
        </row>
        <row r="39">
          <cell r="H39" t="str">
            <v xml:space="preserve"> CENTRO CRECER ENGATIVA</v>
          </cell>
        </row>
        <row r="40">
          <cell r="H40" t="str">
            <v xml:space="preserve"> CENTRO CRECER FONTIBON</v>
          </cell>
        </row>
        <row r="41">
          <cell r="H41" t="str">
            <v xml:space="preserve"> CENTRO CRECER KENNEDY</v>
          </cell>
        </row>
        <row r="42">
          <cell r="H42" t="str">
            <v xml:space="preserve"> CENTRO CRECER LA GAITANA</v>
          </cell>
        </row>
        <row r="43">
          <cell r="H43" t="str">
            <v xml:space="preserve"> CENTRO CRECER LA PAZ</v>
          </cell>
        </row>
        <row r="44">
          <cell r="H44" t="str">
            <v xml:space="preserve"> CENTRO CRECER LA VICTORIA</v>
          </cell>
        </row>
        <row r="45">
          <cell r="H45" t="str">
            <v xml:space="preserve"> CENTRO CRECER LOURDES</v>
          </cell>
        </row>
        <row r="46">
          <cell r="H46" t="str">
            <v xml:space="preserve">CENTRO CRECER MARTIRES </v>
          </cell>
        </row>
        <row r="47">
          <cell r="H47" t="str">
            <v xml:space="preserve"> CENTRO CRECER RAFAEL URIBE URIBE</v>
          </cell>
        </row>
        <row r="48">
          <cell r="H48" t="str">
            <v xml:space="preserve"> CENTRO CRECER RINCON</v>
          </cell>
        </row>
        <row r="49">
          <cell r="H49" t="str">
            <v xml:space="preserve"> CENTRO CRECER TEJARES</v>
          </cell>
        </row>
        <row r="50">
          <cell r="H50" t="str">
            <v xml:space="preserve"> CENTRO CRECER USAQUEN</v>
          </cell>
        </row>
        <row r="51">
          <cell r="H51" t="str">
            <v xml:space="preserve"> CENTRO CRECER VISTA HERMOSA</v>
          </cell>
        </row>
        <row r="52">
          <cell r="D52" t="str">
            <v>NO</v>
          </cell>
          <cell r="F52" t="str">
            <v>NINGUNO</v>
          </cell>
          <cell r="H52" t="str">
            <v xml:space="preserve"> CENTRO PROTEGER RENACER</v>
          </cell>
        </row>
        <row r="53">
          <cell r="D53" t="str">
            <v>SI - AUDITIVA</v>
          </cell>
          <cell r="F53" t="str">
            <v>INDÍGENA</v>
          </cell>
          <cell r="H53" t="str">
            <v xml:space="preserve"> SUB LOCAL ANTONIO NARIÑO - PUENTE ARANDA</v>
          </cell>
        </row>
        <row r="54">
          <cell r="D54" t="str">
            <v>SI - FÍSICA</v>
          </cell>
          <cell r="F54" t="str">
            <v>AFRODESCENDIENTE</v>
          </cell>
          <cell r="H54" t="str">
            <v xml:space="preserve"> SUB LOCAL BARRIOS UNIDOS - TEUSAQUILLO</v>
          </cell>
        </row>
        <row r="55">
          <cell r="D55" t="str">
            <v>SI - PSICOSOCIAL</v>
          </cell>
          <cell r="F55" t="str">
            <v>RAIZAL</v>
          </cell>
          <cell r="H55" t="str">
            <v xml:space="preserve"> SUB LOCAL BOSA</v>
          </cell>
        </row>
        <row r="56">
          <cell r="D56" t="str">
            <v>SI - VISUAL</v>
          </cell>
          <cell r="F56" t="str">
            <v>ROM</v>
          </cell>
          <cell r="H56" t="str">
            <v xml:space="preserve"> SUB LOCAL CHAPINERO</v>
          </cell>
        </row>
        <row r="57">
          <cell r="H57" t="str">
            <v xml:space="preserve"> SUB LOCAL CIUDAD BOLIVAR</v>
          </cell>
        </row>
        <row r="58">
          <cell r="H58" t="str">
            <v xml:space="preserve"> SUB LOCAL ENGATIVA</v>
          </cell>
        </row>
        <row r="59">
          <cell r="H59" t="str">
            <v xml:space="preserve"> SUB LOCAL FONTIBON</v>
          </cell>
        </row>
        <row r="60">
          <cell r="H60" t="str">
            <v xml:space="preserve"> SUB LOCAL KENNEDY</v>
          </cell>
        </row>
        <row r="61">
          <cell r="H61" t="str">
            <v xml:space="preserve"> SUB LOCAL LOS MARTIRES</v>
          </cell>
        </row>
        <row r="62">
          <cell r="H62" t="str">
            <v xml:space="preserve"> SUB LOCAL RAFAEL URIBE URIBE</v>
          </cell>
        </row>
        <row r="63">
          <cell r="H63" t="str">
            <v xml:space="preserve"> SUB LOCAL SAN CRISTOBAL</v>
          </cell>
        </row>
        <row r="64">
          <cell r="H64" t="str">
            <v xml:space="preserve"> SUB LOCAL SANTAFE - LA CANDELARIA</v>
          </cell>
        </row>
        <row r="65">
          <cell r="H65" t="str">
            <v xml:space="preserve"> SUB LOCAL SUBA</v>
          </cell>
        </row>
        <row r="66">
          <cell r="H66" t="str">
            <v xml:space="preserve"> SUB LOCAL TUNJUELITO</v>
          </cell>
        </row>
        <row r="67">
          <cell r="H67" t="str">
            <v xml:space="preserve"> SUB LOCAL USAQUEN</v>
          </cell>
        </row>
        <row r="68">
          <cell r="H68" t="str">
            <v xml:space="preserve"> SUB LOCAL USME - SUMAPAZ</v>
          </cell>
        </row>
        <row r="69">
          <cell r="H69" t="str">
            <v>ADMINISTRATIVO</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6"/>
      <sheetName val="FECHA TERMINACION SERVICIOS "/>
      <sheetName val="AMPLIACION DE COBERTURA "/>
      <sheetName val="CONJUNTAS "/>
      <sheetName val="TRANSVESALES "/>
      <sheetName val="TERRITORIALIZACION "/>
      <sheetName val="CRONOGRAMA "/>
      <sheetName val="TALENTO HUMANO"/>
      <sheetName val="CRITERIOS TERRI"/>
      <sheetName val="Listas desplegables"/>
      <sheetName val="Hoja1"/>
    </sheetNames>
    <sheetDataSet>
      <sheetData sheetId="0" refreshError="1">
        <row r="132">
          <cell r="A132" t="str">
            <v xml:space="preserve">Cupos </v>
          </cell>
        </row>
        <row r="133">
          <cell r="A133" t="str">
            <v xml:space="preserve">Personas </v>
          </cell>
        </row>
        <row r="134">
          <cell r="A134" t="str">
            <v xml:space="preserve">Unidades Operativas </v>
          </cell>
        </row>
        <row r="135">
          <cell r="A135" t="str">
            <v xml:space="preserve">Otros </v>
          </cell>
        </row>
        <row r="192">
          <cell r="A192" t="str">
            <v xml:space="preserve">Usaquen </v>
          </cell>
        </row>
        <row r="193">
          <cell r="A193" t="str">
            <v>Chapinero</v>
          </cell>
        </row>
        <row r="194">
          <cell r="A194" t="str">
            <v>Santa Fe</v>
          </cell>
        </row>
        <row r="195">
          <cell r="A195" t="str">
            <v xml:space="preserve">San Cristobal </v>
          </cell>
        </row>
        <row r="196">
          <cell r="A196" t="str">
            <v xml:space="preserve">Usme </v>
          </cell>
        </row>
        <row r="197">
          <cell r="A197" t="str">
            <v>Tunjuelito</v>
          </cell>
        </row>
        <row r="198">
          <cell r="A198" t="str">
            <v>Bosa</v>
          </cell>
        </row>
        <row r="199">
          <cell r="A199" t="str">
            <v>Kennedy</v>
          </cell>
        </row>
        <row r="200">
          <cell r="A200" t="str">
            <v>fontibón</v>
          </cell>
        </row>
        <row r="201">
          <cell r="A201" t="str">
            <v>Engativa</v>
          </cell>
        </row>
        <row r="202">
          <cell r="A202" t="str">
            <v>Suba</v>
          </cell>
        </row>
        <row r="203">
          <cell r="A203" t="str">
            <v xml:space="preserve">Barrios Unidos </v>
          </cell>
        </row>
        <row r="204">
          <cell r="A204" t="str">
            <v>Teusaquillo</v>
          </cell>
        </row>
        <row r="205">
          <cell r="A205" t="str">
            <v>Martires</v>
          </cell>
        </row>
        <row r="206">
          <cell r="A206" t="str">
            <v>Antonio Nariño</v>
          </cell>
        </row>
        <row r="207">
          <cell r="A207" t="str">
            <v>Puente Aranda</v>
          </cell>
        </row>
        <row r="208">
          <cell r="A208" t="str">
            <v xml:space="preserve">Candelaria </v>
          </cell>
        </row>
        <row r="209">
          <cell r="A209" t="str">
            <v xml:space="preserve">Rafael Uribe </v>
          </cell>
        </row>
        <row r="210">
          <cell r="A210" t="str">
            <v xml:space="preserve">Nivel Central </v>
          </cell>
        </row>
        <row r="211">
          <cell r="A211" t="str">
            <v xml:space="preserve">Ciudad Bolivar </v>
          </cell>
        </row>
        <row r="212">
          <cell r="A212" t="str">
            <v xml:space="preserve">Sumapaz </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E"/>
      <sheetName val="INSTRUCCIÓN DE DILIGENCIAMIENTO"/>
      <sheetName val="1. SEGUIMIENTO EJECUCIÓN PRESU"/>
      <sheetName val="Hoja1"/>
      <sheetName val="2. SEGUIMIENTO METAS PRODUCTO"/>
      <sheetName val="2.1 TERRITORIALIZACIÓN METAS"/>
      <sheetName val="3. INFORMACIÓN POBLACIONAL"/>
      <sheetName val="3.1 TERRITORIALIZACIÓN POBLAC"/>
      <sheetName val="4. METAS RESULTADO PDD"/>
      <sheetName val="Listas desplegables"/>
      <sheetName val="GLOSARIO"/>
      <sheetName val="ACTIVIDADES - TAREAS VIG"/>
      <sheetName val="Cronograma Mensual"/>
    </sheetNames>
    <sheetDataSet>
      <sheetData sheetId="0">
        <row r="1">
          <cell r="A1" t="str">
            <v>PROYECTOS</v>
          </cell>
        </row>
      </sheetData>
      <sheetData sheetId="1"/>
      <sheetData sheetId="2">
        <row r="1">
          <cell r="A1" t="str">
            <v>PROYECTOS</v>
          </cell>
        </row>
      </sheetData>
      <sheetData sheetId="3">
        <row r="1">
          <cell r="A1" t="str">
            <v>PROYECTOS</v>
          </cell>
        </row>
        <row r="2">
          <cell r="A2" t="str">
            <v xml:space="preserve">Prevención y atención integral de la paternidad y la maternidad temprana </v>
          </cell>
          <cell r="M2">
            <v>1</v>
          </cell>
        </row>
        <row r="3">
          <cell r="A3" t="str">
            <v xml:space="preserve">Prevención y atención integral de la paternidad y la maternidad temprana </v>
          </cell>
          <cell r="M3">
            <v>1</v>
          </cell>
        </row>
        <row r="4">
          <cell r="A4" t="str">
            <v xml:space="preserve">Prevención y atención integral de la paternidad y la maternidad temprana </v>
          </cell>
          <cell r="M4">
            <v>1</v>
          </cell>
        </row>
        <row r="5">
          <cell r="A5" t="str">
            <v xml:space="preserve">Prevención y atención integral de la paternidad y la maternidad temprana </v>
          </cell>
          <cell r="M5">
            <v>1</v>
          </cell>
        </row>
        <row r="6">
          <cell r="A6" t="str">
            <v xml:space="preserve">Prevención y atención integral de la paternidad y la maternidad temprana </v>
          </cell>
          <cell r="M6">
            <v>1</v>
          </cell>
        </row>
        <row r="7">
          <cell r="A7" t="str">
            <v xml:space="preserve">Prevención y atención integral de la paternidad y la maternidad temprana </v>
          </cell>
          <cell r="M7">
            <v>1</v>
          </cell>
        </row>
        <row r="8">
          <cell r="A8" t="str">
            <v xml:space="preserve">Prevención y atención integral de la paternidad y la maternidad temprana </v>
          </cell>
          <cell r="M8">
            <v>2</v>
          </cell>
        </row>
        <row r="9">
          <cell r="A9" t="str">
            <v xml:space="preserve">Prevención y atención integral de la paternidad y la maternidad temprana </v>
          </cell>
          <cell r="M9">
            <v>2</v>
          </cell>
        </row>
        <row r="10">
          <cell r="A10" t="str">
            <v xml:space="preserve">Prevención y atención integral de la paternidad y la maternidad temprana </v>
          </cell>
          <cell r="M10">
            <v>2</v>
          </cell>
        </row>
        <row r="11">
          <cell r="A11" t="str">
            <v xml:space="preserve">Prevención y atención integral de la paternidad y la maternidad temprana </v>
          </cell>
          <cell r="M11">
            <v>2</v>
          </cell>
        </row>
        <row r="12">
          <cell r="A12" t="str">
            <v xml:space="preserve">Prevención y atención integral de la paternidad y la maternidad temprana </v>
          </cell>
          <cell r="M12">
            <v>3</v>
          </cell>
        </row>
        <row r="13">
          <cell r="A13" t="str">
            <v xml:space="preserve">Prevención y atención integral de la paternidad y la maternidad temprana </v>
          </cell>
          <cell r="M13">
            <v>3</v>
          </cell>
        </row>
        <row r="14">
          <cell r="A14" t="str">
            <v xml:space="preserve">Prevención y atención integral de la paternidad y la maternidad temprana </v>
          </cell>
          <cell r="M14">
            <v>3</v>
          </cell>
        </row>
        <row r="15">
          <cell r="A15" t="str">
            <v xml:space="preserve">Prevención y atención integral de la paternidad y la maternidad temprana </v>
          </cell>
          <cell r="M15">
            <v>3</v>
          </cell>
        </row>
        <row r="16">
          <cell r="A16" t="str">
            <v xml:space="preserve">Prevención y atención integral de la paternidad y la maternidad temprana </v>
          </cell>
          <cell r="M16">
            <v>3</v>
          </cell>
        </row>
        <row r="17">
          <cell r="A17" t="str">
            <v xml:space="preserve">Prevención y atención integral de la paternidad y la maternidad temprana </v>
          </cell>
          <cell r="M17">
            <v>3</v>
          </cell>
        </row>
        <row r="18">
          <cell r="A18" t="str">
            <v xml:space="preserve">Prevención y atención integral de la paternidad y la maternidad temprana </v>
          </cell>
          <cell r="M18">
            <v>3</v>
          </cell>
        </row>
        <row r="19">
          <cell r="A19" t="str">
            <v xml:space="preserve">Prevención y atención integral de la paternidad y la maternidad temprana </v>
          </cell>
          <cell r="M19">
            <v>3</v>
          </cell>
        </row>
      </sheetData>
      <sheetData sheetId="4"/>
      <sheetData sheetId="5"/>
      <sheetData sheetId="6"/>
      <sheetData sheetId="7"/>
      <sheetData sheetId="8"/>
      <sheetData sheetId="9"/>
      <sheetData sheetId="10"/>
      <sheetData sheetId="11"/>
      <sheetData sheetId="1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E"/>
      <sheetName val="INSTRUCCIÓN DE DILIGENCIAMIENTO"/>
      <sheetName val="1. SEGUIMIENTO EJECUCIÓN PRESU"/>
      <sheetName val="Cronograma Mensual"/>
      <sheetName val="2. SEGUIMIENTO METAS PRODUCTO"/>
      <sheetName val="2.1. SEGUIM. ACTIVIDADES TAREAS"/>
      <sheetName val="2.2 TERRITORIALIZACIÓN METAS"/>
      <sheetName val="3.1 TERRITORIALIZACIÓN POBLAC"/>
      <sheetName val="3. INFORMACIÓN POBLACIONAL"/>
      <sheetName val="4. METAS PDD"/>
      <sheetName val="Listas desplegables"/>
      <sheetName val="5. INDICADORES DE GESTIÓN"/>
      <sheetName val="Hoja1"/>
      <sheetName val="GLOSARIO"/>
    </sheetNames>
    <sheetDataSet>
      <sheetData sheetId="0">
        <row r="1">
          <cell r="B1" t="str">
            <v>Eficacia</v>
          </cell>
        </row>
      </sheetData>
      <sheetData sheetId="1"/>
      <sheetData sheetId="2"/>
      <sheetData sheetId="3"/>
      <sheetData sheetId="4"/>
      <sheetData sheetId="5"/>
      <sheetData sheetId="6"/>
      <sheetData sheetId="7"/>
      <sheetData sheetId="8"/>
      <sheetData sheetId="9"/>
      <sheetData sheetId="10"/>
      <sheetData sheetId="11">
        <row r="1">
          <cell r="B1" t="str">
            <v>Eficacia</v>
          </cell>
        </row>
      </sheetData>
      <sheetData sheetId="12">
        <row r="1">
          <cell r="B1" t="str">
            <v>Eficacia</v>
          </cell>
          <cell r="C1" t="str">
            <v xml:space="preserve">1. Formular e implementar políticas poblacionales mediante un enfoque diferencial y de forma articulada, con el fin de aportar al goce efectivo de los derechos de las poblaciones en el territorio. </v>
          </cell>
          <cell r="D1" t="str">
            <v>Mensual</v>
          </cell>
        </row>
        <row r="2">
          <cell r="B2" t="str">
            <v>Eficiencia</v>
          </cell>
          <cell r="C2" t="str">
            <v xml:space="preserve">2. Diseñar e implementar modelos de atención integral de calidad con un enfoque territorial e intergeneracional, para el desarrollo de capacidades que faciliten la inclusión social y  mejoren  la calidad de vida de la población en mayor condición de vulnerabilidad.  </v>
          </cell>
          <cell r="D2" t="str">
            <v>Trimestral</v>
          </cell>
        </row>
        <row r="3">
          <cell r="B3" t="str">
            <v>Efectividad</v>
          </cell>
          <cell r="C3" t="str">
            <v>3. Diseñar e implementar estrategias de prevención de forma coordinada con otros sectores, que permitan reducir los factores sociales generadores de violencia y la vulneración de derechos, promoviendo una cultura de convivencia y reconciliación.</v>
          </cell>
          <cell r="D3" t="str">
            <v>Semestral</v>
          </cell>
        </row>
        <row r="4">
          <cell r="C4" t="str">
            <v>4. Generar información oportuna, veraz y de calidad mediante el desarrollo de un sistema de información y de gestión del conocimiento con el propósito de soportar la toma de decisiones,  realizar  el  seguimiento y la evaluación de la gestión, y la rendición de cuentas institucional.</v>
          </cell>
          <cell r="D4" t="str">
            <v>Anual</v>
          </cell>
        </row>
        <row r="5">
          <cell r="C5" t="str">
            <v>5. Fortalecer la capacidad institucional y el talento humano a través de la optimización de la operación interna, el mejoramiento de los procesos y los procedimientos, y el desarrollo de competencias con el propósito de incrementar la productividad organizacional y  la calidad de los servicios que presta la Secretaría Distrital de Integración Social.</v>
          </cell>
        </row>
      </sheetData>
      <sheetData sheetId="13"/>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I25"/>
  <sheetViews>
    <sheetView showGridLines="0" tabSelected="1" topLeftCell="AR8" zoomScaleNormal="100" workbookViewId="0">
      <selection activeCell="AY13" sqref="AY13"/>
    </sheetView>
  </sheetViews>
  <sheetFormatPr baseColWidth="10" defaultColWidth="0" defaultRowHeight="213.75" customHeight="1" x14ac:dyDescent="0.3"/>
  <cols>
    <col min="1" max="1" width="1.88671875" style="8" customWidth="1"/>
    <col min="2" max="2" width="18.44140625" style="9" customWidth="1"/>
    <col min="3" max="3" width="22.6640625" style="9" customWidth="1"/>
    <col min="4" max="4" width="15.6640625" style="9" customWidth="1"/>
    <col min="5" max="5" width="15" style="5" customWidth="1"/>
    <col min="6" max="6" width="21" style="5" customWidth="1"/>
    <col min="7" max="7" width="20.109375" style="9" customWidth="1"/>
    <col min="8" max="8" width="19.88671875" style="9" customWidth="1"/>
    <col min="9" max="9" width="17.6640625" style="9" customWidth="1"/>
    <col min="10" max="10" width="18.88671875" style="9" customWidth="1"/>
    <col min="11" max="11" width="17.6640625" style="5" customWidth="1"/>
    <col min="12" max="12" width="46.33203125" style="5" customWidth="1"/>
    <col min="13" max="13" width="17.6640625" style="5" customWidth="1"/>
    <col min="14" max="14" width="14.6640625" style="5" customWidth="1"/>
    <col min="15" max="15" width="17.6640625" style="5" customWidth="1"/>
    <col min="16" max="16" width="17.44140625" style="5" customWidth="1"/>
    <col min="17" max="17" width="15.6640625" style="5" customWidth="1"/>
    <col min="18" max="18" width="17.6640625" style="9" customWidth="1"/>
    <col min="19" max="19" width="17.6640625" style="5" customWidth="1"/>
    <col min="20" max="22" width="12" style="5" customWidth="1"/>
    <col min="23" max="23" width="66" style="5" customWidth="1"/>
    <col min="24" max="24" width="16.88671875" style="4" customWidth="1"/>
    <col min="25" max="27" width="12" style="5" customWidth="1"/>
    <col min="28" max="28" width="69.88671875" style="5" customWidth="1"/>
    <col min="29" max="29" width="19.88671875" style="5" customWidth="1"/>
    <col min="30" max="32" width="11.6640625" style="5" customWidth="1"/>
    <col min="33" max="33" width="77.33203125" style="5" customWidth="1"/>
    <col min="34" max="34" width="77" style="5" customWidth="1"/>
    <col min="35" max="37" width="12" style="5" customWidth="1"/>
    <col min="38" max="38" width="77.5546875" style="5" customWidth="1"/>
    <col min="39" max="39" width="20.6640625" style="4" customWidth="1"/>
    <col min="40" max="42" width="12" style="5" customWidth="1"/>
    <col min="43" max="43" width="74.33203125" style="5" customWidth="1"/>
    <col min="44" max="44" width="17.109375" style="5" customWidth="1"/>
    <col min="45" max="47" width="11.6640625" style="5" customWidth="1"/>
    <col min="48" max="48" width="71.44140625" style="5" customWidth="1"/>
    <col min="49" max="49" width="27.44140625" style="5" customWidth="1"/>
    <col min="50" max="52" width="11.6640625" style="5" customWidth="1"/>
    <col min="53" max="53" width="68.44140625" style="5" customWidth="1"/>
    <col min="54" max="54" width="17.5546875" style="5" customWidth="1"/>
    <col min="55" max="57" width="11.6640625" style="5" customWidth="1"/>
    <col min="58" max="58" width="61.5546875" style="5" customWidth="1"/>
    <col min="59" max="59" width="17.44140625" style="5" customWidth="1"/>
    <col min="60" max="62" width="11.6640625" style="5" customWidth="1"/>
    <col min="63" max="63" width="88.44140625" style="5" customWidth="1"/>
    <col min="64" max="64" width="20.6640625" style="5" customWidth="1"/>
    <col min="65" max="67" width="11.6640625" style="5" customWidth="1"/>
    <col min="68" max="68" width="54.88671875" style="5" customWidth="1"/>
    <col min="69" max="69" width="18.109375" style="5" customWidth="1"/>
    <col min="70" max="72" width="11.6640625" style="5" customWidth="1"/>
    <col min="73" max="73" width="81.33203125" style="5" customWidth="1"/>
    <col min="74" max="74" width="19.5546875" style="5" customWidth="1"/>
    <col min="75" max="77" width="11.6640625" style="5" customWidth="1"/>
    <col min="78" max="78" width="74.109375" style="5" customWidth="1"/>
    <col min="79" max="79" width="28.33203125" style="5" customWidth="1"/>
    <col min="80" max="80" width="19.109375" style="5" customWidth="1"/>
    <col min="81" max="81" width="4.44140625" style="5" customWidth="1"/>
    <col min="82" max="87" width="18.109375" style="5" customWidth="1"/>
    <col min="88" max="88" width="74" style="5" customWidth="1"/>
    <col min="89" max="89" width="3.33203125" style="5" customWidth="1"/>
    <col min="90" max="139" width="0" style="8" hidden="1" customWidth="1"/>
    <col min="140" max="16384" width="11.44140625" style="8" hidden="1"/>
  </cols>
  <sheetData>
    <row r="1" spans="2:89" s="7" customFormat="1" ht="4.5" customHeight="1" x14ac:dyDescent="0.3">
      <c r="B1" s="6"/>
    </row>
    <row r="2" spans="2:89" s="11" customFormat="1" ht="25.5" customHeight="1" x14ac:dyDescent="0.25">
      <c r="B2" s="91"/>
      <c r="C2" s="92"/>
      <c r="D2" s="97" t="s">
        <v>0</v>
      </c>
      <c r="E2" s="98"/>
      <c r="F2" s="98"/>
      <c r="G2" s="98"/>
      <c r="H2" s="98"/>
      <c r="I2" s="98"/>
      <c r="J2" s="98"/>
      <c r="K2" s="98"/>
      <c r="L2" s="98"/>
      <c r="M2" s="98"/>
      <c r="N2" s="98"/>
      <c r="O2" s="98"/>
      <c r="P2" s="98"/>
      <c r="Q2" s="98"/>
      <c r="R2" s="98"/>
      <c r="S2" s="98"/>
      <c r="T2" s="98"/>
      <c r="U2" s="98"/>
      <c r="V2" s="98"/>
      <c r="W2" s="98"/>
      <c r="X2" s="98"/>
      <c r="Y2" s="98"/>
      <c r="Z2" s="98"/>
      <c r="AA2" s="98"/>
      <c r="AB2" s="98"/>
      <c r="AC2" s="98"/>
      <c r="AD2" s="98"/>
      <c r="AE2" s="98"/>
      <c r="AF2" s="98"/>
      <c r="AG2" s="98"/>
      <c r="AH2" s="98"/>
      <c r="AI2" s="98"/>
      <c r="AJ2" s="98"/>
      <c r="AK2" s="98"/>
      <c r="AL2" s="98"/>
      <c r="AM2" s="98"/>
      <c r="AN2" s="98"/>
      <c r="AO2" s="98"/>
      <c r="AP2" s="98"/>
      <c r="AQ2" s="98"/>
      <c r="AR2" s="98"/>
      <c r="AS2" s="98"/>
      <c r="AT2" s="98"/>
      <c r="AU2" s="98"/>
      <c r="AV2" s="98"/>
      <c r="AW2" s="98"/>
      <c r="AX2" s="98"/>
      <c r="AY2" s="98"/>
      <c r="AZ2" s="98"/>
      <c r="BA2" s="98"/>
      <c r="BB2" s="98"/>
      <c r="BC2" s="98"/>
      <c r="BD2" s="98"/>
      <c r="BE2" s="98"/>
      <c r="BF2" s="98"/>
      <c r="BG2" s="98"/>
      <c r="BH2" s="98"/>
      <c r="BI2" s="98"/>
      <c r="BJ2" s="98"/>
      <c r="BK2" s="98"/>
      <c r="BL2" s="98"/>
      <c r="BM2" s="98"/>
      <c r="BN2" s="98"/>
      <c r="BO2" s="98"/>
      <c r="BP2" s="98"/>
      <c r="BQ2" s="98"/>
      <c r="BR2" s="98"/>
      <c r="BS2" s="98"/>
      <c r="BT2" s="98"/>
      <c r="BU2" s="98"/>
      <c r="BV2" s="98"/>
      <c r="BW2" s="98"/>
      <c r="BX2" s="99"/>
      <c r="BY2" s="84" t="s">
        <v>1</v>
      </c>
      <c r="BZ2" s="85"/>
      <c r="CA2" s="85"/>
      <c r="CB2" s="86"/>
      <c r="CC2" s="1"/>
    </row>
    <row r="3" spans="2:89" s="11" customFormat="1" ht="25.5" customHeight="1" x14ac:dyDescent="0.25">
      <c r="B3" s="93"/>
      <c r="C3" s="94"/>
      <c r="D3" s="100"/>
      <c r="E3" s="101"/>
      <c r="F3" s="101"/>
      <c r="G3" s="101"/>
      <c r="H3" s="101"/>
      <c r="I3" s="101"/>
      <c r="J3" s="101"/>
      <c r="K3" s="101"/>
      <c r="L3" s="101"/>
      <c r="M3" s="101"/>
      <c r="N3" s="101"/>
      <c r="O3" s="101"/>
      <c r="P3" s="101"/>
      <c r="Q3" s="101"/>
      <c r="R3" s="101"/>
      <c r="S3" s="101"/>
      <c r="T3" s="101"/>
      <c r="U3" s="101"/>
      <c r="V3" s="101"/>
      <c r="W3" s="101"/>
      <c r="X3" s="101"/>
      <c r="Y3" s="101"/>
      <c r="Z3" s="101"/>
      <c r="AA3" s="101"/>
      <c r="AB3" s="101"/>
      <c r="AC3" s="101"/>
      <c r="AD3" s="101"/>
      <c r="AE3" s="101"/>
      <c r="AF3" s="101"/>
      <c r="AG3" s="101"/>
      <c r="AH3" s="101"/>
      <c r="AI3" s="101"/>
      <c r="AJ3" s="101"/>
      <c r="AK3" s="101"/>
      <c r="AL3" s="101"/>
      <c r="AM3" s="101"/>
      <c r="AN3" s="101"/>
      <c r="AO3" s="101"/>
      <c r="AP3" s="101"/>
      <c r="AQ3" s="101"/>
      <c r="AR3" s="101"/>
      <c r="AS3" s="101"/>
      <c r="AT3" s="101"/>
      <c r="AU3" s="101"/>
      <c r="AV3" s="101"/>
      <c r="AW3" s="101"/>
      <c r="AX3" s="101"/>
      <c r="AY3" s="101"/>
      <c r="AZ3" s="101"/>
      <c r="BA3" s="101"/>
      <c r="BB3" s="101"/>
      <c r="BC3" s="101"/>
      <c r="BD3" s="101"/>
      <c r="BE3" s="101"/>
      <c r="BF3" s="101"/>
      <c r="BG3" s="101"/>
      <c r="BH3" s="101"/>
      <c r="BI3" s="101"/>
      <c r="BJ3" s="101"/>
      <c r="BK3" s="101"/>
      <c r="BL3" s="101"/>
      <c r="BM3" s="101"/>
      <c r="BN3" s="101"/>
      <c r="BO3" s="101"/>
      <c r="BP3" s="101"/>
      <c r="BQ3" s="101"/>
      <c r="BR3" s="101"/>
      <c r="BS3" s="101"/>
      <c r="BT3" s="101"/>
      <c r="BU3" s="101"/>
      <c r="BV3" s="101"/>
      <c r="BW3" s="101"/>
      <c r="BX3" s="102"/>
      <c r="BY3" s="84" t="s">
        <v>2</v>
      </c>
      <c r="BZ3" s="85"/>
      <c r="CA3" s="85"/>
      <c r="CB3" s="86"/>
      <c r="CC3" s="1"/>
    </row>
    <row r="4" spans="2:89" s="11" customFormat="1" ht="25.5" customHeight="1" x14ac:dyDescent="0.25">
      <c r="B4" s="93"/>
      <c r="C4" s="94"/>
      <c r="D4" s="100"/>
      <c r="E4" s="101"/>
      <c r="F4" s="101"/>
      <c r="G4" s="101"/>
      <c r="H4" s="101"/>
      <c r="I4" s="101"/>
      <c r="J4" s="101"/>
      <c r="K4" s="101"/>
      <c r="L4" s="101"/>
      <c r="M4" s="101"/>
      <c r="N4" s="101"/>
      <c r="O4" s="101"/>
      <c r="P4" s="101"/>
      <c r="Q4" s="101"/>
      <c r="R4" s="101"/>
      <c r="S4" s="101"/>
      <c r="T4" s="101"/>
      <c r="U4" s="101"/>
      <c r="V4" s="101"/>
      <c r="W4" s="101"/>
      <c r="X4" s="101"/>
      <c r="Y4" s="101"/>
      <c r="Z4" s="101"/>
      <c r="AA4" s="101"/>
      <c r="AB4" s="101"/>
      <c r="AC4" s="101"/>
      <c r="AD4" s="101"/>
      <c r="AE4" s="101"/>
      <c r="AF4" s="101"/>
      <c r="AG4" s="101"/>
      <c r="AH4" s="101"/>
      <c r="AI4" s="101"/>
      <c r="AJ4" s="101"/>
      <c r="AK4" s="101"/>
      <c r="AL4" s="101"/>
      <c r="AM4" s="101"/>
      <c r="AN4" s="101"/>
      <c r="AO4" s="101"/>
      <c r="AP4" s="101"/>
      <c r="AQ4" s="101"/>
      <c r="AR4" s="101"/>
      <c r="AS4" s="101"/>
      <c r="AT4" s="101"/>
      <c r="AU4" s="101"/>
      <c r="AV4" s="101"/>
      <c r="AW4" s="101"/>
      <c r="AX4" s="101"/>
      <c r="AY4" s="101"/>
      <c r="AZ4" s="101"/>
      <c r="BA4" s="101"/>
      <c r="BB4" s="101"/>
      <c r="BC4" s="101"/>
      <c r="BD4" s="101"/>
      <c r="BE4" s="101"/>
      <c r="BF4" s="101"/>
      <c r="BG4" s="101"/>
      <c r="BH4" s="101"/>
      <c r="BI4" s="101"/>
      <c r="BJ4" s="101"/>
      <c r="BK4" s="101"/>
      <c r="BL4" s="101"/>
      <c r="BM4" s="101"/>
      <c r="BN4" s="101"/>
      <c r="BO4" s="101"/>
      <c r="BP4" s="101"/>
      <c r="BQ4" s="101"/>
      <c r="BR4" s="101"/>
      <c r="BS4" s="101"/>
      <c r="BT4" s="101"/>
      <c r="BU4" s="101"/>
      <c r="BV4" s="101"/>
      <c r="BW4" s="101"/>
      <c r="BX4" s="102"/>
      <c r="BY4" s="84" t="s">
        <v>3</v>
      </c>
      <c r="BZ4" s="85"/>
      <c r="CA4" s="85"/>
      <c r="CB4" s="86"/>
      <c r="CC4" s="1"/>
    </row>
    <row r="5" spans="2:89" s="11" customFormat="1" ht="25.5" customHeight="1" x14ac:dyDescent="0.25">
      <c r="B5" s="95"/>
      <c r="C5" s="96"/>
      <c r="D5" s="103"/>
      <c r="E5" s="104"/>
      <c r="F5" s="104"/>
      <c r="G5" s="104"/>
      <c r="H5" s="104"/>
      <c r="I5" s="104"/>
      <c r="J5" s="104"/>
      <c r="K5" s="104"/>
      <c r="L5" s="104"/>
      <c r="M5" s="104"/>
      <c r="N5" s="104"/>
      <c r="O5" s="104"/>
      <c r="P5" s="104"/>
      <c r="Q5" s="104"/>
      <c r="R5" s="104"/>
      <c r="S5" s="104"/>
      <c r="T5" s="104"/>
      <c r="U5" s="104"/>
      <c r="V5" s="104"/>
      <c r="W5" s="104"/>
      <c r="X5" s="104"/>
      <c r="Y5" s="104"/>
      <c r="Z5" s="104"/>
      <c r="AA5" s="104"/>
      <c r="AB5" s="104"/>
      <c r="AC5" s="104"/>
      <c r="AD5" s="104"/>
      <c r="AE5" s="104"/>
      <c r="AF5" s="104"/>
      <c r="AG5" s="104"/>
      <c r="AH5" s="104"/>
      <c r="AI5" s="104"/>
      <c r="AJ5" s="104"/>
      <c r="AK5" s="104"/>
      <c r="AL5" s="104"/>
      <c r="AM5" s="104"/>
      <c r="AN5" s="104"/>
      <c r="AO5" s="104"/>
      <c r="AP5" s="104"/>
      <c r="AQ5" s="104"/>
      <c r="AR5" s="104"/>
      <c r="AS5" s="104"/>
      <c r="AT5" s="104"/>
      <c r="AU5" s="104"/>
      <c r="AV5" s="104"/>
      <c r="AW5" s="104"/>
      <c r="AX5" s="104"/>
      <c r="AY5" s="104"/>
      <c r="AZ5" s="104"/>
      <c r="BA5" s="104"/>
      <c r="BB5" s="104"/>
      <c r="BC5" s="104"/>
      <c r="BD5" s="104"/>
      <c r="BE5" s="104"/>
      <c r="BF5" s="104"/>
      <c r="BG5" s="104"/>
      <c r="BH5" s="104"/>
      <c r="BI5" s="104"/>
      <c r="BJ5" s="104"/>
      <c r="BK5" s="104"/>
      <c r="BL5" s="104"/>
      <c r="BM5" s="104"/>
      <c r="BN5" s="104"/>
      <c r="BO5" s="104"/>
      <c r="BP5" s="104"/>
      <c r="BQ5" s="104"/>
      <c r="BR5" s="104"/>
      <c r="BS5" s="104"/>
      <c r="BT5" s="104"/>
      <c r="BU5" s="104"/>
      <c r="BV5" s="104"/>
      <c r="BW5" s="104"/>
      <c r="BX5" s="105"/>
      <c r="BY5" s="84" t="s">
        <v>4</v>
      </c>
      <c r="BZ5" s="85"/>
      <c r="CA5" s="85"/>
      <c r="CB5" s="86"/>
      <c r="CC5" s="1"/>
    </row>
    <row r="6" spans="2:89" s="7" customFormat="1" ht="7.5" customHeight="1" x14ac:dyDescent="0.3">
      <c r="B6" s="6"/>
      <c r="CB6" s="1"/>
      <c r="CC6" s="1"/>
    </row>
    <row r="7" spans="2:89" s="7" customFormat="1" ht="15" customHeight="1" x14ac:dyDescent="0.3">
      <c r="B7" s="89" t="s">
        <v>5</v>
      </c>
      <c r="C7" s="90"/>
      <c r="D7" s="10" t="s">
        <v>6</v>
      </c>
      <c r="E7" s="106" t="s">
        <v>7</v>
      </c>
      <c r="F7" s="107"/>
      <c r="G7" s="108">
        <v>2026</v>
      </c>
    </row>
    <row r="8" spans="2:89" s="7" customFormat="1" ht="15" customHeight="1" x14ac:dyDescent="0.3">
      <c r="B8" s="89"/>
      <c r="C8" s="90"/>
      <c r="D8" s="10" t="s">
        <v>8</v>
      </c>
      <c r="E8" s="106" t="s">
        <v>22</v>
      </c>
      <c r="F8" s="107"/>
      <c r="G8" s="109"/>
    </row>
    <row r="9" spans="2:89" s="21" customFormat="1" ht="7.5" customHeight="1" x14ac:dyDescent="0.3"/>
    <row r="10" spans="2:89" s="1" customFormat="1" ht="22.5" customHeight="1" x14ac:dyDescent="0.3">
      <c r="B10" s="110" t="s">
        <v>10</v>
      </c>
      <c r="C10" s="111"/>
      <c r="D10" s="111"/>
      <c r="E10" s="111"/>
      <c r="F10" s="111"/>
      <c r="G10" s="111"/>
      <c r="H10" s="111"/>
      <c r="I10" s="111"/>
      <c r="J10" s="111"/>
      <c r="K10" s="111"/>
      <c r="L10" s="111"/>
      <c r="M10" s="111"/>
      <c r="N10" s="111"/>
      <c r="O10" s="111"/>
      <c r="P10" s="111"/>
      <c r="Q10" s="111"/>
      <c r="R10" s="111"/>
      <c r="S10" s="111"/>
      <c r="T10" s="87" t="s">
        <v>11</v>
      </c>
      <c r="U10" s="88"/>
      <c r="V10" s="88"/>
      <c r="W10" s="88"/>
      <c r="X10" s="88"/>
      <c r="Y10" s="88"/>
      <c r="Z10" s="88"/>
      <c r="AA10" s="88"/>
      <c r="AB10" s="88"/>
      <c r="AC10" s="88"/>
      <c r="AD10" s="88"/>
      <c r="AE10" s="88"/>
      <c r="AF10" s="88"/>
      <c r="AG10" s="88"/>
      <c r="AH10" s="88"/>
      <c r="AI10" s="88"/>
      <c r="AJ10" s="88"/>
      <c r="AK10" s="88"/>
      <c r="AL10" s="88"/>
      <c r="AM10" s="88"/>
      <c r="AN10" s="88"/>
      <c r="AO10" s="88"/>
      <c r="AP10" s="88"/>
      <c r="AQ10" s="88"/>
      <c r="AR10" s="88"/>
      <c r="AS10" s="88"/>
      <c r="AT10" s="88"/>
      <c r="AU10" s="88"/>
      <c r="AV10" s="88"/>
      <c r="AW10" s="88"/>
      <c r="AX10" s="88"/>
      <c r="AY10" s="88"/>
      <c r="AZ10" s="88"/>
      <c r="BA10" s="88"/>
      <c r="BB10" s="88"/>
      <c r="BC10" s="88"/>
      <c r="BD10" s="88"/>
      <c r="BE10" s="88"/>
      <c r="BF10" s="88"/>
      <c r="BG10" s="88"/>
      <c r="BH10" s="88"/>
      <c r="BI10" s="88"/>
      <c r="BJ10" s="88"/>
      <c r="BK10" s="88"/>
      <c r="BL10" s="88"/>
      <c r="BM10" s="88"/>
      <c r="BN10" s="88"/>
      <c r="BO10" s="88"/>
      <c r="BP10" s="88"/>
      <c r="BQ10" s="88"/>
      <c r="BR10" s="88"/>
      <c r="BS10" s="88"/>
      <c r="BT10" s="88"/>
      <c r="BU10" s="88"/>
      <c r="BV10" s="88"/>
      <c r="BW10" s="88"/>
      <c r="BX10" s="88"/>
      <c r="BY10" s="88"/>
      <c r="BZ10" s="88"/>
      <c r="CA10" s="88"/>
      <c r="CB10" s="88"/>
      <c r="CD10" s="77" t="s">
        <v>12</v>
      </c>
      <c r="CE10" s="78"/>
      <c r="CF10" s="79"/>
      <c r="CG10" s="76" t="s">
        <v>13</v>
      </c>
      <c r="CH10" s="76"/>
      <c r="CI10" s="76"/>
      <c r="CJ10" s="76"/>
    </row>
    <row r="11" spans="2:89" s="2" customFormat="1" ht="19.5" customHeight="1" x14ac:dyDescent="0.3">
      <c r="B11" s="72" t="s">
        <v>14</v>
      </c>
      <c r="C11" s="72"/>
      <c r="D11" s="72" t="s">
        <v>15</v>
      </c>
      <c r="E11" s="72"/>
      <c r="F11" s="72"/>
      <c r="G11" s="72"/>
      <c r="H11" s="72"/>
      <c r="I11" s="72" t="s">
        <v>16</v>
      </c>
      <c r="J11" s="72"/>
      <c r="K11" s="72"/>
      <c r="L11" s="72"/>
      <c r="M11" s="72"/>
      <c r="N11" s="72"/>
      <c r="O11" s="72"/>
      <c r="P11" s="72"/>
      <c r="Q11" s="73" t="s">
        <v>17</v>
      </c>
      <c r="R11" s="73"/>
      <c r="S11" s="73"/>
      <c r="T11" s="74" t="s">
        <v>7</v>
      </c>
      <c r="U11" s="75"/>
      <c r="V11" s="75"/>
      <c r="W11" s="75"/>
      <c r="X11" s="75"/>
      <c r="Y11" s="74" t="s">
        <v>18</v>
      </c>
      <c r="Z11" s="75"/>
      <c r="AA11" s="75"/>
      <c r="AB11" s="75"/>
      <c r="AC11" s="83"/>
      <c r="AD11" s="75" t="s">
        <v>19</v>
      </c>
      <c r="AE11" s="75"/>
      <c r="AF11" s="75"/>
      <c r="AG11" s="75"/>
      <c r="AH11" s="75"/>
      <c r="AI11" s="74" t="s">
        <v>20</v>
      </c>
      <c r="AJ11" s="75"/>
      <c r="AK11" s="75"/>
      <c r="AL11" s="75"/>
      <c r="AM11" s="83"/>
      <c r="AN11" s="75" t="s">
        <v>21</v>
      </c>
      <c r="AO11" s="75"/>
      <c r="AP11" s="75"/>
      <c r="AQ11" s="75"/>
      <c r="AR11" s="75"/>
      <c r="AS11" s="74" t="s">
        <v>22</v>
      </c>
      <c r="AT11" s="75"/>
      <c r="AU11" s="75"/>
      <c r="AV11" s="75"/>
      <c r="AW11" s="83"/>
      <c r="AX11" s="75" t="s">
        <v>23</v>
      </c>
      <c r="AY11" s="75"/>
      <c r="AZ11" s="75"/>
      <c r="BA11" s="75"/>
      <c r="BB11" s="75"/>
      <c r="BC11" s="74" t="s">
        <v>24</v>
      </c>
      <c r="BD11" s="75"/>
      <c r="BE11" s="75"/>
      <c r="BF11" s="75"/>
      <c r="BG11" s="83"/>
      <c r="BH11" s="75" t="s">
        <v>25</v>
      </c>
      <c r="BI11" s="75"/>
      <c r="BJ11" s="75"/>
      <c r="BK11" s="75"/>
      <c r="BL11" s="75"/>
      <c r="BM11" s="74" t="s">
        <v>9</v>
      </c>
      <c r="BN11" s="75"/>
      <c r="BO11" s="75"/>
      <c r="BP11" s="75"/>
      <c r="BQ11" s="83"/>
      <c r="BR11" s="75" t="s">
        <v>26</v>
      </c>
      <c r="BS11" s="75"/>
      <c r="BT11" s="75"/>
      <c r="BU11" s="75"/>
      <c r="BV11" s="83"/>
      <c r="BW11" s="74" t="s">
        <v>27</v>
      </c>
      <c r="BX11" s="75"/>
      <c r="BY11" s="75"/>
      <c r="BZ11" s="75"/>
      <c r="CA11" s="75"/>
      <c r="CB11" s="83"/>
      <c r="CD11" s="80"/>
      <c r="CE11" s="81"/>
      <c r="CF11" s="82"/>
      <c r="CG11" s="76"/>
      <c r="CH11" s="76"/>
      <c r="CI11" s="76"/>
      <c r="CJ11" s="76"/>
    </row>
    <row r="12" spans="2:89" s="3" customFormat="1" ht="48.75" customHeight="1" x14ac:dyDescent="0.3">
      <c r="B12" s="25" t="s">
        <v>28</v>
      </c>
      <c r="C12" s="25" t="s">
        <v>29</v>
      </c>
      <c r="D12" s="25" t="s">
        <v>30</v>
      </c>
      <c r="E12" s="26" t="s">
        <v>31</v>
      </c>
      <c r="F12" s="25" t="s">
        <v>32</v>
      </c>
      <c r="G12" s="25" t="s">
        <v>33</v>
      </c>
      <c r="H12" s="25" t="s">
        <v>34</v>
      </c>
      <c r="I12" s="25" t="s">
        <v>35</v>
      </c>
      <c r="J12" s="25" t="s">
        <v>36</v>
      </c>
      <c r="K12" s="25" t="s">
        <v>37</v>
      </c>
      <c r="L12" s="25" t="s">
        <v>38</v>
      </c>
      <c r="M12" s="25" t="s">
        <v>39</v>
      </c>
      <c r="N12" s="25" t="s">
        <v>40</v>
      </c>
      <c r="O12" s="25" t="s">
        <v>41</v>
      </c>
      <c r="P12" s="25" t="s">
        <v>42</v>
      </c>
      <c r="Q12" s="25" t="s">
        <v>43</v>
      </c>
      <c r="R12" s="25" t="s">
        <v>44</v>
      </c>
      <c r="S12" s="25" t="s">
        <v>45</v>
      </c>
      <c r="T12" s="27" t="str">
        <f>T11&amp;" ejecutado"</f>
        <v>Enero ejecutado</v>
      </c>
      <c r="U12" s="27" t="str">
        <f>T11&amp;" programado"</f>
        <v>Enero programado</v>
      </c>
      <c r="V12" s="22" t="str">
        <f>T11&amp;" resultado"</f>
        <v>Enero resultado</v>
      </c>
      <c r="W12" s="23" t="str">
        <f>T11&amp;" análisis mensual"</f>
        <v>Enero análisis mensual</v>
      </c>
      <c r="X12" s="27" t="str">
        <f>T11&amp;" verificación segunda línea"</f>
        <v>Enero verificación segunda línea</v>
      </c>
      <c r="Y12" s="27" t="str">
        <f>Y11&amp;" ejecutado"</f>
        <v>Febrero ejecutado</v>
      </c>
      <c r="Z12" s="27" t="str">
        <f>Y11&amp;" programado"</f>
        <v>Febrero programado</v>
      </c>
      <c r="AA12" s="27" t="str">
        <f>Y11&amp;" resultado"</f>
        <v>Febrero resultado</v>
      </c>
      <c r="AB12" s="27" t="str">
        <f>Y11&amp;" análisis mensual"</f>
        <v>Febrero análisis mensual</v>
      </c>
      <c r="AC12" s="27" t="str">
        <f>Y11&amp;" verificación segunda línea"</f>
        <v>Febrero verificación segunda línea</v>
      </c>
      <c r="AD12" s="27" t="str">
        <f>AD11&amp;" ejecutado"</f>
        <v>Marzo ejecutado</v>
      </c>
      <c r="AE12" s="27" t="str">
        <f>AD11&amp;" programado"</f>
        <v>Marzo programado</v>
      </c>
      <c r="AF12" s="27" t="str">
        <f>AD11&amp;" resultado"</f>
        <v>Marzo resultado</v>
      </c>
      <c r="AG12" s="27" t="str">
        <f>AD11&amp;" análisis mensual"</f>
        <v>Marzo análisis mensual</v>
      </c>
      <c r="AH12" s="27" t="str">
        <f>AD11&amp;" verificación segunda línea"</f>
        <v>Marzo verificación segunda línea</v>
      </c>
      <c r="AI12" s="27" t="str">
        <f>AI11&amp;" ejecutado"</f>
        <v>Abril ejecutado</v>
      </c>
      <c r="AJ12" s="27" t="str">
        <f>AI11&amp;" programado"</f>
        <v>Abril programado</v>
      </c>
      <c r="AK12" s="27" t="str">
        <f>AI11&amp;" resultado"</f>
        <v>Abril resultado</v>
      </c>
      <c r="AL12" s="27" t="str">
        <f>AI11&amp;" análisis mensual"</f>
        <v>Abril análisis mensual</v>
      </c>
      <c r="AM12" s="27" t="str">
        <f>AI11&amp;" verificación segunda línea"</f>
        <v>Abril verificación segunda línea</v>
      </c>
      <c r="AN12" s="27" t="str">
        <f>AN11&amp;" ejecutado"</f>
        <v>Mayo ejecutado</v>
      </c>
      <c r="AO12" s="27" t="str">
        <f>AN11&amp;" programado"</f>
        <v>Mayo programado</v>
      </c>
      <c r="AP12" s="27" t="str">
        <f>AN11&amp;" resultado"</f>
        <v>Mayo resultado</v>
      </c>
      <c r="AQ12" s="27" t="str">
        <f>AN11&amp;" análisis mensual"</f>
        <v>Mayo análisis mensual</v>
      </c>
      <c r="AR12" s="27" t="str">
        <f>AN11&amp;" verificación segunda línea"</f>
        <v>Mayo verificación segunda línea</v>
      </c>
      <c r="AS12" s="27" t="str">
        <f>AS11&amp;" ejecutado"</f>
        <v>Junio ejecutado</v>
      </c>
      <c r="AT12" s="27" t="str">
        <f>AS11&amp;" programado"</f>
        <v>Junio programado</v>
      </c>
      <c r="AU12" s="27" t="str">
        <f>AS11&amp;" resultado"</f>
        <v>Junio resultado</v>
      </c>
      <c r="AV12" s="27" t="str">
        <f>AS11&amp;" análisis mensual"</f>
        <v>Junio análisis mensual</v>
      </c>
      <c r="AW12" s="27" t="str">
        <f>AS11&amp;" verificación segunda línea"</f>
        <v>Junio verificación segunda línea</v>
      </c>
      <c r="AX12" s="27" t="str">
        <f>AX11&amp;" ejecutado"</f>
        <v>Julio ejecutado</v>
      </c>
      <c r="AY12" s="27" t="str">
        <f>AX11&amp;" programado"</f>
        <v>Julio programado</v>
      </c>
      <c r="AZ12" s="27" t="str">
        <f>AX11&amp;" resultado"</f>
        <v>Julio resultado</v>
      </c>
      <c r="BA12" s="27" t="str">
        <f>AX11&amp;" análisis mensual"</f>
        <v>Julio análisis mensual</v>
      </c>
      <c r="BB12" s="27" t="str">
        <f>AX11&amp;" verificación segunda línea"</f>
        <v>Julio verificación segunda línea</v>
      </c>
      <c r="BC12" s="27" t="str">
        <f>BC11&amp;" ejecutado"</f>
        <v>Agosto ejecutado</v>
      </c>
      <c r="BD12" s="27" t="str">
        <f>BC11&amp;" programado"</f>
        <v>Agosto programado</v>
      </c>
      <c r="BE12" s="27" t="str">
        <f>BC11&amp;" resultado"</f>
        <v>Agosto resultado</v>
      </c>
      <c r="BF12" s="27" t="str">
        <f>BC11&amp;" análisis mensual"</f>
        <v>Agosto análisis mensual</v>
      </c>
      <c r="BG12" s="27" t="str">
        <f>BC11&amp;" verificación segunda línea"</f>
        <v>Agosto verificación segunda línea</v>
      </c>
      <c r="BH12" s="27" t="str">
        <f>BH11&amp;" ejecutado"</f>
        <v>Septiembre ejecutado</v>
      </c>
      <c r="BI12" s="27" t="str">
        <f>BH11&amp;" programado"</f>
        <v>Septiembre programado</v>
      </c>
      <c r="BJ12" s="27" t="str">
        <f>BH11&amp;" resultado"</f>
        <v>Septiembre resultado</v>
      </c>
      <c r="BK12" s="27" t="str">
        <f>BH11&amp;" análisis mensual"</f>
        <v>Septiembre análisis mensual</v>
      </c>
      <c r="BL12" s="27" t="str">
        <f>BH11&amp;" verificación segunda línea"</f>
        <v>Septiembre verificación segunda línea</v>
      </c>
      <c r="BM12" s="27" t="str">
        <f>BM11&amp;" ejecutado"</f>
        <v>Octubre ejecutado</v>
      </c>
      <c r="BN12" s="27" t="str">
        <f>BM11&amp;" programado"</f>
        <v>Octubre programado</v>
      </c>
      <c r="BO12" s="27" t="str">
        <f>BM11&amp;" resultado"</f>
        <v>Octubre resultado</v>
      </c>
      <c r="BP12" s="27" t="str">
        <f>BM11&amp;" análisis mensual"</f>
        <v>Octubre análisis mensual</v>
      </c>
      <c r="BQ12" s="27" t="str">
        <f>BM11&amp;" verificación segunda línea"</f>
        <v>Octubre verificación segunda línea</v>
      </c>
      <c r="BR12" s="27" t="str">
        <f>BR11&amp;" ejecutado"</f>
        <v>Noviembre ejecutado</v>
      </c>
      <c r="BS12" s="27" t="str">
        <f>BR11&amp;" programado"</f>
        <v>Noviembre programado</v>
      </c>
      <c r="BT12" s="27" t="str">
        <f>BR11&amp;" resultado"</f>
        <v>Noviembre resultado</v>
      </c>
      <c r="BU12" s="27" t="str">
        <f>BR11&amp;" análisis mensual"</f>
        <v>Noviembre análisis mensual</v>
      </c>
      <c r="BV12" s="27" t="str">
        <f>BR11&amp;" verificación segunda línea"</f>
        <v>Noviembre verificación segunda línea</v>
      </c>
      <c r="BW12" s="27" t="str">
        <f>BW11&amp;" ejecutado"</f>
        <v>Diciembre ejecutado</v>
      </c>
      <c r="BX12" s="27" t="str">
        <f>BW11&amp;" programado"</f>
        <v>Diciembre programado</v>
      </c>
      <c r="BY12" s="27" t="str">
        <f>BW11&amp;" resultado"</f>
        <v>Diciembre resultado</v>
      </c>
      <c r="BZ12" s="27" t="str">
        <f>BW11&amp;" análisis mensual"</f>
        <v>Diciembre análisis mensual</v>
      </c>
      <c r="CA12" s="27" t="s">
        <v>46</v>
      </c>
      <c r="CB12" s="27" t="str">
        <f>BW11&amp;" verificación segunda línea"</f>
        <v>Diciembre verificación segunda línea</v>
      </c>
      <c r="CD12" s="24" t="s">
        <v>47</v>
      </c>
      <c r="CE12" s="24" t="s">
        <v>48</v>
      </c>
      <c r="CF12" s="24" t="s">
        <v>49</v>
      </c>
      <c r="CG12" s="24" t="s">
        <v>50</v>
      </c>
      <c r="CH12" s="24" t="s">
        <v>51</v>
      </c>
      <c r="CI12" s="24" t="s">
        <v>52</v>
      </c>
      <c r="CJ12" s="24" t="s">
        <v>53</v>
      </c>
    </row>
    <row r="13" spans="2:89" s="5" customFormat="1" ht="318" customHeight="1" x14ac:dyDescent="0.3">
      <c r="B13" s="19" t="s">
        <v>54</v>
      </c>
      <c r="C13" s="37" t="s">
        <v>55</v>
      </c>
      <c r="D13" s="36" t="s">
        <v>56</v>
      </c>
      <c r="E13" s="44" t="s">
        <v>120</v>
      </c>
      <c r="F13" s="49" t="s">
        <v>57</v>
      </c>
      <c r="G13" s="50" t="s">
        <v>58</v>
      </c>
      <c r="H13" s="50" t="s">
        <v>59</v>
      </c>
      <c r="I13" s="20" t="s">
        <v>60</v>
      </c>
      <c r="J13" s="50" t="s">
        <v>111</v>
      </c>
      <c r="K13" s="50" t="s">
        <v>61</v>
      </c>
      <c r="L13" s="50" t="s">
        <v>62</v>
      </c>
      <c r="M13" s="44" t="s">
        <v>63</v>
      </c>
      <c r="N13" s="44" t="s">
        <v>64</v>
      </c>
      <c r="O13" s="36" t="s">
        <v>65</v>
      </c>
      <c r="P13" s="51" t="s">
        <v>66</v>
      </c>
      <c r="Q13" s="55">
        <v>0.98</v>
      </c>
      <c r="R13" s="44" t="s">
        <v>63</v>
      </c>
      <c r="S13" s="43">
        <v>0.95</v>
      </c>
      <c r="T13" s="29"/>
      <c r="U13" s="29"/>
      <c r="V13" s="45"/>
      <c r="W13" s="50" t="s">
        <v>123</v>
      </c>
      <c r="X13" s="37" t="s">
        <v>112</v>
      </c>
      <c r="Y13" s="29"/>
      <c r="Z13" s="29"/>
      <c r="AA13" s="54"/>
      <c r="AB13" s="50" t="s">
        <v>124</v>
      </c>
      <c r="AC13" s="50" t="s">
        <v>113</v>
      </c>
      <c r="AD13" s="57">
        <v>1313</v>
      </c>
      <c r="AE13" s="57">
        <v>1313</v>
      </c>
      <c r="AF13" s="43">
        <f>+AD13/AE13</f>
        <v>1</v>
      </c>
      <c r="AG13" s="56" t="s">
        <v>122</v>
      </c>
      <c r="AH13" s="38" t="s">
        <v>121</v>
      </c>
      <c r="AI13" s="29"/>
      <c r="AJ13" s="29"/>
      <c r="AK13" s="30"/>
      <c r="AL13" s="39" t="s">
        <v>128</v>
      </c>
      <c r="AM13" s="39" t="s">
        <v>125</v>
      </c>
      <c r="AN13" s="31"/>
      <c r="AO13" s="29"/>
      <c r="AP13" s="30"/>
      <c r="AQ13" s="38" t="s">
        <v>127</v>
      </c>
      <c r="AR13" s="39" t="s">
        <v>126</v>
      </c>
      <c r="AS13" s="29">
        <f>439+523+558</f>
        <v>1520</v>
      </c>
      <c r="AT13" s="29">
        <f>439+523+558</f>
        <v>1520</v>
      </c>
      <c r="AU13" s="30">
        <f>+AS13/AT13</f>
        <v>1</v>
      </c>
      <c r="AV13" s="39" t="s">
        <v>130</v>
      </c>
      <c r="AW13" s="39" t="s">
        <v>129</v>
      </c>
      <c r="AX13" s="31"/>
      <c r="AY13" s="29"/>
      <c r="AZ13" s="30"/>
      <c r="BA13" s="38"/>
      <c r="BB13" s="38"/>
      <c r="BC13" s="29"/>
      <c r="BD13" s="29"/>
      <c r="BE13" s="30"/>
      <c r="BF13" s="46"/>
      <c r="BG13" s="39"/>
      <c r="BH13" s="31"/>
      <c r="BI13" s="29"/>
      <c r="BJ13" s="30"/>
      <c r="BK13" s="38"/>
      <c r="BL13" s="39"/>
      <c r="BM13" s="29"/>
      <c r="BN13" s="29"/>
      <c r="BO13" s="30"/>
      <c r="BP13" s="52"/>
      <c r="BQ13" s="39"/>
      <c r="BR13" s="31"/>
      <c r="BS13" s="29"/>
      <c r="BT13" s="30"/>
      <c r="BU13" s="39"/>
      <c r="BV13" s="39"/>
      <c r="BW13" s="29"/>
      <c r="BX13" s="29"/>
      <c r="BY13" s="30"/>
      <c r="BZ13" s="39"/>
      <c r="CA13" s="39"/>
      <c r="CB13" s="48"/>
      <c r="CD13" s="32">
        <f>+T13+Y13+AD13+AI13+AN13+AS13+AX13+BC13+BH13+BM13+BR13+BW13</f>
        <v>2833</v>
      </c>
      <c r="CE13" s="32">
        <f t="shared" ref="CE13" si="0">+U13+Z13+AE13+AJ13+AO13+AT13+AY13+BD13+BI13+BN13+BS13+BX13</f>
        <v>2833</v>
      </c>
      <c r="CF13" s="33">
        <f t="shared" ref="CF13" si="1">+CD13/CE13</f>
        <v>1</v>
      </c>
      <c r="CG13" s="33">
        <f t="shared" ref="CG13" si="2">+CF13</f>
        <v>1</v>
      </c>
      <c r="CH13" s="33">
        <f t="shared" ref="CH13" si="3">+S13</f>
        <v>0.95</v>
      </c>
      <c r="CI13" s="33">
        <f t="shared" ref="CI13" si="4">+CG13/CH13</f>
        <v>1.0526315789473684</v>
      </c>
      <c r="CJ13" s="32"/>
    </row>
    <row r="14" spans="2:89" ht="15" x14ac:dyDescent="0.3">
      <c r="AH14" s="53"/>
      <c r="AV14" s="7"/>
      <c r="BP14" s="47"/>
    </row>
    <row r="15" spans="2:89" s="63" customFormat="1" ht="19.5" customHeight="1" x14ac:dyDescent="0.2">
      <c r="B15" s="58"/>
      <c r="C15" s="58"/>
      <c r="D15" s="58"/>
      <c r="E15" s="59"/>
      <c r="F15" s="59"/>
      <c r="G15" s="58"/>
      <c r="H15" s="58"/>
      <c r="I15" s="58"/>
      <c r="J15" s="58"/>
      <c r="K15" s="59"/>
      <c r="L15" s="59"/>
      <c r="M15" s="59"/>
      <c r="N15" s="59"/>
      <c r="O15" s="59"/>
      <c r="P15" s="59"/>
      <c r="Q15" s="59"/>
      <c r="R15" s="58"/>
      <c r="S15" s="59"/>
      <c r="T15" s="59"/>
      <c r="U15" s="59"/>
      <c r="V15" s="59"/>
      <c r="W15" s="59" t="s">
        <v>118</v>
      </c>
      <c r="X15" s="60"/>
      <c r="Y15" s="59"/>
      <c r="Z15" s="59"/>
      <c r="AA15" s="59"/>
      <c r="AB15" s="59" t="s">
        <v>115</v>
      </c>
      <c r="AC15" s="59"/>
      <c r="AD15" s="61"/>
      <c r="AE15" s="59"/>
      <c r="AF15" s="59"/>
      <c r="AG15" s="59" t="s">
        <v>117</v>
      </c>
      <c r="AH15" s="59"/>
      <c r="AI15" s="59"/>
      <c r="AJ15" s="59"/>
      <c r="AK15" s="59"/>
      <c r="AL15" s="69">
        <f>78+128+233</f>
        <v>439</v>
      </c>
      <c r="AM15" s="60"/>
      <c r="AN15" s="59"/>
      <c r="AO15" s="59"/>
      <c r="AP15" s="59"/>
      <c r="AQ15" s="69">
        <f>79+177+267</f>
        <v>523</v>
      </c>
      <c r="AR15" s="59"/>
      <c r="AS15" s="59"/>
      <c r="AT15" s="59"/>
      <c r="AU15" s="59"/>
      <c r="AV15" s="68"/>
      <c r="AW15" s="71"/>
      <c r="AX15" s="69"/>
      <c r="AY15" s="59"/>
      <c r="AZ15" s="59"/>
      <c r="BA15" s="59"/>
      <c r="BB15" s="59"/>
      <c r="BC15" s="59"/>
      <c r="BD15" s="59"/>
      <c r="BE15" s="59"/>
      <c r="BF15" s="59"/>
      <c r="BG15" s="59"/>
      <c r="BH15" s="59"/>
      <c r="BI15" s="59"/>
      <c r="BJ15" s="59"/>
      <c r="BK15" s="59"/>
      <c r="BL15" s="59"/>
      <c r="BM15" s="59"/>
      <c r="BN15" s="59"/>
      <c r="BO15" s="59"/>
      <c r="BP15" s="62" t="s">
        <v>110</v>
      </c>
      <c r="BQ15" s="59"/>
      <c r="BR15" s="59"/>
      <c r="BS15" s="59"/>
      <c r="BT15" s="59"/>
      <c r="BU15" s="59"/>
      <c r="BV15" s="59"/>
      <c r="BW15" s="59"/>
      <c r="BX15" s="59"/>
      <c r="BY15" s="59"/>
      <c r="BZ15" s="59"/>
      <c r="CA15" s="59"/>
      <c r="CB15" s="59"/>
      <c r="CC15" s="59"/>
      <c r="CD15" s="59"/>
      <c r="CE15" s="59"/>
      <c r="CF15" s="59"/>
      <c r="CG15" s="59"/>
      <c r="CH15" s="59"/>
      <c r="CI15" s="59"/>
      <c r="CJ15" s="59"/>
      <c r="CK15" s="59"/>
    </row>
    <row r="16" spans="2:89" s="63" customFormat="1" ht="14.4" x14ac:dyDescent="0.3">
      <c r="B16" s="58"/>
      <c r="C16" s="58"/>
      <c r="D16" s="58"/>
      <c r="E16" s="59"/>
      <c r="F16" s="59"/>
      <c r="G16" s="58"/>
      <c r="H16" s="58"/>
      <c r="I16" s="58"/>
      <c r="J16" s="58"/>
      <c r="K16" s="59"/>
      <c r="L16" s="59"/>
      <c r="M16" s="59"/>
      <c r="N16" s="59"/>
      <c r="O16" s="59"/>
      <c r="P16" s="59"/>
      <c r="Q16" s="59"/>
      <c r="R16" s="58"/>
      <c r="S16" s="59"/>
      <c r="T16" s="59"/>
      <c r="U16" s="59"/>
      <c r="V16" s="59"/>
      <c r="W16" s="59">
        <v>9</v>
      </c>
      <c r="X16" s="60"/>
      <c r="Y16" s="59"/>
      <c r="Z16" s="59"/>
      <c r="AA16" s="59"/>
      <c r="AB16" s="59" t="s">
        <v>116</v>
      </c>
      <c r="AC16" s="59"/>
      <c r="AD16" s="59"/>
      <c r="AE16" s="59"/>
      <c r="AF16" s="59"/>
      <c r="AG16" s="59" t="s">
        <v>119</v>
      </c>
      <c r="AH16" s="59"/>
      <c r="AI16" s="59"/>
      <c r="AJ16" s="59"/>
      <c r="AK16" s="59"/>
      <c r="AL16" s="59"/>
      <c r="AM16" s="60"/>
      <c r="AN16" s="59"/>
      <c r="AO16" s="59"/>
      <c r="AP16" s="59"/>
      <c r="AQ16" s="59"/>
      <c r="AR16" s="59"/>
      <c r="AS16" s="59"/>
      <c r="AT16" s="59"/>
      <c r="AU16" s="59"/>
      <c r="AV16" s="70"/>
      <c r="AW16" s="69"/>
      <c r="AX16" s="59"/>
      <c r="AY16" s="59"/>
      <c r="AZ16" s="59"/>
      <c r="BA16" s="59"/>
      <c r="BB16" s="59"/>
      <c r="BC16" s="59"/>
      <c r="BD16" s="59"/>
      <c r="BE16" s="59"/>
      <c r="BF16" s="59"/>
      <c r="BG16" s="59"/>
      <c r="BH16" s="59"/>
      <c r="BI16" s="59"/>
      <c r="BJ16" s="59"/>
      <c r="BK16" s="59"/>
      <c r="BL16" s="59"/>
      <c r="BM16" s="59"/>
      <c r="BN16" s="59"/>
      <c r="BO16" s="59"/>
      <c r="BP16" s="64"/>
      <c r="BQ16" s="59"/>
      <c r="BR16" s="59"/>
      <c r="BS16" s="59"/>
      <c r="BT16" s="59"/>
      <c r="BU16" s="59"/>
      <c r="BV16" s="59"/>
      <c r="BW16" s="59"/>
      <c r="BX16" s="59"/>
      <c r="BY16" s="59"/>
      <c r="BZ16" s="59"/>
      <c r="CA16" s="59"/>
      <c r="CB16" s="59"/>
      <c r="CC16" s="59"/>
      <c r="CD16" s="59"/>
      <c r="CE16" s="59"/>
      <c r="CF16" s="59"/>
      <c r="CG16" s="59"/>
      <c r="CH16" s="59"/>
      <c r="CI16" s="59"/>
      <c r="CJ16" s="59"/>
      <c r="CK16" s="59"/>
    </row>
    <row r="17" spans="2:89" s="63" customFormat="1" ht="15" customHeight="1" x14ac:dyDescent="0.2">
      <c r="B17" s="58"/>
      <c r="C17" s="58"/>
      <c r="D17" s="58"/>
      <c r="E17" s="59"/>
      <c r="F17" s="59"/>
      <c r="G17" s="58"/>
      <c r="H17" s="58"/>
      <c r="I17" s="58"/>
      <c r="J17" s="58"/>
      <c r="K17" s="59"/>
      <c r="L17" s="59"/>
      <c r="M17" s="59"/>
      <c r="N17" s="59"/>
      <c r="O17" s="59"/>
      <c r="P17" s="59"/>
      <c r="Q17" s="59"/>
      <c r="R17" s="58"/>
      <c r="S17" s="59"/>
      <c r="T17" s="59"/>
      <c r="U17" s="59"/>
      <c r="V17" s="59"/>
      <c r="W17" s="59">
        <v>14</v>
      </c>
      <c r="X17" s="60"/>
      <c r="Y17" s="59"/>
      <c r="Z17" s="59"/>
      <c r="AA17" s="59"/>
      <c r="AB17" s="65" t="s">
        <v>114</v>
      </c>
      <c r="AC17" s="59"/>
      <c r="AD17" s="61"/>
      <c r="AE17" s="59"/>
      <c r="AF17" s="59"/>
      <c r="AG17" s="59"/>
      <c r="AH17" s="59"/>
      <c r="AI17" s="59"/>
      <c r="AJ17" s="59"/>
      <c r="AK17" s="59"/>
      <c r="AL17" s="59"/>
      <c r="AM17" s="60"/>
      <c r="AN17" s="59"/>
      <c r="AO17" s="59"/>
      <c r="AP17" s="59"/>
      <c r="AQ17" s="59"/>
      <c r="AR17" s="59"/>
      <c r="AS17" s="59"/>
      <c r="AT17" s="59"/>
      <c r="AU17" s="59"/>
      <c r="AV17" s="69"/>
      <c r="AW17" s="69"/>
      <c r="AX17" s="59"/>
      <c r="AY17" s="59"/>
      <c r="AZ17" s="59"/>
      <c r="BA17" s="59"/>
      <c r="BB17" s="59"/>
      <c r="BC17" s="59"/>
      <c r="BD17" s="59"/>
      <c r="BE17" s="59"/>
      <c r="BF17" s="59"/>
      <c r="BG17" s="59"/>
      <c r="BH17" s="59"/>
      <c r="BI17" s="59"/>
      <c r="BJ17" s="59"/>
      <c r="BK17" s="59"/>
      <c r="BL17" s="59"/>
      <c r="BM17" s="59"/>
      <c r="BN17" s="59"/>
      <c r="BO17" s="59"/>
      <c r="BP17" s="62" t="s">
        <v>67</v>
      </c>
      <c r="BQ17" s="59"/>
      <c r="BR17" s="59"/>
      <c r="BS17" s="59"/>
      <c r="BT17" s="59"/>
      <c r="BU17" s="59"/>
      <c r="BV17" s="59"/>
      <c r="BW17" s="59"/>
      <c r="BX17" s="59"/>
      <c r="BY17" s="59"/>
      <c r="BZ17" s="59"/>
      <c r="CA17" s="59"/>
      <c r="CB17" s="59"/>
      <c r="CC17" s="59"/>
      <c r="CD17" s="59"/>
      <c r="CE17" s="59"/>
      <c r="CF17" s="59"/>
      <c r="CG17" s="59"/>
      <c r="CH17" s="59"/>
      <c r="CI17" s="59"/>
      <c r="CJ17" s="59"/>
      <c r="CK17" s="59"/>
    </row>
    <row r="18" spans="2:89" s="63" customFormat="1" ht="15" customHeight="1" x14ac:dyDescent="0.3">
      <c r="B18" s="58"/>
      <c r="C18" s="58"/>
      <c r="D18" s="58"/>
      <c r="E18" s="59"/>
      <c r="F18" s="59"/>
      <c r="G18" s="58"/>
      <c r="H18" s="58"/>
      <c r="I18" s="58"/>
      <c r="J18" s="58"/>
      <c r="K18" s="59"/>
      <c r="L18" s="59"/>
      <c r="M18" s="59"/>
      <c r="N18" s="59"/>
      <c r="O18" s="59"/>
      <c r="P18" s="59"/>
      <c r="Q18" s="59"/>
      <c r="R18" s="58"/>
      <c r="S18" s="59"/>
      <c r="T18" s="59"/>
      <c r="U18" s="59"/>
      <c r="V18" s="59"/>
      <c r="W18" s="59">
        <v>16</v>
      </c>
      <c r="X18" s="60"/>
      <c r="Y18" s="59"/>
      <c r="Z18" s="59"/>
      <c r="AA18" s="59"/>
      <c r="AB18" s="59">
        <f>123-99</f>
        <v>24</v>
      </c>
      <c r="AC18" s="59"/>
      <c r="AD18" s="59"/>
      <c r="AE18" s="59"/>
      <c r="AF18" s="59"/>
      <c r="AG18" s="59"/>
      <c r="AH18" s="59"/>
      <c r="AI18" s="59"/>
      <c r="AJ18" s="59"/>
      <c r="AK18" s="59"/>
      <c r="AL18" s="59"/>
      <c r="AM18" s="60"/>
      <c r="AN18" s="59"/>
      <c r="AO18" s="59"/>
      <c r="AP18" s="59"/>
      <c r="AQ18" s="59"/>
      <c r="AR18" s="59"/>
      <c r="AS18" s="59"/>
      <c r="AT18" s="59"/>
      <c r="AU18" s="59"/>
      <c r="AV18" s="69"/>
      <c r="AW18" s="59"/>
      <c r="AX18" s="59"/>
      <c r="AY18" s="59"/>
      <c r="AZ18" s="59"/>
      <c r="BA18" s="59"/>
      <c r="BB18" s="59"/>
      <c r="BC18" s="59"/>
      <c r="BD18" s="59"/>
      <c r="BE18" s="59"/>
      <c r="BF18" s="59"/>
      <c r="BG18" s="59"/>
      <c r="BH18" s="59"/>
      <c r="BI18" s="59"/>
      <c r="BJ18" s="59"/>
      <c r="BK18" s="59"/>
      <c r="BL18" s="59"/>
      <c r="BM18" s="59"/>
      <c r="BN18" s="59"/>
      <c r="BO18" s="59"/>
      <c r="BP18" s="59"/>
      <c r="BQ18" s="59"/>
      <c r="BR18" s="59"/>
      <c r="BS18" s="59"/>
      <c r="BT18" s="59"/>
      <c r="BU18" s="59"/>
      <c r="BV18" s="59"/>
      <c r="BW18" s="59"/>
      <c r="BX18" s="59"/>
      <c r="BY18" s="59"/>
      <c r="BZ18" s="59"/>
      <c r="CA18" s="59"/>
      <c r="CB18" s="59"/>
      <c r="CC18" s="59"/>
      <c r="CD18" s="59"/>
      <c r="CE18" s="59"/>
      <c r="CF18" s="59"/>
      <c r="CG18" s="59"/>
      <c r="CH18" s="59"/>
      <c r="CI18" s="59"/>
      <c r="CJ18" s="59"/>
      <c r="CK18" s="59"/>
    </row>
    <row r="19" spans="2:89" s="63" customFormat="1" ht="15" customHeight="1" x14ac:dyDescent="0.3">
      <c r="B19" s="58"/>
      <c r="C19" s="58"/>
      <c r="D19" s="58"/>
      <c r="E19" s="59"/>
      <c r="F19" s="59"/>
      <c r="G19" s="58"/>
      <c r="H19" s="58"/>
      <c r="I19" s="58"/>
      <c r="J19" s="58"/>
      <c r="K19" s="59"/>
      <c r="L19" s="59"/>
      <c r="M19" s="59"/>
      <c r="N19" s="59"/>
      <c r="O19" s="59"/>
      <c r="P19" s="59"/>
      <c r="Q19" s="59"/>
      <c r="R19" s="58"/>
      <c r="S19" s="59"/>
      <c r="T19" s="59"/>
      <c r="U19" s="59"/>
      <c r="V19" s="59"/>
      <c r="W19" s="59">
        <v>181</v>
      </c>
      <c r="X19" s="60"/>
      <c r="Y19" s="59"/>
      <c r="Z19" s="59"/>
      <c r="AA19" s="59"/>
      <c r="AB19" s="59"/>
      <c r="AC19" s="59"/>
      <c r="AD19" s="59"/>
      <c r="AE19" s="59"/>
      <c r="AF19" s="59"/>
      <c r="AG19" s="59"/>
      <c r="AH19" s="59"/>
      <c r="AI19" s="59"/>
      <c r="AJ19" s="59"/>
      <c r="AK19" s="59"/>
      <c r="AL19" s="59"/>
      <c r="AM19" s="60"/>
      <c r="AN19" s="59"/>
      <c r="AO19" s="59"/>
      <c r="AP19" s="59"/>
      <c r="AQ19" s="59"/>
      <c r="AR19" s="59"/>
      <c r="AS19" s="59"/>
      <c r="AT19" s="59"/>
      <c r="AU19" s="59"/>
      <c r="AV19" s="69"/>
      <c r="AW19" s="59"/>
      <c r="AX19" s="59"/>
      <c r="AY19" s="59"/>
      <c r="AZ19" s="59"/>
      <c r="BA19" s="59"/>
      <c r="BB19" s="59"/>
      <c r="BC19" s="59"/>
      <c r="BD19" s="59"/>
      <c r="BE19" s="59"/>
      <c r="BF19" s="59"/>
      <c r="BG19" s="59"/>
      <c r="BH19" s="59"/>
      <c r="BI19" s="59"/>
      <c r="BJ19" s="59"/>
      <c r="BK19" s="59"/>
      <c r="BL19" s="59"/>
      <c r="BM19" s="59"/>
      <c r="BN19" s="59"/>
      <c r="BO19" s="59"/>
      <c r="BP19" s="59"/>
      <c r="BQ19" s="59"/>
      <c r="BR19" s="59"/>
      <c r="BS19" s="59"/>
      <c r="BT19" s="59"/>
      <c r="BU19" s="59"/>
      <c r="BV19" s="59"/>
      <c r="BW19" s="59"/>
      <c r="BX19" s="59"/>
      <c r="BY19" s="59"/>
      <c r="BZ19" s="59"/>
      <c r="CA19" s="59"/>
      <c r="CB19" s="59"/>
      <c r="CC19" s="59"/>
      <c r="CD19" s="59"/>
      <c r="CE19" s="59"/>
      <c r="CF19" s="59"/>
      <c r="CG19" s="59"/>
      <c r="CH19" s="59"/>
      <c r="CI19" s="59"/>
      <c r="CJ19" s="59"/>
      <c r="CK19" s="59"/>
    </row>
    <row r="20" spans="2:89" s="63" customFormat="1" ht="15" customHeight="1" x14ac:dyDescent="0.3">
      <c r="B20" s="58"/>
      <c r="C20" s="58"/>
      <c r="D20" s="58"/>
      <c r="E20" s="59"/>
      <c r="F20" s="59"/>
      <c r="G20" s="58"/>
      <c r="H20" s="58"/>
      <c r="I20" s="58"/>
      <c r="J20" s="58"/>
      <c r="K20" s="59"/>
      <c r="L20" s="59"/>
      <c r="M20" s="59"/>
      <c r="N20" s="59"/>
      <c r="O20" s="59"/>
      <c r="P20" s="59"/>
      <c r="Q20" s="59"/>
      <c r="R20" s="58"/>
      <c r="S20" s="59"/>
      <c r="T20" s="59"/>
      <c r="U20" s="59"/>
      <c r="V20" s="59"/>
      <c r="W20" s="59">
        <f>SUM(W17:W19)</f>
        <v>211</v>
      </c>
      <c r="X20" s="60"/>
      <c r="Y20" s="59"/>
      <c r="Z20" s="59"/>
      <c r="AA20" s="59"/>
      <c r="AB20" s="59">
        <v>126</v>
      </c>
      <c r="AC20" s="59"/>
      <c r="AD20" s="59"/>
      <c r="AE20" s="59"/>
      <c r="AF20" s="59"/>
      <c r="AG20" s="59">
        <v>117</v>
      </c>
      <c r="AH20" s="59">
        <f>SUM(W17+AB20+AG20)</f>
        <v>257</v>
      </c>
      <c r="AI20" s="59"/>
      <c r="AJ20" s="59"/>
      <c r="AK20" s="59"/>
      <c r="AL20" s="59"/>
      <c r="AM20" s="60"/>
      <c r="AN20" s="59"/>
      <c r="AO20" s="59"/>
      <c r="AP20" s="59"/>
      <c r="AQ20" s="59"/>
      <c r="AR20" s="59"/>
      <c r="AS20" s="59"/>
      <c r="AT20" s="59"/>
      <c r="AU20" s="59"/>
      <c r="AV20" s="69"/>
      <c r="AW20" s="59"/>
      <c r="AX20" s="59"/>
      <c r="AY20" s="59"/>
      <c r="AZ20" s="59"/>
      <c r="BA20" s="59"/>
      <c r="BB20" s="59"/>
      <c r="BC20" s="59"/>
      <c r="BD20" s="59"/>
      <c r="BE20" s="59"/>
      <c r="BF20" s="59"/>
      <c r="BG20" s="59"/>
      <c r="BH20" s="59"/>
      <c r="BI20" s="59"/>
      <c r="BJ20" s="59"/>
      <c r="BK20" s="59"/>
      <c r="BL20" s="59"/>
      <c r="BM20" s="59"/>
      <c r="BN20" s="59"/>
      <c r="BO20" s="59"/>
      <c r="BP20" s="59"/>
      <c r="BQ20" s="59"/>
      <c r="BR20" s="59"/>
      <c r="BS20" s="59"/>
      <c r="BT20" s="59"/>
      <c r="BU20" s="59"/>
      <c r="BV20" s="59"/>
      <c r="BW20" s="59"/>
      <c r="BX20" s="59"/>
      <c r="BY20" s="59"/>
      <c r="BZ20" s="59"/>
      <c r="CA20" s="59"/>
      <c r="CB20" s="59"/>
      <c r="CC20" s="59"/>
      <c r="CD20" s="59"/>
      <c r="CE20" s="59"/>
      <c r="CF20" s="59"/>
      <c r="CG20" s="59"/>
      <c r="CH20" s="59"/>
      <c r="CI20" s="59"/>
      <c r="CJ20" s="59"/>
      <c r="CK20" s="59"/>
    </row>
    <row r="21" spans="2:89" s="63" customFormat="1" ht="15" customHeight="1" x14ac:dyDescent="0.3">
      <c r="B21" s="58"/>
      <c r="C21" s="58"/>
      <c r="D21" s="58"/>
      <c r="E21" s="59"/>
      <c r="F21" s="59"/>
      <c r="G21" s="58"/>
      <c r="H21" s="58"/>
      <c r="I21" s="58"/>
      <c r="J21" s="58"/>
      <c r="K21" s="59"/>
      <c r="L21" s="59"/>
      <c r="M21" s="59"/>
      <c r="N21" s="59"/>
      <c r="O21" s="59"/>
      <c r="P21" s="59"/>
      <c r="Q21" s="59"/>
      <c r="R21" s="58"/>
      <c r="S21" s="59"/>
      <c r="T21" s="59"/>
      <c r="U21" s="59"/>
      <c r="V21" s="59"/>
      <c r="W21" s="59">
        <v>9</v>
      </c>
      <c r="X21" s="60"/>
      <c r="Y21" s="59"/>
      <c r="Z21" s="59"/>
      <c r="AA21" s="59"/>
      <c r="AB21" s="59">
        <v>123</v>
      </c>
      <c r="AC21" s="59"/>
      <c r="AD21" s="59"/>
      <c r="AE21" s="59"/>
      <c r="AF21" s="59"/>
      <c r="AG21" s="59">
        <v>192</v>
      </c>
      <c r="AH21" s="59">
        <f t="shared" ref="AH21:AH22" si="5">SUM(W18+AB21+AG21)</f>
        <v>331</v>
      </c>
      <c r="AI21" s="59"/>
      <c r="AJ21" s="59"/>
      <c r="AK21" s="59"/>
      <c r="AL21" s="59"/>
      <c r="AM21" s="60"/>
      <c r="AN21" s="59"/>
      <c r="AO21" s="59"/>
      <c r="AP21" s="59"/>
      <c r="AQ21" s="59"/>
      <c r="AR21" s="59"/>
      <c r="AS21" s="59"/>
      <c r="AT21" s="59"/>
      <c r="AU21" s="59"/>
      <c r="AV21" s="69"/>
      <c r="AW21" s="59"/>
      <c r="AX21" s="59"/>
      <c r="AY21" s="59"/>
      <c r="AZ21" s="59"/>
      <c r="BA21" s="59"/>
      <c r="BB21" s="59"/>
      <c r="BC21" s="59"/>
      <c r="BD21" s="59"/>
      <c r="BE21" s="59"/>
      <c r="BF21" s="59"/>
      <c r="BG21" s="59"/>
      <c r="BH21" s="59"/>
      <c r="BI21" s="59"/>
      <c r="BJ21" s="59"/>
      <c r="BK21" s="59"/>
      <c r="BL21" s="59"/>
      <c r="BM21" s="59"/>
      <c r="BN21" s="59"/>
      <c r="BO21" s="59"/>
      <c r="BP21" s="59"/>
      <c r="BQ21" s="59"/>
      <c r="BR21" s="59"/>
      <c r="BS21" s="59"/>
      <c r="BT21" s="59"/>
      <c r="BU21" s="59"/>
      <c r="BV21" s="59"/>
      <c r="BW21" s="59"/>
      <c r="BX21" s="59"/>
      <c r="BY21" s="59"/>
      <c r="BZ21" s="59"/>
      <c r="CA21" s="59"/>
      <c r="CB21" s="59"/>
      <c r="CC21" s="59"/>
      <c r="CD21" s="59"/>
      <c r="CE21" s="59"/>
      <c r="CF21" s="59"/>
      <c r="CG21" s="59"/>
      <c r="CH21" s="59"/>
      <c r="CI21" s="59"/>
      <c r="CJ21" s="59"/>
      <c r="CK21" s="59"/>
    </row>
    <row r="22" spans="2:89" s="63" customFormat="1" ht="15" customHeight="1" x14ac:dyDescent="0.3">
      <c r="B22" s="58"/>
      <c r="C22" s="58"/>
      <c r="D22" s="58"/>
      <c r="E22" s="59"/>
      <c r="F22" s="59"/>
      <c r="G22" s="58"/>
      <c r="H22" s="58"/>
      <c r="I22" s="58"/>
      <c r="J22" s="58"/>
      <c r="K22" s="59"/>
      <c r="L22" s="59"/>
      <c r="M22" s="59"/>
      <c r="N22" s="59"/>
      <c r="O22" s="59"/>
      <c r="P22" s="59"/>
      <c r="Q22" s="59"/>
      <c r="R22" s="58"/>
      <c r="S22" s="59"/>
      <c r="T22" s="59"/>
      <c r="U22" s="59"/>
      <c r="V22" s="59"/>
      <c r="W22" s="59"/>
      <c r="X22" s="60"/>
      <c r="Y22" s="59"/>
      <c r="Z22" s="59"/>
      <c r="AA22" s="59"/>
      <c r="AB22" s="59">
        <v>255</v>
      </c>
      <c r="AC22" s="59"/>
      <c r="AD22" s="59"/>
      <c r="AE22" s="59"/>
      <c r="AF22" s="59"/>
      <c r="AG22" s="59">
        <v>289</v>
      </c>
      <c r="AH22" s="59">
        <f t="shared" si="5"/>
        <v>725</v>
      </c>
      <c r="AI22" s="59"/>
      <c r="AJ22" s="59"/>
      <c r="AK22" s="59"/>
      <c r="AL22" s="59"/>
      <c r="AM22" s="60"/>
      <c r="AN22" s="59"/>
      <c r="AO22" s="59"/>
      <c r="AP22" s="59"/>
      <c r="AQ22" s="59"/>
      <c r="AR22" s="59"/>
      <c r="AS22" s="59"/>
      <c r="AT22" s="59"/>
      <c r="AU22" s="59"/>
      <c r="AV22" s="69"/>
      <c r="AW22" s="59"/>
      <c r="AX22" s="59"/>
      <c r="AY22" s="59"/>
      <c r="AZ22" s="59"/>
      <c r="BA22" s="59"/>
      <c r="BB22" s="59"/>
      <c r="BC22" s="59"/>
      <c r="BD22" s="59"/>
      <c r="BE22" s="59"/>
      <c r="BF22" s="59"/>
      <c r="BG22" s="59"/>
      <c r="BH22" s="59"/>
      <c r="BI22" s="59"/>
      <c r="BJ22" s="59"/>
      <c r="BK22" s="59"/>
      <c r="BL22" s="59"/>
      <c r="BM22" s="59"/>
      <c r="BN22" s="59"/>
      <c r="BO22" s="59"/>
      <c r="BP22" s="59"/>
      <c r="BQ22" s="59"/>
      <c r="BR22" s="59"/>
      <c r="BS22" s="59"/>
      <c r="BT22" s="59"/>
      <c r="BU22" s="59"/>
      <c r="BV22" s="59"/>
      <c r="BW22" s="59"/>
      <c r="BX22" s="59"/>
      <c r="BY22" s="59"/>
      <c r="BZ22" s="59"/>
      <c r="CA22" s="59"/>
      <c r="CB22" s="59"/>
      <c r="CC22" s="59"/>
      <c r="CD22" s="59"/>
      <c r="CE22" s="59"/>
      <c r="CF22" s="59"/>
      <c r="CG22" s="59"/>
      <c r="CH22" s="59"/>
      <c r="CI22" s="59"/>
      <c r="CJ22" s="59"/>
      <c r="CK22" s="59"/>
    </row>
    <row r="23" spans="2:89" s="63" customFormat="1" ht="11.4" x14ac:dyDescent="0.3">
      <c r="B23" s="58"/>
      <c r="C23" s="58"/>
      <c r="D23" s="58"/>
      <c r="E23" s="59"/>
      <c r="F23" s="59"/>
      <c r="G23" s="58"/>
      <c r="H23" s="58"/>
      <c r="I23" s="58"/>
      <c r="J23" s="58"/>
      <c r="K23" s="59"/>
      <c r="L23" s="59"/>
      <c r="M23" s="59"/>
      <c r="N23" s="59"/>
      <c r="O23" s="59"/>
      <c r="P23" s="59"/>
      <c r="Q23" s="59"/>
      <c r="R23" s="58"/>
      <c r="S23" s="59"/>
      <c r="T23" s="59"/>
      <c r="U23" s="59"/>
      <c r="V23" s="59"/>
      <c r="W23" s="59"/>
      <c r="X23" s="60"/>
      <c r="Y23" s="59"/>
      <c r="Z23" s="59"/>
      <c r="AA23" s="59"/>
      <c r="AB23" s="59">
        <f>SUM(AB20:AB22)</f>
        <v>504</v>
      </c>
      <c r="AC23" s="59"/>
      <c r="AD23" s="59"/>
      <c r="AE23" s="59"/>
      <c r="AF23" s="59"/>
      <c r="AG23" s="59">
        <f>SUM(AG20:AG22)</f>
        <v>598</v>
      </c>
      <c r="AH23" s="59"/>
      <c r="AI23" s="59"/>
      <c r="AJ23" s="59"/>
      <c r="AK23" s="59"/>
      <c r="AL23" s="59"/>
      <c r="AM23" s="60"/>
      <c r="AN23" s="59"/>
      <c r="AO23" s="59"/>
      <c r="AP23" s="59"/>
      <c r="AQ23" s="59"/>
      <c r="AR23" s="59"/>
      <c r="AS23" s="59"/>
      <c r="AT23" s="59"/>
      <c r="AU23" s="59"/>
      <c r="AV23" s="69"/>
      <c r="AW23" s="59"/>
      <c r="AX23" s="59"/>
      <c r="AY23" s="59"/>
      <c r="AZ23" s="59"/>
      <c r="BA23" s="59"/>
      <c r="BB23" s="59"/>
      <c r="BC23" s="59"/>
      <c r="BD23" s="59"/>
      <c r="BE23" s="59"/>
      <c r="BF23" s="59"/>
      <c r="BG23" s="59"/>
      <c r="BH23" s="59"/>
      <c r="BI23" s="59"/>
      <c r="BJ23" s="59"/>
      <c r="BK23" s="59"/>
      <c r="BL23" s="59"/>
      <c r="BM23" s="59"/>
      <c r="BN23" s="59"/>
      <c r="BO23" s="59"/>
      <c r="BP23" s="59"/>
      <c r="BQ23" s="59"/>
      <c r="BR23" s="59"/>
      <c r="BS23" s="59"/>
      <c r="BT23" s="59"/>
      <c r="BU23" s="59"/>
      <c r="BV23" s="59"/>
      <c r="BW23" s="59"/>
      <c r="BX23" s="59"/>
      <c r="BY23" s="59"/>
      <c r="BZ23" s="59"/>
      <c r="CA23" s="59"/>
      <c r="CB23" s="59"/>
      <c r="CC23" s="59"/>
      <c r="CD23" s="59"/>
      <c r="CE23" s="59"/>
      <c r="CF23" s="59"/>
      <c r="CG23" s="59"/>
      <c r="CH23" s="59"/>
      <c r="CI23" s="59"/>
      <c r="CJ23" s="59"/>
      <c r="CK23" s="59"/>
    </row>
    <row r="24" spans="2:89" s="63" customFormat="1" ht="15.6" customHeight="1" x14ac:dyDescent="0.3">
      <c r="B24" s="58"/>
      <c r="C24" s="58"/>
      <c r="D24" s="58"/>
      <c r="E24" s="59"/>
      <c r="F24" s="59"/>
      <c r="G24" s="58"/>
      <c r="H24" s="58"/>
      <c r="I24" s="58"/>
      <c r="J24" s="58"/>
      <c r="K24" s="59"/>
      <c r="L24" s="59"/>
      <c r="M24" s="59"/>
      <c r="N24" s="59"/>
      <c r="O24" s="59"/>
      <c r="P24" s="59"/>
      <c r="Q24" s="59"/>
      <c r="R24" s="58"/>
      <c r="S24" s="59"/>
      <c r="T24" s="59"/>
      <c r="U24" s="59"/>
      <c r="V24" s="59"/>
      <c r="W24" s="59"/>
      <c r="X24" s="60"/>
      <c r="Y24" s="59"/>
      <c r="Z24" s="59"/>
      <c r="AA24" s="59"/>
      <c r="AB24" s="59">
        <f>24+78+9</f>
        <v>111</v>
      </c>
      <c r="AC24" s="59"/>
      <c r="AD24" s="59"/>
      <c r="AE24" s="59"/>
      <c r="AF24" s="59"/>
      <c r="AG24" s="59">
        <f>9+78+76+68</f>
        <v>231</v>
      </c>
      <c r="AH24" s="59"/>
      <c r="AI24" s="59"/>
      <c r="AJ24" s="59"/>
      <c r="AK24" s="59"/>
      <c r="AL24" s="59"/>
      <c r="AM24" s="60"/>
      <c r="AN24" s="59"/>
      <c r="AO24" s="59"/>
      <c r="AP24" s="59"/>
      <c r="AQ24" s="59"/>
      <c r="AR24" s="59"/>
      <c r="AS24" s="59"/>
      <c r="AT24" s="59"/>
      <c r="AU24" s="59"/>
      <c r="AV24" s="59"/>
      <c r="AW24" s="59"/>
      <c r="AX24" s="59"/>
      <c r="AY24" s="59"/>
      <c r="AZ24" s="59"/>
      <c r="BA24" s="59"/>
      <c r="BB24" s="59"/>
      <c r="BC24" s="59"/>
      <c r="BD24" s="59"/>
      <c r="BE24" s="59"/>
      <c r="BF24" s="59"/>
      <c r="BG24" s="59"/>
      <c r="BH24" s="59"/>
      <c r="BI24" s="59"/>
      <c r="BJ24" s="59"/>
      <c r="BK24" s="59"/>
      <c r="BL24" s="59"/>
      <c r="BM24" s="59"/>
      <c r="BN24" s="59"/>
      <c r="BO24" s="59"/>
      <c r="BP24" s="59"/>
      <c r="BQ24" s="59"/>
      <c r="BR24" s="59"/>
      <c r="BS24" s="59"/>
      <c r="BT24" s="59"/>
      <c r="BU24" s="59"/>
      <c r="BV24" s="59"/>
      <c r="BW24" s="59"/>
      <c r="BX24" s="59"/>
      <c r="BY24" s="59"/>
      <c r="BZ24" s="59"/>
      <c r="CA24" s="59"/>
      <c r="CB24" s="59"/>
      <c r="CC24" s="59"/>
      <c r="CD24" s="59"/>
      <c r="CE24" s="59"/>
      <c r="CF24" s="59"/>
      <c r="CG24" s="59"/>
      <c r="CH24" s="59"/>
      <c r="CI24" s="59"/>
      <c r="CJ24" s="59"/>
      <c r="CK24" s="59"/>
    </row>
    <row r="25" spans="2:89" s="63" customFormat="1" ht="22.2" customHeight="1" x14ac:dyDescent="0.3">
      <c r="B25" s="58"/>
      <c r="C25" s="58"/>
      <c r="D25" s="58"/>
      <c r="E25" s="59"/>
      <c r="F25" s="59"/>
      <c r="G25" s="58"/>
      <c r="H25" s="58"/>
      <c r="I25" s="58"/>
      <c r="J25" s="58"/>
      <c r="K25" s="59"/>
      <c r="L25" s="59"/>
      <c r="M25" s="59"/>
      <c r="N25" s="59"/>
      <c r="O25" s="59"/>
      <c r="P25" s="59"/>
      <c r="Q25" s="59"/>
      <c r="R25" s="58"/>
      <c r="S25" s="59"/>
      <c r="T25" s="59"/>
      <c r="U25" s="59"/>
      <c r="V25" s="59"/>
      <c r="W25" s="59"/>
      <c r="X25" s="60"/>
      <c r="Y25" s="59"/>
      <c r="Z25" s="59"/>
      <c r="AA25" s="59"/>
      <c r="AB25" s="59"/>
      <c r="AC25" s="59"/>
      <c r="AD25" s="59"/>
      <c r="AE25" s="59"/>
      <c r="AF25" s="59"/>
      <c r="AG25" s="59">
        <f>SUM(AG23+AB23+W20)</f>
        <v>1313</v>
      </c>
      <c r="AH25" s="59"/>
      <c r="AI25" s="59"/>
      <c r="AJ25" s="59"/>
      <c r="AK25" s="59"/>
      <c r="AL25" s="59"/>
      <c r="AM25" s="60"/>
      <c r="AN25" s="59"/>
      <c r="AO25" s="59"/>
      <c r="AP25" s="59"/>
      <c r="AQ25" s="59"/>
      <c r="AR25" s="59"/>
      <c r="AS25" s="59"/>
      <c r="AT25" s="59"/>
      <c r="AU25" s="59"/>
      <c r="AV25" s="59"/>
      <c r="AW25" s="59"/>
      <c r="AX25" s="59"/>
      <c r="AY25" s="59"/>
      <c r="AZ25" s="59"/>
      <c r="BA25" s="59"/>
      <c r="BB25" s="59"/>
      <c r="BC25" s="59"/>
      <c r="BD25" s="59"/>
      <c r="BE25" s="59"/>
      <c r="BF25" s="59"/>
      <c r="BG25" s="59"/>
      <c r="BH25" s="59"/>
      <c r="BI25" s="59"/>
      <c r="BJ25" s="59"/>
      <c r="BK25" s="59"/>
      <c r="BL25" s="59"/>
      <c r="BM25" s="59"/>
      <c r="BN25" s="59"/>
      <c r="BO25" s="59"/>
      <c r="BP25" s="59"/>
      <c r="BQ25" s="59"/>
      <c r="BR25" s="59"/>
      <c r="BS25" s="59"/>
      <c r="BT25" s="59"/>
      <c r="BU25" s="59"/>
      <c r="BV25" s="59"/>
      <c r="BW25" s="59"/>
      <c r="BX25" s="59"/>
      <c r="BY25" s="59"/>
      <c r="BZ25" s="59"/>
      <c r="CA25" s="59"/>
      <c r="CB25" s="59"/>
      <c r="CC25" s="59"/>
      <c r="CD25" s="59"/>
      <c r="CE25" s="59"/>
      <c r="CF25" s="59"/>
      <c r="CG25" s="59"/>
      <c r="CH25" s="59"/>
      <c r="CI25" s="59"/>
      <c r="CJ25" s="59"/>
      <c r="CK25" s="59"/>
    </row>
  </sheetData>
  <sheetProtection formatCells="0" formatColumns="0" formatRows="0" sort="0" autoFilter="0" pivotTables="0"/>
  <dataConsolidate/>
  <mergeCells count="30">
    <mergeCell ref="B7:C8"/>
    <mergeCell ref="B2:C5"/>
    <mergeCell ref="D2:BX5"/>
    <mergeCell ref="AX11:BB11"/>
    <mergeCell ref="BC11:BG11"/>
    <mergeCell ref="BH11:BL11"/>
    <mergeCell ref="BM11:BQ11"/>
    <mergeCell ref="BR11:BV11"/>
    <mergeCell ref="AS11:AW11"/>
    <mergeCell ref="AN11:AR11"/>
    <mergeCell ref="E7:F7"/>
    <mergeCell ref="E8:F8"/>
    <mergeCell ref="G7:G8"/>
    <mergeCell ref="B11:C11"/>
    <mergeCell ref="B10:S10"/>
    <mergeCell ref="D11:H11"/>
    <mergeCell ref="BY2:CB2"/>
    <mergeCell ref="BY3:CB3"/>
    <mergeCell ref="BY4:CB4"/>
    <mergeCell ref="BY5:CB5"/>
    <mergeCell ref="T10:CB10"/>
    <mergeCell ref="I11:P11"/>
    <mergeCell ref="Q11:S11"/>
    <mergeCell ref="T11:X11"/>
    <mergeCell ref="CG10:CJ11"/>
    <mergeCell ref="CD10:CF11"/>
    <mergeCell ref="BW11:CB11"/>
    <mergeCell ref="Y11:AC11"/>
    <mergeCell ref="AD11:AH11"/>
    <mergeCell ref="AI11:AM11"/>
  </mergeCells>
  <dataValidations xWindow="604" yWindow="314" count="39">
    <dataValidation allowBlank="1" showInputMessage="1" showErrorMessage="1" prompt="Corresponde al registro de los logros obtenidos durante el año de medición del indicador de manera consolidada. En este también se identificarán las situaciones que conllevaron a logros no esperados y las acciones que al respecto se hayan adelantado_x000a_" sqref="CA12" xr:uid="{00000000-0002-0000-0000-000000000000}"/>
    <dataValidation allowBlank="1" showInputMessage="1" showErrorMessage="1" prompt="Indicar el proceso institucional al cuál está asociado el indicador de gestión._x000a__x000a_De la lista despegable  seleccione el proceso." sqref="B12" xr:uid="{00000000-0002-0000-0000-000001000000}"/>
    <dataValidation allowBlank="1" showInputMessage="1" showErrorMessage="1" prompt="Indicar a cual objetivo estratégico de la Entidad contribuye la medición del indicador de gestión._x000a__x000a_De la lista desplegable seleccione el objetivo estratégico._x000a__x000a_*Todos los indicadores deben estar relacionados a un objetivo estratégico._x000a_" sqref="C12" xr:uid="{00000000-0002-0000-0000-000002000000}"/>
    <dataValidation allowBlank="1" showInputMessage="1" showErrorMessage="1" prompt="Se refiere al código consecutivo que es asignado por la Subdirección de Diseño, Evaluación y Sistematización – Equipo del Sistema Integrado de Gestión." sqref="D12" xr:uid="{00000000-0002-0000-0000-000003000000}"/>
    <dataValidation allowBlank="1" showInputMessage="1" showErrorMessage="1" prompt="Hace referencia a la fecha de expedición de la circular mediante la cual se solicita la creación o actualización del indicador de gestión." sqref="E12" xr:uid="{00000000-0002-0000-0000-000004000000}"/>
    <dataValidation allowBlank="1" showInputMessage="1" showErrorMessage="1" prompt="Registre el nombre asignado al indicador. Este debe ser; claro, preciso y auto explicativo. _x000a__x000a_Estructura sugerida: objeto a cuantificar (sujeto) + condición deseada del objeto (verbo en participio pasado) + complemento descriptivo (si se requiere)" sqref="F12" xr:uid="{00000000-0002-0000-0000-000005000000}"/>
    <dataValidation allowBlank="1" showInputMessage="1" showErrorMessage="1" prompt="Describe al fin para el cual se formuló el indicador." sqref="G12" xr:uid="{00000000-0002-0000-0000-000006000000}"/>
    <dataValidation allowBlank="1" showInputMessage="1" showErrorMessage="1" prompt="Corresponde al aspecto clave de cuyo resultado depende el logro de la meta propuesta para el indicador." sqref="H12" xr:uid="{00000000-0002-0000-0000-000007000000}"/>
    <dataValidation allowBlank="1" showInputMessage="1" showErrorMessage="1" prompt="Corresponde a la ecuación matemática que relaciona las variables del indicador (numerador/denominador)." sqref="J12" xr:uid="{00000000-0002-0000-0000-000008000000}"/>
    <dataValidation allowBlank="1" showInputMessage="1" showErrorMessage="1" prompt="Hace referencia a la clasificación del indicador._x000a__x000a_De la lista desplegable seleccione una de las siguientes opciones: eficacia, eficiencia o efectividad." sqref="I12" xr:uid="{00000000-0002-0000-0000-000009000000}"/>
    <dataValidation allowBlank="1" showInputMessage="1" showErrorMessage="1" prompt="Frecuencia en la cual se debe calcular y registrar los resultados del indicador. _x000a__x000a_De la lista desplegable seleccione la frecuencia del indicador; mensual, bimestral, trimestral, semestral o anual." sqref="O12" xr:uid="{00000000-0002-0000-0000-00000A000000}"/>
    <dataValidation allowBlank="1" showInputMessage="1" showErrorMessage="1" prompt="Relacionar la medida en la cual se obtiene el resultado del indicador, la cual para el presente formato se estandariza en &quot;Porcentaje&quot;." sqref="M12" xr:uid="{00000000-0002-0000-0000-00000B000000}"/>
    <dataValidation allowBlank="1" showInputMessage="1" showErrorMessage="1" prompt="Corresponde a la información a partir de la cual se obtienen los datos para el cálculo del indicador." sqref="K12" xr:uid="{00000000-0002-0000-0000-00000C000000}"/>
    <dataValidation allowBlank="1" showInputMessage="1" showErrorMessage="1" prompt="Es el elemento que soporta la medición del indicador, estos pueden ser; documento, base de datos, entre otros. " sqref="N12" xr:uid="{00000000-0002-0000-0000-00000D000000}"/>
    <dataValidation allowBlank="1" showInputMessage="1" showErrorMessage="1" prompt="Resultado que se tiene de la primera medición realizada sobre este indicador, oficializado ante el Sistema de Gestión._x000a__x000a_En los casos en los que no se cuente con línea base se debe registrar “No aplica”." sqref="Q12" xr:uid="{00000000-0002-0000-0000-00000E000000}"/>
    <dataValidation allowBlank="1" showInputMessage="1" showErrorMessage="1" prompt="Debe coincidir con la unidad de medida del indicador para poder ser comparables." sqref="R12" xr:uid="{00000000-0002-0000-0000-00000F000000}"/>
    <dataValidation allowBlank="1" showInputMessage="1" showErrorMessage="1" prompt="Es el resultado del indicador que se pretende alcanzar durante la vigencia, se debe tener como referencia la unidad de medida formulada para el indicador." sqref="S12" xr:uid="{00000000-0002-0000-0000-000010000000}"/>
    <dataValidation allowBlank="1" showInputMessage="1" showErrorMessage="1" prompt="Corresponde a los resultados obtenidos en el periodo de medición." sqref="Y12 AI12 AS12 AN12 AX12 BC12 BH12 BM12 BR12 BW12 T12 AD12" xr:uid="{00000000-0002-0000-0000-000011000000}"/>
    <dataValidation allowBlank="1" showInputMessage="1" showErrorMessage="1" prompt="Corresponde a los resultados planificados para el periodo de medición. Todos los indicadores de gestión deben incluir programación." sqref="U12 AT12 AO12 AJ12 AY12 BD12 BI12 BN12 BS12 BX12 AE12 Z12" xr:uid="{00000000-0002-0000-0000-000012000000}"/>
    <dataValidation allowBlank="1" showInputMessage="1" showErrorMessage="1" prompt="Corresponde a la operación matemática de la fórmula del indicador y que reflejará el resultado del indicador para el periodo de medición." sqref="BT12 AP12 AK12 AF12 AU12 AZ12 BE12 BJ12 BO12 BY12 AA12 V12" xr:uid="{00000000-0002-0000-0000-000013000000}"/>
    <dataValidation allowBlank="1" showInputMessage="1" showErrorMessage="1" prompt="Corresponde a los logros obtenidos durante el periodo de medición así como la identificación de las situaciones que conllevaron al incumplimiento de las metas propuestas." sqref="W12 AB12 AG12 AL12 AQ12 AV12 BA12 BF12 BK12 BZ12 BP12 BU12" xr:uid="{00000000-0002-0000-0000-000014000000}"/>
    <dataValidation type="list" allowBlank="1" showInputMessage="1" showErrorMessage="1" sqref="E7:E8" xr:uid="{00000000-0002-0000-0000-000015000000}">
      <formula1>Meses</formula1>
    </dataValidation>
    <dataValidation allowBlank="1" showInputMessage="1" showErrorMessage="1" prompt="Formúlese según las características y programación del indicador." sqref="CD10 CG10" xr:uid="{00000000-0002-0000-0000-000016000000}"/>
    <dataValidation allowBlank="1" showInputMessage="1" showErrorMessage="1" prompt="Enunciar los pasos que se deben realizar para obtener las variables que conforman el indicador y calcular su resultado. Así mismo, indicar como se obtiene el avance acumulado del indicador, si se debe sumar, promediar o tomar el último dato cuantitativo." sqref="L12" xr:uid="{00000000-0002-0000-0000-000017000000}"/>
    <dataValidation allowBlank="1" showInputMessage="1" showErrorMessage="1" prompt="Corresponde al avance ejecutado acumulado (constante; suma o promedio) o al último reporte de ejecución (creciente o decreciente) del indicador, según corresponda y de acuerdo a su periodicidad." sqref="CD12" xr:uid="{00000000-0002-0000-0000-000018000000}"/>
    <dataValidation allowBlank="1" showInputMessage="1" showErrorMessage="1" prompt="Corresponde al avance programado acumulado (constante; suma o promedio) o al último reporte de programación (creciente o decreciente) del indicador, según corresponda y de acuerdo a su periodicidad." sqref="CE12" xr:uid="{00000000-0002-0000-0000-000019000000}"/>
    <dataValidation allowBlank="1" showInputMessage="1" showErrorMessage="1" prompt="Es el producto de dividir el resultado del indicador acumulado (columna BS) entre lo programado del indicador acumulado (columna BT)._x000a_" sqref="CF12" xr:uid="{00000000-0002-0000-0000-00001A000000}"/>
    <dataValidation allowBlank="1" showInputMessage="1" showErrorMessage="1" prompt="Corresponde al porcentaje de avance acumulado, es decir, es el mismo valor calculado en la columna anterior (BU)._x000a_" sqref="CG12" xr:uid="{00000000-0002-0000-0000-00001B000000}"/>
    <dataValidation allowBlank="1" showInputMessage="1" showErrorMessage="1" prompt="Registrar la meta anual formulada para el indicador, es decir, el valor de la columna S." sqref="CH12" xr:uid="{00000000-0002-0000-0000-00001C000000}"/>
    <dataValidation allowBlank="1" showInputMessage="1" showErrorMessage="1" prompt="Es el producto de dividir el resultado del indicador para la vigencia (columna BV) entre la meta anual del indicador para la vigencia (columna BW)." sqref="CI12" xr:uid="{00000000-0002-0000-0000-00001D000000}"/>
    <dataValidation allowBlank="1" showInputMessage="1" showErrorMessage="1" prompt="Registre las observaciones o recomendaciones de la revisión del seguimiento reportado por el proceso. Se diligencia por parte del equipo del Sistema de Gestión al recibir el reporte del seguimiento." sqref="AC12 BL12 AH12 AM12 AR12 AW12 BB12 BG12 BQ12 CB12 X12 BV12" xr:uid="{00000000-0002-0000-0000-00001E000000}"/>
    <dataValidation allowBlank="1" showInputMessage="1" showErrorMessage="1" prompt="Seleccionar la tendencia que presentará el indicador en la vigencia:_x000a_* Constante: en cada periodo siempre es el mismo valor._x000a_* Creciente: en cada periodo incrementa su valor._x000a_* Decreciente: en cada período disminuye su valor." sqref="P12" xr:uid="{00000000-0002-0000-0000-00001F000000}"/>
    <dataValidation allowBlank="1" showInputMessage="1" showErrorMessage="1" promptTitle="Gràfica del indicador" prompt="De acuerdo a la periodicidad del indicador graficar su avance y tendencia, comparando lo ejecutado, contra lo programado y su meta, asi como, aisgnar el color y rango segun su resultado (&gt;= a 90%  verde, &gt; 70% y &lt; 90% amarillo y &lt;= 70% rojo)." sqref="CJ12" xr:uid="{00000000-0002-0000-0000-000020000000}"/>
    <dataValidation type="list" allowBlank="1" showInputMessage="1" showErrorMessage="1" sqref="P14:P1048576" xr:uid="{00000000-0002-0000-0000-000021000000}">
      <formula1>TipoMeta</formula1>
    </dataValidation>
    <dataValidation type="list" allowBlank="1" showInputMessage="1" showErrorMessage="1" sqref="L14:M1048576" xr:uid="{00000000-0002-0000-0000-000022000000}">
      <formula1>periodicidad</formula1>
    </dataValidation>
    <dataValidation type="list" allowBlank="1" showInputMessage="1" showErrorMessage="1" sqref="C14:C1048576" xr:uid="{00000000-0002-0000-0000-000023000000}">
      <formula1>ProyectoInv</formula1>
    </dataValidation>
    <dataValidation type="list" allowBlank="1" showInputMessage="1" showErrorMessage="1" sqref="D14:D1048576" xr:uid="{00000000-0002-0000-0000-000024000000}">
      <formula1>ObjEstratégico</formula1>
    </dataValidation>
    <dataValidation type="list" allowBlank="1" showInputMessage="1" showErrorMessage="1" sqref="O14:O1048576" xr:uid="{00000000-0002-0000-0000-000025000000}">
      <formula1>TipoInd</formula1>
    </dataValidation>
    <dataValidation type="list" allowBlank="1" showInputMessage="1" showErrorMessage="1" sqref="B14:B1048576" xr:uid="{00000000-0002-0000-0000-000026000000}">
      <formula1>Procesos</formula1>
    </dataValidation>
  </dataValidations>
  <pageMargins left="0.7" right="0.7" top="0.75" bottom="0.75" header="0.3" footer="0.3"/>
  <pageSetup orientation="portrait" horizontalDpi="4294967295" verticalDpi="4294967295" r:id="rId1"/>
  <drawing r:id="rId2"/>
  <extLst>
    <ext xmlns:x14="http://schemas.microsoft.com/office/spreadsheetml/2009/9/main" uri="{CCE6A557-97BC-4b89-ADB6-D9C93CAAB3DF}">
      <x14:dataValidations xmlns:xm="http://schemas.microsoft.com/office/excel/2006/main" xWindow="604" yWindow="314" count="5">
        <x14:dataValidation type="list" allowBlank="1" showInputMessage="1" showErrorMessage="1" xr:uid="{00000000-0002-0000-0000-000027000000}">
          <x14:formula1>
            <xm:f>'Listas desplegables'!$B$2:$B$28</xm:f>
          </x14:formula1>
          <xm:sqref>G7:G8</xm:sqref>
        </x14:dataValidation>
        <x14:dataValidation type="list" allowBlank="1" showInputMessage="1" showErrorMessage="1" xr:uid="{00000000-0002-0000-0000-000028000000}">
          <x14:formula1>
            <xm:f>'Listas desplegables'!$F$2:$F$6</xm:f>
          </x14:formula1>
          <xm:sqref>O13</xm:sqref>
        </x14:dataValidation>
        <x14:dataValidation type="list" allowBlank="1" showInputMessage="1" showErrorMessage="1" xr:uid="{00000000-0002-0000-0000-000029000000}">
          <x14:formula1>
            <xm:f>'Listas desplegables'!$D$2:$D$7</xm:f>
          </x14:formula1>
          <xm:sqref>C13</xm:sqref>
        </x14:dataValidation>
        <x14:dataValidation type="list" allowBlank="1" showInputMessage="1" showErrorMessage="1" xr:uid="{00000000-0002-0000-0000-00002A000000}">
          <x14:formula1>
            <xm:f>'Listas desplegables'!$C$2:$C$20</xm:f>
          </x14:formula1>
          <xm:sqref>B13</xm:sqref>
        </x14:dataValidation>
        <x14:dataValidation type="list" allowBlank="1" showInputMessage="1" showErrorMessage="1" errorTitle="Error" error="Seleccione un valor de la lista desplegable" xr:uid="{00000000-0002-0000-0000-00002B000000}">
          <x14:formula1>
            <xm:f>'Listas desplegables'!$G$2:$G$4</xm:f>
          </x14:formula1>
          <xm:sqref>P13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4:E10"/>
  <sheetViews>
    <sheetView workbookViewId="0">
      <selection activeCell="E7" sqref="E7"/>
    </sheetView>
  </sheetViews>
  <sheetFormatPr baseColWidth="10" defaultColWidth="11.44140625" defaultRowHeight="14.4" x14ac:dyDescent="0.3"/>
  <cols>
    <col min="5" max="5" width="13.6640625" bestFit="1" customWidth="1"/>
  </cols>
  <sheetData>
    <row r="4" spans="2:5" x14ac:dyDescent="0.3">
      <c r="B4" s="40" t="s">
        <v>68</v>
      </c>
      <c r="C4" s="40" t="s">
        <v>69</v>
      </c>
      <c r="D4" s="40" t="s">
        <v>70</v>
      </c>
      <c r="E4" s="41" t="s">
        <v>71</v>
      </c>
    </row>
    <row r="5" spans="2:5" x14ac:dyDescent="0.3">
      <c r="B5" s="42">
        <f>+'INDICADORES GESTION'!S13</f>
        <v>0.95</v>
      </c>
      <c r="C5" s="42">
        <f>+'INDICADORES GESTION'!AF13</f>
        <v>1</v>
      </c>
      <c r="D5" t="s">
        <v>19</v>
      </c>
      <c r="E5" s="66">
        <f>+C5/B5</f>
        <v>1.0526315789473684</v>
      </c>
    </row>
    <row r="6" spans="2:5" x14ac:dyDescent="0.3">
      <c r="C6" s="42">
        <f>+'INDICADORES GESTION'!AU13</f>
        <v>1</v>
      </c>
      <c r="D6" t="s">
        <v>22</v>
      </c>
      <c r="E6" s="66">
        <f>+C6/$B$5</f>
        <v>1.0526315789473684</v>
      </c>
    </row>
    <row r="7" spans="2:5" x14ac:dyDescent="0.3">
      <c r="C7" s="42"/>
      <c r="D7" t="s">
        <v>72</v>
      </c>
      <c r="E7" s="66"/>
    </row>
    <row r="8" spans="2:5" x14ac:dyDescent="0.3">
      <c r="C8" s="42"/>
      <c r="D8" t="s">
        <v>27</v>
      </c>
      <c r="E8" s="66"/>
    </row>
    <row r="9" spans="2:5" x14ac:dyDescent="0.3">
      <c r="D9" t="s">
        <v>73</v>
      </c>
      <c r="E9" s="67">
        <f>+'INDICADORES GESTION'!CI13</f>
        <v>1.0526315789473684</v>
      </c>
    </row>
    <row r="10" spans="2:5" x14ac:dyDescent="0.3">
      <c r="E10" s="40"/>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sheetPr>
  <dimension ref="A1:G28"/>
  <sheetViews>
    <sheetView zoomScale="80" zoomScaleNormal="80" workbookViewId="0">
      <selection activeCell="F6" sqref="F6"/>
    </sheetView>
  </sheetViews>
  <sheetFormatPr baseColWidth="10" defaultColWidth="11.44140625" defaultRowHeight="13.8" x14ac:dyDescent="0.25"/>
  <cols>
    <col min="1" max="1" width="10.44140625" style="15" customWidth="1"/>
    <col min="2" max="2" width="7.109375" style="15" bestFit="1" customWidth="1"/>
    <col min="3" max="3" width="47.33203125" style="15" customWidth="1"/>
    <col min="4" max="4" width="86.6640625" style="15" customWidth="1"/>
    <col min="5" max="5" width="11.6640625" style="15" customWidth="1"/>
    <col min="6" max="6" width="15.44140625" style="15" customWidth="1"/>
    <col min="7" max="7" width="15.109375" style="15" customWidth="1"/>
    <col min="8" max="16384" width="11.44140625" style="15"/>
  </cols>
  <sheetData>
    <row r="1" spans="1:7" s="35" customFormat="1" ht="53.25" customHeight="1" x14ac:dyDescent="0.3">
      <c r="A1" s="16" t="s">
        <v>74</v>
      </c>
      <c r="B1" s="17" t="s">
        <v>75</v>
      </c>
      <c r="C1" s="16" t="s">
        <v>76</v>
      </c>
      <c r="D1" s="17" t="s">
        <v>77</v>
      </c>
      <c r="E1" s="16" t="s">
        <v>35</v>
      </c>
      <c r="F1" s="17" t="s">
        <v>41</v>
      </c>
      <c r="G1" s="16" t="s">
        <v>78</v>
      </c>
    </row>
    <row r="2" spans="1:7" s="13" customFormat="1" ht="65.25" customHeight="1" x14ac:dyDescent="0.3">
      <c r="A2" s="12" t="s">
        <v>7</v>
      </c>
      <c r="B2" s="12">
        <v>2024</v>
      </c>
      <c r="C2" s="28" t="s">
        <v>79</v>
      </c>
      <c r="D2" s="34" t="s">
        <v>80</v>
      </c>
      <c r="E2" s="13" t="s">
        <v>60</v>
      </c>
      <c r="F2" s="18" t="s">
        <v>81</v>
      </c>
      <c r="G2" s="18" t="s">
        <v>82</v>
      </c>
    </row>
    <row r="3" spans="1:7" s="13" customFormat="1" ht="62.25" customHeight="1" x14ac:dyDescent="0.3">
      <c r="A3" s="12" t="s">
        <v>18</v>
      </c>
      <c r="B3" s="12">
        <v>2025</v>
      </c>
      <c r="C3" s="28" t="s">
        <v>83</v>
      </c>
      <c r="D3" s="34" t="s">
        <v>84</v>
      </c>
      <c r="E3" s="13" t="s">
        <v>85</v>
      </c>
      <c r="F3" s="13" t="s">
        <v>86</v>
      </c>
      <c r="G3" s="18" t="s">
        <v>66</v>
      </c>
    </row>
    <row r="4" spans="1:7" s="13" customFormat="1" ht="51" customHeight="1" x14ac:dyDescent="0.3">
      <c r="A4" s="12" t="s">
        <v>19</v>
      </c>
      <c r="B4" s="12">
        <v>2026</v>
      </c>
      <c r="C4" s="28" t="s">
        <v>87</v>
      </c>
      <c r="D4" s="34" t="s">
        <v>88</v>
      </c>
      <c r="E4" s="13" t="s">
        <v>89</v>
      </c>
      <c r="F4" s="18" t="s">
        <v>65</v>
      </c>
      <c r="G4" s="18" t="s">
        <v>90</v>
      </c>
    </row>
    <row r="5" spans="1:7" s="13" customFormat="1" ht="73.5" customHeight="1" x14ac:dyDescent="0.3">
      <c r="A5" s="12" t="s">
        <v>20</v>
      </c>
      <c r="B5" s="12">
        <v>2027</v>
      </c>
      <c r="C5" s="28" t="s">
        <v>91</v>
      </c>
      <c r="D5" s="34" t="s">
        <v>92</v>
      </c>
      <c r="F5" s="18" t="s">
        <v>93</v>
      </c>
      <c r="G5" s="18"/>
    </row>
    <row r="6" spans="1:7" s="13" customFormat="1" ht="55.2" x14ac:dyDescent="0.3">
      <c r="A6" s="12" t="s">
        <v>21</v>
      </c>
      <c r="B6" s="12">
        <v>2028</v>
      </c>
      <c r="C6" s="28" t="s">
        <v>94</v>
      </c>
      <c r="D6" s="34" t="s">
        <v>95</v>
      </c>
      <c r="F6" s="18" t="s">
        <v>96</v>
      </c>
      <c r="G6" s="14"/>
    </row>
    <row r="7" spans="1:7" s="13" customFormat="1" ht="41.4" x14ac:dyDescent="0.3">
      <c r="A7" s="12" t="s">
        <v>22</v>
      </c>
      <c r="B7" s="12">
        <v>2029</v>
      </c>
      <c r="C7" s="28" t="s">
        <v>97</v>
      </c>
      <c r="D7" s="34" t="s">
        <v>55</v>
      </c>
      <c r="F7" s="14"/>
    </row>
    <row r="8" spans="1:7" s="13" customFormat="1" ht="14.4" x14ac:dyDescent="0.3">
      <c r="A8" s="12" t="s">
        <v>23</v>
      </c>
      <c r="B8" s="12">
        <v>2030</v>
      </c>
      <c r="C8" s="28" t="s">
        <v>98</v>
      </c>
      <c r="F8" s="14"/>
    </row>
    <row r="9" spans="1:7" s="13" customFormat="1" ht="14.4" x14ac:dyDescent="0.3">
      <c r="A9" s="12" t="s">
        <v>24</v>
      </c>
      <c r="B9" s="12">
        <v>2031</v>
      </c>
      <c r="C9" s="28" t="s">
        <v>99</v>
      </c>
      <c r="F9" s="14"/>
    </row>
    <row r="10" spans="1:7" s="13" customFormat="1" ht="14.4" x14ac:dyDescent="0.3">
      <c r="A10" s="12" t="s">
        <v>25</v>
      </c>
      <c r="B10" s="12">
        <v>2032</v>
      </c>
      <c r="C10" s="28" t="s">
        <v>100</v>
      </c>
      <c r="F10" s="14"/>
    </row>
    <row r="11" spans="1:7" s="13" customFormat="1" x14ac:dyDescent="0.3">
      <c r="A11" s="12" t="s">
        <v>9</v>
      </c>
      <c r="B11" s="12">
        <v>2033</v>
      </c>
      <c r="C11" s="28" t="s">
        <v>101</v>
      </c>
    </row>
    <row r="12" spans="1:7" s="13" customFormat="1" x14ac:dyDescent="0.3">
      <c r="A12" s="12" t="s">
        <v>26</v>
      </c>
      <c r="B12" s="12">
        <v>2034</v>
      </c>
      <c r="C12" s="28" t="s">
        <v>102</v>
      </c>
    </row>
    <row r="13" spans="1:7" s="13" customFormat="1" x14ac:dyDescent="0.3">
      <c r="A13" s="12" t="s">
        <v>27</v>
      </c>
      <c r="B13" s="12">
        <v>2035</v>
      </c>
      <c r="C13" s="28" t="s">
        <v>103</v>
      </c>
      <c r="D13" s="18"/>
    </row>
    <row r="14" spans="1:7" s="13" customFormat="1" x14ac:dyDescent="0.3">
      <c r="A14" s="12"/>
      <c r="B14" s="12">
        <v>2036</v>
      </c>
      <c r="C14" s="28" t="s">
        <v>54</v>
      </c>
    </row>
    <row r="15" spans="1:7" s="13" customFormat="1" x14ac:dyDescent="0.3">
      <c r="A15" s="12"/>
      <c r="B15" s="12">
        <v>2037</v>
      </c>
      <c r="C15" s="28" t="s">
        <v>104</v>
      </c>
    </row>
    <row r="16" spans="1:7" s="13" customFormat="1" x14ac:dyDescent="0.3">
      <c r="A16" s="12"/>
      <c r="B16" s="12">
        <v>2038</v>
      </c>
      <c r="C16" s="28" t="s">
        <v>105</v>
      </c>
    </row>
    <row r="17" spans="1:3" s="13" customFormat="1" x14ac:dyDescent="0.3">
      <c r="A17" s="12"/>
      <c r="B17" s="12">
        <v>2039</v>
      </c>
      <c r="C17" s="28" t="s">
        <v>106</v>
      </c>
    </row>
    <row r="18" spans="1:3" s="13" customFormat="1" x14ac:dyDescent="0.3">
      <c r="A18" s="12"/>
      <c r="B18" s="12">
        <v>2040</v>
      </c>
      <c r="C18" s="28" t="s">
        <v>107</v>
      </c>
    </row>
    <row r="19" spans="1:3" s="13" customFormat="1" x14ac:dyDescent="0.3">
      <c r="A19" s="12"/>
      <c r="B19" s="12">
        <v>2041</v>
      </c>
      <c r="C19" s="28" t="s">
        <v>108</v>
      </c>
    </row>
    <row r="20" spans="1:3" s="13" customFormat="1" ht="18" customHeight="1" x14ac:dyDescent="0.3">
      <c r="B20" s="12">
        <v>2042</v>
      </c>
      <c r="C20" s="28" t="s">
        <v>109</v>
      </c>
    </row>
    <row r="21" spans="1:3" s="13" customFormat="1" ht="18" customHeight="1" x14ac:dyDescent="0.25">
      <c r="B21" s="12">
        <v>2043</v>
      </c>
      <c r="C21" s="15"/>
    </row>
    <row r="22" spans="1:3" x14ac:dyDescent="0.25">
      <c r="B22" s="12">
        <v>2044</v>
      </c>
    </row>
    <row r="23" spans="1:3" x14ac:dyDescent="0.25">
      <c r="B23" s="12">
        <v>2045</v>
      </c>
    </row>
    <row r="24" spans="1:3" x14ac:dyDescent="0.25">
      <c r="B24" s="12">
        <v>2046</v>
      </c>
    </row>
    <row r="25" spans="1:3" x14ac:dyDescent="0.25">
      <c r="B25" s="12">
        <v>2047</v>
      </c>
    </row>
    <row r="26" spans="1:3" x14ac:dyDescent="0.25">
      <c r="B26" s="12">
        <v>2048</v>
      </c>
    </row>
    <row r="27" spans="1:3" x14ac:dyDescent="0.25">
      <c r="B27" s="12">
        <v>2049</v>
      </c>
    </row>
    <row r="28" spans="1:3" x14ac:dyDescent="0.25">
      <c r="B28" s="12">
        <v>2050</v>
      </c>
    </row>
  </sheetData>
  <sortState xmlns:xlrd2="http://schemas.microsoft.com/office/spreadsheetml/2017/richdata2" ref="C2:C21">
    <sortCondition ref="C2:C21"/>
  </sortState>
  <pageMargins left="0.7" right="0.7" top="0.75" bottom="0.75" header="0.3" footer="0.3"/>
  <pageSetup orientation="portrait" horizontalDpi="4294967293"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2E45575AD94644085A1B5F9F0DFCB8C" ma:contentTypeVersion="32" ma:contentTypeDescription="Crear nuevo documento." ma:contentTypeScope="" ma:versionID="0910770dc67abe83267d09c094ee71c0">
  <xsd:schema xmlns:xsd="http://www.w3.org/2001/XMLSchema" xmlns:xs="http://www.w3.org/2001/XMLSchema" xmlns:p="http://schemas.microsoft.com/office/2006/metadata/properties" xmlns:ns2="5c9c95be-1f31-46f2-a786-fb332161d145" xmlns:ns3="38ef67d2-6151-4d5a-b01d-9e1fa2428a9e" targetNamespace="http://schemas.microsoft.com/office/2006/metadata/properties" ma:root="true" ma:fieldsID="4846edf64232e88498ae6528b8dcd8e5" ns2:_="" ns3:_="">
    <xsd:import namespace="5c9c95be-1f31-46f2-a786-fb332161d145"/>
    <xsd:import namespace="38ef67d2-6151-4d5a-b01d-9e1fa2428a9e"/>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2:MediaServiceDateTaken" minOccurs="0"/>
                <xsd:element ref="ns2:MediaServiceLocation"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SearchProperties" minOccurs="0"/>
                <xsd:element ref="ns2:MediaServiceObjectDetectorVersion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9c95be-1f31-46f2-a786-fb332161d145"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3" nillable="true" ma:displayName="MediaServiceDateTaken" ma:description="" ma:hidden="true" ma:internalName="MediaServiceDateTaken"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41f14a09-b142-4f1a-9b1d-85a23056d56a"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8ef67d2-6151-4d5a-b01d-9e1fa2428a9e" elementFormDefault="qualified">
    <xsd:import namespace="http://schemas.microsoft.com/office/2006/documentManagement/types"/>
    <xsd:import namespace="http://schemas.microsoft.com/office/infopath/2007/PartnerControls"/>
    <xsd:element name="SharedWithUsers" ma:index="11"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talles de uso compartido" ma:description="" ma:internalName="SharedWithDetails" ma:readOnly="true">
      <xsd:simpleType>
        <xsd:restriction base="dms:Note">
          <xsd:maxLength value="255"/>
        </xsd:restriction>
      </xsd:simpleType>
    </xsd:element>
    <xsd:element name="TaxCatchAll" ma:index="23" nillable="true" ma:displayName="Taxonomy Catch All Column" ma:hidden="true" ma:list="{888f99e3-9f77-4a18-bdd5-c49b12b61a84}" ma:internalName="TaxCatchAll" ma:showField="CatchAllData" ma:web="38ef67d2-6151-4d5a-b01d-9e1fa2428a9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c9c95be-1f31-46f2-a786-fb332161d145">
      <Terms xmlns="http://schemas.microsoft.com/office/infopath/2007/PartnerControls"/>
    </lcf76f155ced4ddcb4097134ff3c332f>
    <TaxCatchAll xmlns="38ef67d2-6151-4d5a-b01d-9e1fa2428a9e" xsi:nil="true"/>
  </documentManagement>
</p:properties>
</file>

<file path=customXml/itemProps1.xml><?xml version="1.0" encoding="utf-8"?>
<ds:datastoreItem xmlns:ds="http://schemas.openxmlformats.org/officeDocument/2006/customXml" ds:itemID="{D0F40D52-6EED-4F1F-87F6-1BBE2E8615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9c95be-1f31-46f2-a786-fb332161d145"/>
    <ds:schemaRef ds:uri="38ef67d2-6151-4d5a-b01d-9e1fa2428a9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C7082AC-62BE-4F4D-BBBE-F4673B53F345}">
  <ds:schemaRefs>
    <ds:schemaRef ds:uri="http://schemas.microsoft.com/sharepoint/v3/contenttype/forms"/>
  </ds:schemaRefs>
</ds:datastoreItem>
</file>

<file path=customXml/itemProps3.xml><?xml version="1.0" encoding="utf-8"?>
<ds:datastoreItem xmlns:ds="http://schemas.openxmlformats.org/officeDocument/2006/customXml" ds:itemID="{1C3133E0-513C-4911-A546-967F59EC1FC9}">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38ef67d2-6151-4d5a-b01d-9e1fa2428a9e"/>
    <ds:schemaRef ds:uri="5c9c95be-1f31-46f2-a786-fb332161d145"/>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INDICADORES GESTION</vt:lpstr>
      <vt:lpstr>Gráfica</vt:lpstr>
      <vt:lpstr>Listas desplegables</vt:lpstr>
      <vt:lpstr>Meses</vt:lpstr>
      <vt:lpstr>'Listas desplegables'!Proy_Estrat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Yohn Mauricio Guerrero Hernandez</dc:creator>
  <cp:keywords/>
  <dc:description/>
  <cp:lastModifiedBy>Sofy Lorena Arenas Vera</cp:lastModifiedBy>
  <cp:revision/>
  <dcterms:created xsi:type="dcterms:W3CDTF">2018-02-23T18:02:25Z</dcterms:created>
  <dcterms:modified xsi:type="dcterms:W3CDTF">2026-07-09T20:11:42Z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0x01010082E45575AD94644085A1B5F9F0DFCB8C</vt:lpwstr>
  </property>
  <property fmtid="{D5CDD505-2E9C-101B-9397-08002B2CF9AE}" pid="3" name="MediaServiceImageTags">
    <vt:lpwstr/>
  </property>
</Properties>
</file>