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sdisgovco-my.sharepoint.com/personal/sarenasv_sdis_gov_co/Documents/2026 contrato 0787/04. Abril/3. Riesgos/Gestión/"/>
    </mc:Choice>
  </mc:AlternateContent>
  <xr:revisionPtr revIDLastSave="10" documentId="8_{347AACB8-705E-4614-8C68-EC491A8B490D}" xr6:coauthVersionLast="47" xr6:coauthVersionMax="47" xr10:uidLastSave="{46BCF625-C968-436C-AA9F-B7EF9D01E254}"/>
  <bookViews>
    <workbookView xWindow="-120" yWindow="-120" windowWidth="29040" windowHeight="15840" tabRatio="766" xr2:uid="{00000000-000D-0000-FFFF-FFFF00000000}"/>
  </bookViews>
  <sheets>
    <sheet name="1. Mapa y plan de tratamiento" sheetId="5" r:id="rId1"/>
    <sheet name="2. Evaluación de controles" sheetId="8" r:id="rId2"/>
    <sheet name="Anexos" sheetId="7" r:id="rId3"/>
    <sheet name="Criterios" sheetId="9" state="hidden" r:id="rId4"/>
  </sheets>
  <definedNames>
    <definedName name="_xlnm._FilterDatabase" localSheetId="1" hidden="1">'2. Evaluación de controles'!#REF!</definedName>
    <definedName name="_xlnm.Print_Area" localSheetId="0">'1. Mapa y plan de tratamiento'!$A$1:$AW$13</definedName>
    <definedName name="_xlnm.Print_Area" localSheetId="1">'2. Evaluación de controles'!$A$28:$W$49</definedName>
    <definedName name="_xlnm.Print_Area" localSheetId="2">Anexos!$A$1:$G$45</definedName>
    <definedName name="_xlnm.Print_Titles" localSheetId="1">'2. Evaluación de controles'!$2:$5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2" i="5" l="1"/>
  <c r="T20" i="8"/>
  <c r="R21" i="8"/>
  <c r="S20" i="8"/>
  <c r="R20" i="8"/>
  <c r="U14" i="8"/>
  <c r="T14" i="8"/>
  <c r="S14" i="8"/>
  <c r="R15" i="8"/>
  <c r="R14" i="8"/>
  <c r="T36" i="8"/>
  <c r="K47" i="8"/>
  <c r="I47" i="8"/>
  <c r="Q47" i="8" s="1"/>
  <c r="R47" i="8" s="1"/>
  <c r="K46" i="8"/>
  <c r="Q46" i="8" s="1"/>
  <c r="R46" i="8" s="1"/>
  <c r="I46" i="8"/>
  <c r="K45" i="8"/>
  <c r="Q45" i="8" s="1"/>
  <c r="I45" i="8"/>
  <c r="Q44" i="8"/>
  <c r="R44" i="8" s="1"/>
  <c r="R45" i="8" s="1"/>
  <c r="S44" i="8" s="1"/>
  <c r="K44" i="8"/>
  <c r="I44" i="8"/>
  <c r="Q43" i="8"/>
  <c r="K43" i="8"/>
  <c r="I43" i="8"/>
  <c r="K42" i="8"/>
  <c r="Q42" i="8" s="1"/>
  <c r="R42" i="8" s="1"/>
  <c r="R43" i="8" s="1"/>
  <c r="S42" i="8" s="1"/>
  <c r="I42" i="8"/>
  <c r="K41" i="8"/>
  <c r="Q41" i="8" s="1"/>
  <c r="R41" i="8" s="1"/>
  <c r="S40" i="8" s="1"/>
  <c r="I41" i="8"/>
  <c r="Q40" i="8"/>
  <c r="R40" i="8" s="1"/>
  <c r="K40" i="8"/>
  <c r="I40" i="8"/>
  <c r="Q39" i="8"/>
  <c r="K39" i="8"/>
  <c r="I39" i="8"/>
  <c r="K38" i="8"/>
  <c r="I38" i="8"/>
  <c r="Q38" i="8" s="1"/>
  <c r="R38" i="8" s="1"/>
  <c r="R39" i="8" s="1"/>
  <c r="S38" i="8" s="1"/>
  <c r="K37" i="8"/>
  <c r="I37" i="8"/>
  <c r="Q37" i="8" s="1"/>
  <c r="Q36" i="8"/>
  <c r="R36" i="8" s="1"/>
  <c r="R37" i="8" s="1"/>
  <c r="S36" i="8" s="1"/>
  <c r="K36" i="8"/>
  <c r="I36" i="8"/>
  <c r="G42" i="8"/>
  <c r="F42" i="8"/>
  <c r="G36" i="8"/>
  <c r="E42" i="8"/>
  <c r="E36" i="8"/>
  <c r="F36" i="8"/>
  <c r="C42" i="8"/>
  <c r="C36" i="8"/>
  <c r="B42" i="8"/>
  <c r="B36" i="8"/>
  <c r="S46" i="8" l="1"/>
  <c r="T42" i="8" s="1"/>
  <c r="U42" i="8" s="1"/>
  <c r="U36" i="8"/>
  <c r="Q15" i="8" l="1"/>
  <c r="G20" i="8"/>
  <c r="G14" i="8"/>
  <c r="F20" i="8"/>
  <c r="F14" i="8"/>
  <c r="C20" i="8"/>
  <c r="C14" i="8"/>
  <c r="A1" i="8" l="1"/>
  <c r="T11" i="5"/>
  <c r="R11" i="5" l="1"/>
  <c r="R12" i="5"/>
  <c r="L11" i="5"/>
  <c r="I16" i="8" l="1"/>
  <c r="K16" i="8"/>
  <c r="I17" i="8"/>
  <c r="K17" i="8"/>
  <c r="I18" i="8"/>
  <c r="K18" i="8"/>
  <c r="Q18" i="8" s="1"/>
  <c r="R18" i="8" s="1"/>
  <c r="I19" i="8"/>
  <c r="K19" i="8"/>
  <c r="Q19" i="8" s="1"/>
  <c r="R19" i="8" s="1"/>
  <c r="K15" i="8"/>
  <c r="E14" i="8"/>
  <c r="I14" i="8"/>
  <c r="K14" i="8"/>
  <c r="I15" i="8"/>
  <c r="E20" i="8"/>
  <c r="I20" i="8"/>
  <c r="K20" i="8"/>
  <c r="I21" i="8"/>
  <c r="K21" i="8"/>
  <c r="Q21" i="8" s="1"/>
  <c r="I22" i="8"/>
  <c r="K22" i="8"/>
  <c r="I23" i="8"/>
  <c r="K23" i="8"/>
  <c r="I24" i="8"/>
  <c r="K24" i="8"/>
  <c r="I25" i="8"/>
  <c r="K25" i="8"/>
  <c r="Q16" i="8" l="1"/>
  <c r="R16" i="8" s="1"/>
  <c r="S18" i="8"/>
  <c r="Q17" i="8"/>
  <c r="Q22" i="8"/>
  <c r="R22" i="8" s="1"/>
  <c r="Q24" i="8"/>
  <c r="R24" i="8" s="1"/>
  <c r="Q25" i="8"/>
  <c r="R25" i="8" s="1"/>
  <c r="Q23" i="8"/>
  <c r="Q20" i="8"/>
  <c r="Q14" i="8"/>
  <c r="L12" i="5"/>
  <c r="R17" i="8" l="1"/>
  <c r="S16" i="8" s="1"/>
  <c r="S24" i="8"/>
  <c r="R23" i="8"/>
  <c r="S22" i="8" s="1"/>
  <c r="U20" i="8" l="1"/>
</calcChain>
</file>

<file path=xl/sharedStrings.xml><?xml version="1.0" encoding="utf-8"?>
<sst xmlns="http://schemas.openxmlformats.org/spreadsheetml/2006/main" count="493" uniqueCount="233">
  <si>
    <t>PROCESO SISTEMA DE GESTIÓN
FORMATO MAPA DE RIESGOS</t>
  </si>
  <si>
    <t>Código:</t>
  </si>
  <si>
    <t>FOR-SG-013</t>
  </si>
  <si>
    <t>Versión:</t>
  </si>
  <si>
    <t>Fecha:</t>
  </si>
  <si>
    <t>Memo I2025005913 – 21/02/2025</t>
  </si>
  <si>
    <t>Página:</t>
  </si>
  <si>
    <t>1 de 3</t>
  </si>
  <si>
    <t>Clasificación: Información Pública</t>
  </si>
  <si>
    <t>Mapa de riesgos de:</t>
  </si>
  <si>
    <t>Gestión</t>
  </si>
  <si>
    <t>SECCIÓN A. Identificación y análisis</t>
  </si>
  <si>
    <t>SECCIÓN B. Valoración y tratamiento</t>
  </si>
  <si>
    <t>SECCIÓN C. Monitoreo y revisión</t>
  </si>
  <si>
    <t>Proceso</t>
  </si>
  <si>
    <t>Objetivo del proceso</t>
  </si>
  <si>
    <t>Actividad del proceso</t>
  </si>
  <si>
    <t>Circular y fecha de oficialización</t>
  </si>
  <si>
    <t>Código</t>
  </si>
  <si>
    <t>Causa raíz</t>
  </si>
  <si>
    <t>Riesgo</t>
  </si>
  <si>
    <t>Área de impacto</t>
  </si>
  <si>
    <t>Clasificación</t>
  </si>
  <si>
    <t>Riesgo Inherente</t>
  </si>
  <si>
    <t>Actividad de control</t>
  </si>
  <si>
    <t>Tipo de actividad de control</t>
  </si>
  <si>
    <t>Forma de ejecución de la actividad de control</t>
  </si>
  <si>
    <t>Riesgo Residual</t>
  </si>
  <si>
    <t>Decisión del líder de proceso</t>
  </si>
  <si>
    <t>Plan de tratamiento</t>
  </si>
  <si>
    <t>Monitoreo primer trimestre</t>
  </si>
  <si>
    <t>Monitoreo segundo trimestre</t>
  </si>
  <si>
    <t>Monitoreo tercer trimestre</t>
  </si>
  <si>
    <t>Monitoreo cuarto trimestre</t>
  </si>
  <si>
    <t>Probabilidad</t>
  </si>
  <si>
    <t>Impacto</t>
  </si>
  <si>
    <t>Nivel</t>
  </si>
  <si>
    <t>Actividades a desarrollar</t>
  </si>
  <si>
    <t>Responsable</t>
  </si>
  <si>
    <t>Indicador o criterio de medición</t>
  </si>
  <si>
    <t>Meta</t>
  </si>
  <si>
    <t>Fecha de inicio</t>
  </si>
  <si>
    <t>Fecha de terminación</t>
  </si>
  <si>
    <t>Fecha</t>
  </si>
  <si>
    <t>Nivel de avance del periodo</t>
  </si>
  <si>
    <t>Descripción de avances y evidencias</t>
  </si>
  <si>
    <t>Riesgo materializado</t>
  </si>
  <si>
    <t>Observaciones por parte de la segunda línea de defensa</t>
  </si>
  <si>
    <t>Nivel de avance acumulado</t>
  </si>
  <si>
    <t>Gestión jurídica</t>
  </si>
  <si>
    <t>Establecer los lineamientos jurídicos de la Secretaría Distrital de Integración Social, a través de la  conceptualización, la prevención del daño antijurídico y la gestión de la defensa judicial y administrativa con el fin de dar cumplimiento a las actuaciones de la Entidad en el marco de la normativa vigente.</t>
  </si>
  <si>
    <t>Analizar y evaluar los requisitos legales vigentes y otros aplicables a los procesos del Sistema de Gestión de la Entidad</t>
  </si>
  <si>
    <t>R-GJ-001</t>
  </si>
  <si>
    <t xml:space="preserve">No se identifican oportunamente los cambios normativos aplicables a la gestión de la entidad por cada una de las dependencias. </t>
  </si>
  <si>
    <t>Económica y reputacional</t>
  </si>
  <si>
    <t>De cumplimiento</t>
  </si>
  <si>
    <t>60% - Media</t>
  </si>
  <si>
    <t>60% - Moderado</t>
  </si>
  <si>
    <t>En el primer y tercer trimestre de la vigencia, el administrador del procedimiento de requisitos legales, designado por el(a) Jefe de la Oficina Jurídica, solicita a las dependencias de la Entidad, mediante correo electrónico, la actualización de la matriz de requisitos legales, conforme a lo establecido en el procedimiento Identificación y seguimiento de requisitos legales y otros aplicables (PCD-GJ-001).  Con base en esta información, el administrador del procedimiento analiza, evalúa, actualiza y gestiona la publicación en la página web institucional la matriz de requisitos legales de la Entidad en el segundo y cuarto trimestre de la vigencia.
Como evidencia se cuenta con 2 matrices evaluadas (junio y diciembre) que contienen los requisitos legales de la entidad. Adicional, correos de solicitud (marzo y septiembre) y/o de recepción de insumos.  
En caso de no recibir la información de las dependencias, en el tiempo establecido, el administrador de procedimiento procede a remitir memorando interno a los directivos de las dependencias correspondientes, solicitando la identificación de requisitos legales aplicables a través de la matriz.</t>
  </si>
  <si>
    <t>Preventiva</t>
  </si>
  <si>
    <t>Manual</t>
  </si>
  <si>
    <t>40% - Baja</t>
  </si>
  <si>
    <t>Reducir</t>
  </si>
  <si>
    <t>Administrador del procedimiento Requisitos legales</t>
  </si>
  <si>
    <t>(Número de matrices de requisitos legales aplicables actualizadas / Total de  matrices de  requisitos legales programadas) 100
Nota: el avance programado para cada semestre  es del 50%, equivalente a la evaluación y publicación de una matriz.</t>
  </si>
  <si>
    <t xml:space="preserve">Recepcionar, analizar, procesar, proyectar y dar respuesta a los diferentes requerimientos que se allegan a la Oficina Jurídica. </t>
  </si>
  <si>
    <t>R-GJ-002</t>
  </si>
  <si>
    <t xml:space="preserve">No se reporta con calidad y oportunidad la información necesaria para dar respuesta a los  requerimientos judiciales de la Entidad, por parte de las dependencias misionales </t>
  </si>
  <si>
    <t>Posibilidad de afectación en la defensa jurídica de la entidad frente a  los pronunciamientos  judiciales y administrativos en contra de los intereses institucionales, debido a desviaciones en la información suministrada por las dependencias misionales para responder oportunamente los requerimientos judiciales.</t>
  </si>
  <si>
    <t>40% - Menor</t>
  </si>
  <si>
    <t>El Jefe de la Oficina Jurídica remitirá trimestralmente a las dependencias misionales de la Entidad (Direcciones y Subdirecciones), memorados internos con las recomendaciones y parámetros definidos para la entrega de los insumos que permiten dar respuesta a los requerimientos judiciales solicitados a la Oficina Jurídica, con el fin de contar con información oportuna y de calidad, teniendo como referencia lo establecido en la Política de Prevención del Daño Antijurídico.
Como evidencia se adjunta memorando trimestral, con las recomendaciones para la prevención del daño antijurídico.</t>
  </si>
  <si>
    <t>Jefe Oficina Jurídica</t>
  </si>
  <si>
    <t>(Números de memorando de comunicación remitidos / Total de memorandos programados) 100
Meta: El avance programado para cada trimestre es del 25%.</t>
  </si>
  <si>
    <t xml:space="preserve">100%
</t>
  </si>
  <si>
    <t>2 de 3</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</si>
  <si>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</si>
  <si>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Fecha de elaboración:</t>
  </si>
  <si>
    <t>Proceso:</t>
  </si>
  <si>
    <t>Nombres y apellidos del gestor de proceso:</t>
  </si>
  <si>
    <t>Manuel Enrique Orjuela Duran</t>
  </si>
  <si>
    <t>CÓDIGO</t>
  </si>
  <si>
    <t>RIESGO</t>
  </si>
  <si>
    <t>PROBABILIDAD INHERENTE</t>
  </si>
  <si>
    <t>CAUSA</t>
  </si>
  <si>
    <t>CONTROL</t>
  </si>
  <si>
    <t>CRITERIOS DE EVALUACIÓN DEL DISEÑO DEL CONTROL</t>
  </si>
  <si>
    <t>APLICACIÓN DE CONTROLES PARA ESTABLECER RIESGO RESIDUAL</t>
  </si>
  <si>
    <t>PROBABILIDAD RESIDUAL</t>
  </si>
  <si>
    <t>1. Atributos de eficiencia</t>
  </si>
  <si>
    <t>2. Atributos informativos</t>
  </si>
  <si>
    <t>Total valoración del control</t>
  </si>
  <si>
    <t>Efectividad del control</t>
  </si>
  <si>
    <t>Efectividad del conjunto de controles</t>
  </si>
  <si>
    <t>Nivel de probabilidad residual</t>
  </si>
  <si>
    <t>Rango de califiación de la ejecución</t>
  </si>
  <si>
    <t>Descriptor</t>
  </si>
  <si>
    <t>Tipo de control</t>
  </si>
  <si>
    <t>Peso</t>
  </si>
  <si>
    <t>Implementación del control</t>
  </si>
  <si>
    <t>Documentación</t>
  </si>
  <si>
    <t>¿Se identifica claramente el propósito de la actividad de control?</t>
  </si>
  <si>
    <t>Frecuencia</t>
  </si>
  <si>
    <t>Evidencia</t>
  </si>
  <si>
    <t>Media</t>
  </si>
  <si>
    <t>Preventivo</t>
  </si>
  <si>
    <t>Documentado</t>
  </si>
  <si>
    <t>Identificado</t>
  </si>
  <si>
    <t>Si</t>
  </si>
  <si>
    <t>Continua</t>
  </si>
  <si>
    <t>Con registro</t>
  </si>
  <si>
    <t xml:space="preserve">2. </t>
  </si>
  <si>
    <t>No aplica</t>
  </si>
  <si>
    <t>2.</t>
  </si>
  <si>
    <t xml:space="preserve">1. </t>
  </si>
  <si>
    <t>3.</t>
  </si>
  <si>
    <t>Baja</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</si>
  <si>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</si>
  <si>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responsable de la revisión:</t>
  </si>
  <si>
    <t>OBSERVACIONES AL DISEÑO DEL CONTROL</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</si>
  <si>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</si>
  <si>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Nombres y apellidos responsable de la evaluación:</t>
  </si>
  <si>
    <t>OBSERVACIONES A LA EJECUCIÓN DEL CONTROL</t>
  </si>
  <si>
    <t>3 de 3</t>
  </si>
  <si>
    <t>Tabla 1. Clasificación de riesgos</t>
  </si>
  <si>
    <t>Categoría</t>
  </si>
  <si>
    <t>Ejecución y administración de procesos</t>
  </si>
  <si>
    <t>Pérdidas derivadas de errores en la ejecución y administración de procesos.</t>
  </si>
  <si>
    <t>Fraude externo</t>
  </si>
  <si>
    <t>Pérdida derivada de actos de fraude por personas ajenas a la organización (no participa personal de la entidad).</t>
  </si>
  <si>
    <t>Corrupción</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</si>
  <si>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</si>
  <si>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</si>
  <si>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Seguridad de la información</t>
  </si>
  <si>
    <t>Financiero</t>
  </si>
  <si>
    <t>Eventos que afecten los estados financieros y todas aquellas áreas involucradas con el proceso financiero como presupuesto, tesorería, contabilidad, cartera, central de cuentas, costos, etc.</t>
  </si>
  <si>
    <t>Fallas tecnológicas</t>
  </si>
  <si>
    <t>Errores en hardware, software, telecomunicaciones, interrupción de servicios básicos.</t>
  </si>
  <si>
    <t>Económica</t>
  </si>
  <si>
    <t>Relaciones laborales</t>
  </si>
  <si>
    <t>Pérdidas que surgen de acciones contrarias a las leyes o acuerdos de empleo, salud o seguridad, del pago de demandas por daños personales o de discriminación.</t>
  </si>
  <si>
    <t>Reputacional</t>
  </si>
  <si>
    <t>Usuarios, productos y prácticas</t>
  </si>
  <si>
    <t>Fallas negligentes o involuntarias de las obligaciones frente a los usuarios y que impiden satisfacer una obligación profesional frente a éstos.</t>
  </si>
  <si>
    <t>Interrupción / Eventos externos / Daños a activos fijos.</t>
  </si>
  <si>
    <t>Pérdida por daños o extravíos de los activos fijos por desastres naturales u otros riesgos/eventos externos como atentados, vandalismo, orden público.</t>
  </si>
  <si>
    <t>Eventos que afecten la situación jurídica o contractual de la organización debido a su incumplimiento o desacato a la normatividad legal y las obligaciones contractuales.</t>
  </si>
  <si>
    <t>Ambiental</t>
  </si>
  <si>
    <t>Posibilidad de que por forma natural o por acción humana se produzca daño en el medio ambiente.</t>
  </si>
  <si>
    <t>Fiscal</t>
  </si>
  <si>
    <t>Es el efecto dañoso sobre los recursos públicos y/o los bienes y/o intereses patrimoniales de naturaleza pública, a causa de un evento potencial.</t>
  </si>
  <si>
    <t>LA/FT- FPADM</t>
  </si>
  <si>
    <t>Posibilidad de pérdida o daño económico o reputacional que puede sufrir una persona natural o jurídica, al ser utilizada para el lavado de activos, financiación del terrorismo o de la proliferación de armas de destrucción masiva.</t>
  </si>
  <si>
    <t>Tabla 2. Niveles de probabilidad</t>
  </si>
  <si>
    <t>NIVEL</t>
  </si>
  <si>
    <t>DESCRIPTOR</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</si>
  <si>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</si>
  <si>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r>
      <t xml:space="preserve">DESCRIPCIÓN RIESGOS DE </t>
    </r>
    <r>
      <rPr>
        <b/>
        <sz val="10"/>
        <rFont val="Arial"/>
        <family val="2"/>
      </rPr>
      <t>CORRUPCIÓN</t>
    </r>
  </si>
  <si>
    <t>Muy baja</t>
  </si>
  <si>
    <t>La actividad que conlleva el riesgo se ejecuta como máximos 2 veces por año</t>
  </si>
  <si>
    <t>El evento puede ocurrir solo en circunstancias excepcionales o no se ha presentado en los últimos 5 años.</t>
  </si>
  <si>
    <t>La actividad que conlleva el riesgo se ejecuta de 3 a 24 veces por año</t>
  </si>
  <si>
    <t>El evento puede ocurrir en algún momento o se ha presentado al menos 1 vez en los últimos 5 años.</t>
  </si>
  <si>
    <t>La actividad que conlleva el riesgo se ejecuta de 25 a 500 veces por año</t>
  </si>
  <si>
    <t>El evento podrá ocurrir en algún momento o se ha presentado al menos 1 vez en los últimos 2 años.</t>
  </si>
  <si>
    <t>Alta</t>
  </si>
  <si>
    <t>La actividad que conlleva el riesgo se ejecuta mínimo 500 veces al año y máximo 5000 veces por año</t>
  </si>
  <si>
    <t>Es viable que el evento ocurra en la mayoría de las circunstancias o se ha presentado al menos 1 vez en el último año.</t>
  </si>
  <si>
    <t>Muy alta</t>
  </si>
  <si>
    <t>La actividad que conlleva el riesgo se ejecuta más de 5000 veces por año</t>
  </si>
  <si>
    <t>Se espera que el evento ocurra en la mayoría de las circunstancias o se ha presentado más de 1 vez al año.</t>
  </si>
  <si>
    <t>Tabla 3. Niveles de impacto</t>
  </si>
  <si>
    <t>AFECTACIÓN ECONÓMICA</t>
  </si>
  <si>
    <t>AFECTACIÓN REPUTACIONAL</t>
  </si>
  <si>
    <t>Leve</t>
  </si>
  <si>
    <t>Afectación menor a 100 SMLMV.</t>
  </si>
  <si>
    <t>El riesgo afecta la imagen de algún área de la entidad.</t>
  </si>
  <si>
    <t>Menor</t>
  </si>
  <si>
    <t>Entre 100 y 500 SMLMV.</t>
  </si>
  <si>
    <t>El riesgo afecta la imagen de la entidad
internamente, de conocimiento general a nivel
interno, de alta o media dirección y/o de
proveedores.</t>
  </si>
  <si>
    <t>Moderado</t>
  </si>
  <si>
    <t>Entre 500 y 1000 SMLMV.</t>
  </si>
  <si>
    <t>El riesgo afecta la imagen de la entidad con
algunos usuarios de relevancia frente al logro
de los objetivos.</t>
  </si>
  <si>
    <t>Mayor</t>
  </si>
  <si>
    <t>Entre 1000 y 5000 SMLMV.</t>
  </si>
  <si>
    <t>El riesgo afecta la imagen de la entidad con
efecto publicitario sostenido a nivel de sector
administrativo, nivel departamental o municipal.</t>
  </si>
  <si>
    <t>Catastrófico</t>
  </si>
  <si>
    <t>Mayor a 5000 SMLMV.</t>
  </si>
  <si>
    <t>El riesgo afecta la imagen de la entidad a nivel
nacional, con efecto publicitario sostenido a
nivel país.</t>
  </si>
  <si>
    <t>Tabla 4. Mapa de calor</t>
  </si>
  <si>
    <t xml:space="preserve">                   \Impacto
                     \
Probabilidad\               </t>
  </si>
  <si>
    <t>20% - Leve</t>
  </si>
  <si>
    <t>80% - Mayor</t>
  </si>
  <si>
    <t>100% - Catastrófico</t>
  </si>
  <si>
    <t>100% - Muy alta</t>
  </si>
  <si>
    <t>Alto</t>
  </si>
  <si>
    <t>Extremo</t>
  </si>
  <si>
    <t>20% - Muy baja</t>
  </si>
  <si>
    <t>80% - Alta</t>
  </si>
  <si>
    <t>Bajo</t>
  </si>
  <si>
    <t>Probabilidad / 
                     Impacto</t>
  </si>
  <si>
    <t xml:space="preserve">Riesgo materializado </t>
  </si>
  <si>
    <t>Forma de ejecución</t>
  </si>
  <si>
    <t>SI</t>
  </si>
  <si>
    <t>Detectiva</t>
  </si>
  <si>
    <t>NO</t>
  </si>
  <si>
    <t>Automática</t>
  </si>
  <si>
    <t>Establecer acciones</t>
  </si>
  <si>
    <t>Decisión del lider</t>
  </si>
  <si>
    <t>Aceptar</t>
  </si>
  <si>
    <t>Evitar</t>
  </si>
  <si>
    <t>Atributos de eficiencia</t>
  </si>
  <si>
    <t>Tipo</t>
  </si>
  <si>
    <t>Detectivo</t>
  </si>
  <si>
    <t>Correctivo</t>
  </si>
  <si>
    <t>Implementación</t>
  </si>
  <si>
    <t>Automático</t>
  </si>
  <si>
    <t>Atributos informativos</t>
  </si>
  <si>
    <t>Sin documentar</t>
  </si>
  <si>
    <t>No identificado</t>
  </si>
  <si>
    <t>Propósito</t>
  </si>
  <si>
    <t>Aleatoria</t>
  </si>
  <si>
    <t>No</t>
  </si>
  <si>
    <t>Sin registro</t>
  </si>
  <si>
    <t>Probabilidad Inherente</t>
  </si>
  <si>
    <t>Circular No. 014 del 27/03/2026</t>
  </si>
  <si>
    <t>La Oficina Jurídica solicitó mediante correo electrónico enviado a los gestores de procesos de la entidad la actualización semestral de la Matriz de Requisitos Legales y Otros Aplicables por procesos.
De acuerdo con lo establecido en la actividad del control, el avance cuantitativo y evidencia se dará una vez finalizado el primer semestre, cuando la matriz este actualizada y publicada.</t>
  </si>
  <si>
    <t>La Oficina Jurídica remitió a los Directores y Subdirectores de la Entidad, el memorado con las recomendación sobre entrega de insumos técnicos para la adecuada atención de acciones de tutela — Prevención del daño antijurídico. En este se describen los parámetros definidos para la entrega de los insumos que permitan dar respuesta a las acciones de tutela.
Cómo evidencia se relaciona el memorando en la carpeta dispuesta para tal fin.</t>
  </si>
  <si>
    <t>Sofy Lorena Arenas Vera</t>
  </si>
  <si>
    <t>Posibilidad de incurrir en inseguridad jurídica en la operación y la prestación de los servicios sociales, debido a la falta de implementación de la normatividad vigente por causa de la  identificación inoportuna de los requisitos legales aplicables a la operatividad y gestión de la entidad.</t>
  </si>
  <si>
    <t xml:space="preserve">10/04/2026. No se generan observaciones o recomendaciones respecto al primer monitoreo del riesgo de gestión.
Se recomienda adelantar las acciones pertinentes para asegurar el cumplimiento de la actividad de control y la meta propuesta. </t>
  </si>
  <si>
    <t xml:space="preserve">10/04/2026 Se recomienda indicar si el riesgo se materializo y verificar ya que no se identifica evidencia.
13/04/2026. No se generan observaciones o recomendaciones respecto al avance y evidencias presentados en el primer monitoreo del riesgo de gestión.
Se recomienda adelantar las acciones pertinentes para asegurar el cumplimiento de la actividad de control y la meta propuesta. </t>
  </si>
  <si>
    <t>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del riesgo.
Debido a que la actividad de control no tiene programado avance para el primer trimestre. no se verifica su ejecución respecto al diseño.</t>
  </si>
  <si>
    <t>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del riesgo.
Se identifica que la actividad se esta ejecutando de acuerdo con el diseño del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</si>
</sst>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1"/>
      <color theme="1"/>
      <name val="Calibri"/>
      <family val="2"/>
      <scheme val="minor"/>
    </font>
    <font>
      <sz val="10"/>
      <name val="Arial"/>
      <family val="2"/>
    </font>
    <font>
      <b/>
      <sz val="10"/>
      <name val="Arial"/>
      <family val="2"/>
    </font>
    <font>
      <sz val="8"/>
      <name val="Arial"/>
      <family val="2"/>
    </font>
    <font>
      <sz val="10"/>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sz val="11"/>
      <name val="Arial"/>
      <family val="2"/>
    </font>
    <font>
      <strike/>
      <sz val="10"/>
      <name val="Arial"/>
      <family val="2"/>
    </font>
  </fonts>
  <fills count="1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s>
  <borders count="3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dashed">
        <color indexed="64"/>
      </top>
      <bottom/>
      <diagonal/>
    </border>
    <border>
      <left style="dashed">
        <color indexed="64"/>
      </left>
      <right style="thin">
        <color indexed="64"/>
      </right>
      <top/>
      <bottom style="thin">
        <color indexed="64"/>
      </bottom>
      <diagonal/>
    </border>
    <border>
      <left style="thin">
        <color indexed="64"/>
      </left>
      <right style="dashed">
        <color indexed="64"/>
      </right>
      <top style="dashed">
        <color indexed="64"/>
      </top>
      <bottom/>
      <diagonal/>
    </border>
    <border>
      <left style="thin">
        <color indexed="64"/>
      </left>
      <right style="dashed">
        <color indexed="64"/>
      </right>
      <top/>
      <bottom style="thin">
        <color indexed="64"/>
      </bottom>
      <diagonal/>
    </border>
  </borders>
  <cellStyleXfs count="5">
    <xf numFmtId="0" fontId="0"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2" fillId="0" borderId="0"/>
  </cellStyleXfs>
  <cellXfs count="255">
    <xf numFmtId="0" fontId="0" fillId="0" borderId="0" xfId="0"/>
    <xf numFmtId="0" fontId="3" fillId="2" borderId="2" xfId="0" applyFont="1" applyFill="1" applyBorder="1" applyAlignment="1" applyProtection="1">
      <alignment horizontal="center" vertical="center" wrapText="1"/>
      <protection locked="0"/>
    </xf>
    <xf numFmtId="0" fontId="3" fillId="0" borderId="0" xfId="0" applyFont="1"/>
    <xf numFmtId="0" fontId="3" fillId="0" borderId="0" xfId="0" applyFont="1" applyAlignment="1">
      <alignment vertical="center"/>
    </xf>
    <xf numFmtId="0" fontId="3" fillId="2" borderId="0" xfId="0" applyFont="1" applyFill="1" applyAlignment="1">
      <alignment vertical="center"/>
    </xf>
    <xf numFmtId="0" fontId="3" fillId="3" borderId="2" xfId="0" applyFont="1" applyFill="1" applyBorder="1" applyAlignment="1">
      <alignment vertical="center" wrapText="1"/>
    </xf>
    <xf numFmtId="0" fontId="0" fillId="3" borderId="2" xfId="0" applyFill="1" applyBorder="1" applyAlignment="1">
      <alignment horizontal="center" vertical="center"/>
    </xf>
    <xf numFmtId="0" fontId="0" fillId="0" borderId="2" xfId="0" applyBorder="1" applyAlignment="1">
      <alignment vertical="center"/>
    </xf>
    <xf numFmtId="0" fontId="3" fillId="8" borderId="2" xfId="0" applyFont="1" applyFill="1" applyBorder="1" applyAlignment="1" applyProtection="1">
      <alignment horizontal="center" vertical="center" wrapText="1"/>
      <protection locked="0"/>
    </xf>
    <xf numFmtId="0" fontId="5" fillId="2" borderId="0" xfId="0" applyFont="1" applyFill="1" applyProtection="1">
      <protection locked="0"/>
    </xf>
    <xf numFmtId="0" fontId="0" fillId="0" borderId="0" xfId="0" applyProtection="1">
      <protection locked="0"/>
    </xf>
    <xf numFmtId="0" fontId="5" fillId="2" borderId="0" xfId="0" applyFont="1" applyFill="1" applyAlignment="1" applyProtection="1">
      <alignment vertical="center"/>
      <protection locked="0"/>
    </xf>
    <xf numFmtId="0" fontId="3" fillId="2" borderId="0" xfId="0" applyFont="1" applyFill="1" applyProtection="1">
      <protection locked="0"/>
    </xf>
    <xf numFmtId="0" fontId="3" fillId="11" borderId="2"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top"/>
      <protection locked="0"/>
    </xf>
    <xf numFmtId="0" fontId="2" fillId="0" borderId="0" xfId="0" applyFont="1"/>
    <xf numFmtId="0" fontId="3" fillId="3" borderId="0" xfId="0" applyFont="1" applyFill="1" applyAlignment="1">
      <alignment horizontal="center" vertical="center" wrapText="1"/>
    </xf>
    <xf numFmtId="0" fontId="0" fillId="8" borderId="0" xfId="0" applyFill="1"/>
    <xf numFmtId="0" fontId="3" fillId="8" borderId="3" xfId="0" applyFont="1" applyFill="1" applyBorder="1"/>
    <xf numFmtId="0" fontId="3" fillId="0" borderId="2" xfId="0" applyFont="1" applyBorder="1" applyAlignment="1" applyProtection="1">
      <alignment horizontal="center" vertical="center" wrapText="1"/>
      <protection locked="0"/>
    </xf>
    <xf numFmtId="0" fontId="2" fillId="3" borderId="2" xfId="0" applyFont="1" applyFill="1" applyBorder="1" applyAlignment="1">
      <alignment vertical="center" wrapText="1"/>
    </xf>
    <xf numFmtId="0" fontId="0" fillId="8" borderId="0" xfId="0" applyFill="1" applyProtection="1">
      <protection locked="0"/>
    </xf>
    <xf numFmtId="0" fontId="2" fillId="3" borderId="2" xfId="0" applyFont="1" applyFill="1" applyBorder="1" applyAlignment="1">
      <alignment vertical="center"/>
    </xf>
    <xf numFmtId="9" fontId="0" fillId="3" borderId="2" xfId="0" applyNumberFormat="1" applyFill="1" applyBorder="1" applyAlignment="1">
      <alignment horizontal="center" vertical="center"/>
    </xf>
    <xf numFmtId="0" fontId="2" fillId="0" borderId="2" xfId="0" applyFont="1" applyBorder="1" applyAlignment="1">
      <alignment vertical="center"/>
    </xf>
    <xf numFmtId="0" fontId="2" fillId="7" borderId="2" xfId="0" applyFont="1" applyFill="1" applyBorder="1" applyAlignment="1">
      <alignment horizontal="center" vertical="center"/>
    </xf>
    <xf numFmtId="0" fontId="2" fillId="3" borderId="1" xfId="0" applyFont="1" applyFill="1" applyBorder="1" applyAlignment="1" applyProtection="1">
      <alignment vertical="center" wrapText="1"/>
      <protection locked="0"/>
    </xf>
    <xf numFmtId="0" fontId="7" fillId="8" borderId="0" xfId="0" applyFont="1" applyFill="1" applyAlignment="1">
      <alignment horizontal="center" vertical="center"/>
    </xf>
    <xf numFmtId="0" fontId="8" fillId="8" borderId="0" xfId="0" applyFont="1" applyFill="1" applyAlignment="1">
      <alignment horizontal="center" vertical="center"/>
    </xf>
    <xf numFmtId="0" fontId="7" fillId="8" borderId="0" xfId="0" applyFont="1" applyFill="1" applyAlignment="1">
      <alignment horizontal="center"/>
    </xf>
    <xf numFmtId="0" fontId="7" fillId="8" borderId="0" xfId="0" applyFont="1" applyFill="1"/>
    <xf numFmtId="0" fontId="3" fillId="8" borderId="0" xfId="0" applyFont="1" applyFill="1"/>
    <xf numFmtId="0" fontId="8" fillId="8" borderId="0" xfId="0" applyFont="1" applyFill="1" applyAlignment="1">
      <alignment vertical="center" wrapText="1"/>
    </xf>
    <xf numFmtId="0" fontId="7" fillId="8" borderId="0" xfId="0" applyFont="1" applyFill="1" applyAlignment="1" applyProtection="1">
      <alignment vertical="center" wrapText="1"/>
      <protection locked="0"/>
    </xf>
    <xf numFmtId="0" fontId="7" fillId="8" borderId="0" xfId="0" applyFont="1" applyFill="1" applyAlignment="1">
      <alignment vertical="center"/>
    </xf>
    <xf numFmtId="0" fontId="9" fillId="2" borderId="2" xfId="0" applyFont="1" applyFill="1" applyBorder="1" applyAlignment="1">
      <alignment vertical="center"/>
    </xf>
    <xf numFmtId="0" fontId="9" fillId="2" borderId="2" xfId="0" applyFont="1" applyFill="1" applyBorder="1" applyAlignment="1" applyProtection="1">
      <alignment horizontal="left" vertical="center"/>
      <protection locked="0"/>
    </xf>
    <xf numFmtId="0" fontId="9" fillId="2" borderId="2" xfId="0" applyFont="1" applyFill="1" applyBorder="1" applyAlignment="1" applyProtection="1">
      <alignment horizontal="left" vertical="center" wrapText="1"/>
      <protection locked="0"/>
    </xf>
    <xf numFmtId="0" fontId="9" fillId="2" borderId="2" xfId="0" applyFont="1" applyFill="1" applyBorder="1" applyAlignment="1" applyProtection="1">
      <alignment vertical="center"/>
      <protection locked="0"/>
    </xf>
    <xf numFmtId="0" fontId="11" fillId="8" borderId="0" xfId="2" applyFont="1" applyFill="1" applyAlignment="1" applyProtection="1">
      <alignment wrapText="1"/>
      <protection locked="0"/>
    </xf>
    <xf numFmtId="0" fontId="2" fillId="8" borderId="0" xfId="2" applyFont="1" applyFill="1" applyAlignment="1" applyProtection="1">
      <alignment horizontal="left" wrapText="1"/>
      <protection locked="0"/>
    </xf>
    <xf numFmtId="0" fontId="2" fillId="8" borderId="0" xfId="2" applyFont="1" applyFill="1" applyAlignment="1" applyProtection="1">
      <alignment horizontal="center" wrapText="1"/>
      <protection locked="0"/>
    </xf>
    <xf numFmtId="0" fontId="2" fillId="8" borderId="0" xfId="2" applyFont="1" applyFill="1" applyAlignment="1" applyProtection="1">
      <alignment horizontal="center" vertical="center" wrapText="1"/>
      <protection locked="0"/>
    </xf>
    <xf numFmtId="0" fontId="11" fillId="8" borderId="0" xfId="2" applyFont="1" applyFill="1" applyAlignment="1" applyProtection="1">
      <alignment horizontal="center" wrapText="1"/>
      <protection locked="0"/>
    </xf>
    <xf numFmtId="0" fontId="2" fillId="0" borderId="0" xfId="2" applyFont="1" applyAlignment="1" applyProtection="1">
      <alignment horizontal="center" vertical="center" wrapText="1"/>
      <protection locked="0"/>
    </xf>
    <xf numFmtId="0" fontId="3" fillId="8" borderId="0" xfId="2" applyFont="1" applyFill="1" applyAlignment="1" applyProtection="1">
      <alignment horizontal="center" vertical="center" wrapText="1"/>
      <protection locked="0"/>
    </xf>
    <xf numFmtId="0" fontId="12" fillId="8" borderId="0" xfId="2" applyFont="1" applyFill="1" applyAlignment="1" applyProtection="1">
      <alignment horizontal="center" vertical="center" wrapText="1"/>
      <protection locked="0"/>
    </xf>
    <xf numFmtId="9" fontId="2" fillId="8" borderId="16" xfId="2" applyNumberFormat="1" applyFont="1" applyFill="1" applyBorder="1" applyAlignment="1" applyProtection="1">
      <alignment horizontal="center" vertical="center" wrapText="1"/>
      <protection hidden="1"/>
    </xf>
    <xf numFmtId="0" fontId="2" fillId="8" borderId="16" xfId="2" applyFont="1" applyFill="1" applyBorder="1" applyAlignment="1" applyProtection="1">
      <alignment horizontal="center" vertical="center" wrapText="1"/>
      <protection locked="0"/>
    </xf>
    <xf numFmtId="9" fontId="2" fillId="8" borderId="16" xfId="3" applyFont="1" applyFill="1" applyBorder="1" applyAlignment="1" applyProtection="1">
      <alignment horizontal="center" vertical="center" wrapText="1"/>
      <protection hidden="1"/>
    </xf>
    <xf numFmtId="0" fontId="2" fillId="8" borderId="16" xfId="2" applyFont="1" applyFill="1" applyBorder="1" applyAlignment="1" applyProtection="1">
      <alignment vertical="center" wrapText="1"/>
      <protection locked="0"/>
    </xf>
    <xf numFmtId="9" fontId="2" fillId="8" borderId="20" xfId="2" applyNumberFormat="1" applyFont="1" applyFill="1" applyBorder="1" applyAlignment="1" applyProtection="1">
      <alignment horizontal="center" vertical="center" wrapText="1"/>
      <protection hidden="1"/>
    </xf>
    <xf numFmtId="0" fontId="2" fillId="8" borderId="20" xfId="2" applyFont="1" applyFill="1" applyBorder="1" applyAlignment="1" applyProtection="1">
      <alignment horizontal="center" vertical="center" wrapText="1"/>
      <protection locked="0"/>
    </xf>
    <xf numFmtId="9" fontId="2" fillId="8" borderId="20" xfId="3" applyFont="1" applyFill="1" applyBorder="1" applyAlignment="1" applyProtection="1">
      <alignment horizontal="center" vertical="center" wrapText="1"/>
      <protection hidden="1"/>
    </xf>
    <xf numFmtId="0" fontId="2" fillId="8" borderId="20" xfId="2" applyFont="1" applyFill="1" applyBorder="1" applyAlignment="1" applyProtection="1">
      <alignment vertical="center" wrapText="1"/>
      <protection locked="0"/>
    </xf>
    <xf numFmtId="9" fontId="2" fillId="8" borderId="23" xfId="2" applyNumberFormat="1" applyFont="1" applyFill="1" applyBorder="1" applyAlignment="1" applyProtection="1">
      <alignment horizontal="center" vertical="center" wrapText="1"/>
      <protection hidden="1"/>
    </xf>
    <xf numFmtId="0" fontId="2" fillId="8" borderId="23" xfId="2" applyFont="1" applyFill="1" applyBorder="1" applyAlignment="1" applyProtection="1">
      <alignment horizontal="center" vertical="center" wrapText="1"/>
      <protection locked="0"/>
    </xf>
    <xf numFmtId="9" fontId="2" fillId="8" borderId="23" xfId="3" applyFont="1" applyFill="1" applyBorder="1" applyAlignment="1" applyProtection="1">
      <alignment horizontal="center" vertical="center" wrapText="1"/>
      <protection hidden="1"/>
    </xf>
    <xf numFmtId="0" fontId="2" fillId="8" borderId="23" xfId="2" applyFont="1" applyFill="1" applyBorder="1" applyAlignment="1" applyProtection="1">
      <alignment vertical="center" wrapText="1"/>
      <protection locked="0"/>
    </xf>
    <xf numFmtId="0" fontId="13" fillId="8" borderId="0" xfId="2" applyFont="1" applyFill="1" applyAlignment="1" applyProtection="1">
      <alignment horizontal="center" vertical="center" wrapText="1"/>
      <protection locked="0"/>
    </xf>
    <xf numFmtId="0" fontId="13" fillId="8" borderId="2" xfId="2" applyFont="1" applyFill="1" applyBorder="1" applyAlignment="1" applyProtection="1">
      <alignment horizontal="center" vertical="center" wrapText="1"/>
      <protection locked="0"/>
    </xf>
    <xf numFmtId="9" fontId="2" fillId="8" borderId="26" xfId="2" applyNumberFormat="1" applyFont="1" applyFill="1" applyBorder="1" applyAlignment="1" applyProtection="1">
      <alignment horizontal="center" vertical="center" wrapText="1"/>
      <protection hidden="1"/>
    </xf>
    <xf numFmtId="0" fontId="2" fillId="8" borderId="26" xfId="2" applyFont="1" applyFill="1" applyBorder="1" applyAlignment="1" applyProtection="1">
      <alignment horizontal="center" vertical="center" wrapText="1"/>
      <protection locked="0"/>
    </xf>
    <xf numFmtId="9" fontId="2" fillId="8" borderId="26" xfId="3" applyFont="1" applyFill="1" applyBorder="1" applyAlignment="1" applyProtection="1">
      <alignment horizontal="center" vertical="center" wrapText="1"/>
      <protection hidden="1"/>
    </xf>
    <xf numFmtId="0" fontId="2" fillId="8" borderId="26" xfId="2" applyFont="1" applyFill="1" applyBorder="1" applyAlignment="1" applyProtection="1">
      <alignment vertical="center" wrapText="1"/>
      <protection locked="0"/>
    </xf>
    <xf numFmtId="0" fontId="14" fillId="8" borderId="0" xfId="2" applyFont="1" applyFill="1" applyAlignment="1" applyProtection="1">
      <alignment horizontal="center" vertical="center" wrapText="1"/>
      <protection locked="0"/>
    </xf>
    <xf numFmtId="0" fontId="2" fillId="11" borderId="2" xfId="2" applyFont="1" applyFill="1" applyBorder="1" applyAlignment="1" applyProtection="1">
      <alignment horizontal="center" vertical="center" wrapText="1"/>
      <protection locked="0"/>
    </xf>
    <xf numFmtId="0" fontId="2" fillId="11" borderId="2" xfId="4" applyFill="1" applyBorder="1" applyAlignment="1" applyProtection="1">
      <alignment horizontal="center" vertical="center" wrapText="1"/>
      <protection locked="0"/>
    </xf>
    <xf numFmtId="0" fontId="16" fillId="8" borderId="0" xfId="2" applyFont="1" applyFill="1" applyAlignment="1" applyProtection="1">
      <alignment horizontal="left" vertical="center"/>
      <protection locked="0"/>
    </xf>
    <xf numFmtId="0" fontId="15" fillId="8" borderId="0" xfId="2" applyFont="1" applyFill="1" applyAlignment="1" applyProtection="1">
      <alignment horizontal="left" wrapText="1"/>
      <protection locked="0"/>
    </xf>
    <xf numFmtId="0" fontId="2" fillId="8" borderId="0" xfId="2" applyFont="1" applyFill="1" applyAlignment="1" applyProtection="1">
      <alignment horizontal="right" vertical="center" wrapText="1"/>
      <protection locked="0"/>
    </xf>
    <xf numFmtId="0" fontId="1" fillId="8" borderId="0" xfId="2" applyFill="1" applyProtection="1">
      <protection locked="0"/>
    </xf>
    <xf numFmtId="0" fontId="18" fillId="8" borderId="0" xfId="2" applyFont="1" applyFill="1" applyAlignment="1" applyProtection="1">
      <alignment horizontal="center" wrapText="1"/>
      <protection locked="0"/>
    </xf>
    <xf numFmtId="0" fontId="2" fillId="8" borderId="0" xfId="2" applyFont="1" applyFill="1" applyAlignment="1" applyProtection="1">
      <alignment vertical="center" wrapText="1"/>
      <protection locked="0"/>
    </xf>
    <xf numFmtId="0" fontId="18" fillId="8" borderId="0" xfId="2" applyFont="1" applyFill="1" applyAlignment="1" applyProtection="1">
      <alignment horizontal="left" vertical="center"/>
      <protection locked="0"/>
    </xf>
    <xf numFmtId="0" fontId="3" fillId="8" borderId="0" xfId="2" applyFont="1" applyFill="1" applyAlignment="1" applyProtection="1">
      <alignment vertical="center" wrapText="1"/>
      <protection locked="0"/>
    </xf>
    <xf numFmtId="0" fontId="9" fillId="8" borderId="2" xfId="2" applyFont="1" applyFill="1" applyBorder="1" applyAlignment="1" applyProtection="1">
      <alignment horizontal="left" vertical="center" wrapText="1"/>
      <protection locked="0"/>
    </xf>
    <xf numFmtId="0" fontId="1" fillId="0" borderId="0" xfId="2"/>
    <xf numFmtId="9" fontId="0" fillId="0" borderId="0" xfId="3" applyFont="1"/>
    <xf numFmtId="0" fontId="1" fillId="0" borderId="0" xfId="2" applyAlignment="1">
      <alignment horizontal="center" vertical="center"/>
    </xf>
    <xf numFmtId="9" fontId="1" fillId="0" borderId="0" xfId="2" applyNumberFormat="1"/>
    <xf numFmtId="0" fontId="20" fillId="2" borderId="0" xfId="0" applyFont="1" applyFill="1" applyAlignment="1" applyProtection="1">
      <alignment horizontal="center" vertical="top"/>
      <protection locked="0"/>
    </xf>
    <xf numFmtId="0" fontId="6" fillId="2" borderId="0" xfId="0" applyFont="1" applyFill="1" applyAlignment="1" applyProtection="1">
      <alignment horizontal="left" vertical="top"/>
      <protection locked="0"/>
    </xf>
    <xf numFmtId="0" fontId="21" fillId="2" borderId="0" xfId="0" applyFont="1" applyFill="1" applyAlignment="1" applyProtection="1">
      <alignment horizontal="right" vertical="top"/>
      <protection locked="0"/>
    </xf>
    <xf numFmtId="0" fontId="2" fillId="2" borderId="1" xfId="0" applyFont="1" applyFill="1" applyBorder="1" applyAlignment="1" applyProtection="1">
      <alignment horizontal="center" vertical="center" wrapText="1"/>
      <protection locked="0"/>
    </xf>
    <xf numFmtId="0" fontId="11" fillId="2" borderId="1" xfId="0" applyFont="1" applyFill="1" applyBorder="1" applyAlignment="1" applyProtection="1">
      <alignment vertical="center" wrapText="1"/>
      <protection locked="0"/>
    </xf>
    <xf numFmtId="0" fontId="11" fillId="2" borderId="1" xfId="0" applyFont="1" applyFill="1" applyBorder="1" applyAlignment="1" applyProtection="1">
      <alignment horizontal="center" vertical="center" wrapText="1"/>
      <protection locked="0"/>
    </xf>
    <xf numFmtId="9" fontId="11" fillId="2" borderId="1" xfId="0" applyNumberFormat="1" applyFont="1" applyFill="1" applyBorder="1" applyAlignment="1" applyProtection="1">
      <alignment horizontal="center" vertical="center" wrapText="1"/>
      <protection locked="0"/>
    </xf>
    <xf numFmtId="0" fontId="11" fillId="2" borderId="1" xfId="0" applyFont="1" applyFill="1" applyBorder="1" applyAlignment="1" applyProtection="1">
      <alignment horizontal="justify" vertical="center" wrapText="1"/>
      <protection locked="0"/>
    </xf>
    <xf numFmtId="0" fontId="2" fillId="2" borderId="1" xfId="0" applyFont="1" applyFill="1" applyBorder="1" applyAlignment="1" applyProtection="1">
      <alignment horizontal="justify" vertical="center" wrapText="1"/>
      <protection locked="0"/>
    </xf>
    <xf numFmtId="0" fontId="2" fillId="0" borderId="1" xfId="0" applyFont="1" applyBorder="1" applyAlignment="1" applyProtection="1">
      <alignment horizontal="justify" vertical="center" wrapText="1"/>
      <protection locked="0"/>
    </xf>
    <xf numFmtId="0" fontId="2" fillId="2" borderId="1" xfId="0" applyFont="1" applyFill="1" applyBorder="1" applyAlignment="1" applyProtection="1">
      <alignment vertical="center"/>
      <protection locked="0"/>
    </xf>
    <xf numFmtId="0" fontId="2" fillId="3" borderId="2" xfId="0" applyFont="1" applyFill="1" applyBorder="1" applyAlignment="1">
      <alignment horizontal="center" vertical="center"/>
    </xf>
    <xf numFmtId="0" fontId="2" fillId="8" borderId="0" xfId="0" applyFont="1" applyFill="1" applyProtection="1">
      <protection locked="0"/>
    </xf>
    <xf numFmtId="0" fontId="2" fillId="2" borderId="0" xfId="0" applyFont="1" applyFill="1" applyProtection="1">
      <protection locked="0"/>
    </xf>
    <xf numFmtId="0" fontId="2" fillId="8" borderId="0" xfId="0" applyFont="1" applyFill="1" applyAlignment="1" applyProtection="1">
      <alignment vertical="center"/>
      <protection locked="0"/>
    </xf>
    <xf numFmtId="0" fontId="2" fillId="2" borderId="0" xfId="0" applyFont="1" applyFill="1" applyAlignment="1" applyProtection="1">
      <alignment vertical="center"/>
      <protection locked="0"/>
    </xf>
    <xf numFmtId="0" fontId="2" fillId="12" borderId="2"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9" fontId="2" fillId="3" borderId="2"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0" fontId="2" fillId="6" borderId="2" xfId="0"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0" xfId="0" applyFont="1" applyFill="1" applyAlignment="1" applyProtection="1">
      <alignment horizontal="center"/>
      <protection locked="0"/>
    </xf>
    <xf numFmtId="0" fontId="5" fillId="2" borderId="0" xfId="0" applyFont="1" applyFill="1" applyAlignment="1" applyProtection="1">
      <alignment horizontal="center"/>
      <protection locked="0"/>
    </xf>
    <xf numFmtId="0" fontId="22" fillId="8" borderId="2" xfId="2" applyFont="1" applyFill="1" applyBorder="1" applyAlignment="1" applyProtection="1">
      <alignment horizontal="left" vertical="center" wrapText="1"/>
      <protection locked="0"/>
    </xf>
    <xf numFmtId="0" fontId="23" fillId="2" borderId="1" xfId="0" applyFont="1" applyFill="1" applyBorder="1" applyAlignment="1" applyProtection="1">
      <alignment vertical="center" wrapText="1"/>
      <protection locked="0"/>
    </xf>
    <xf numFmtId="0" fontId="2" fillId="2" borderId="1" xfId="0" applyFont="1" applyFill="1" applyBorder="1" applyAlignment="1">
      <alignment horizontal="center" vertical="center" wrapText="1"/>
    </xf>
    <xf numFmtId="14" fontId="23" fillId="2" borderId="1" xfId="1" applyNumberFormat="1" applyFont="1" applyFill="1" applyBorder="1" applyAlignment="1" applyProtection="1">
      <alignment vertical="center" wrapText="1"/>
      <protection locked="0"/>
    </xf>
    <xf numFmtId="0" fontId="23" fillId="2" borderId="1" xfId="0" applyFont="1" applyFill="1" applyBorder="1" applyAlignment="1" applyProtection="1">
      <alignment horizontal="justify" vertical="center" wrapText="1"/>
      <protection locked="0"/>
    </xf>
    <xf numFmtId="0" fontId="23" fillId="2" borderId="1" xfId="0" applyFont="1" applyFill="1" applyBorder="1" applyAlignment="1" applyProtection="1">
      <alignment horizontal="center" vertical="center" wrapText="1"/>
      <protection locked="0"/>
    </xf>
    <xf numFmtId="9" fontId="23" fillId="2" borderId="1" xfId="1" applyFont="1" applyFill="1" applyBorder="1" applyAlignment="1" applyProtection="1">
      <alignment horizontal="center" vertical="center" wrapText="1"/>
      <protection locked="0"/>
    </xf>
    <xf numFmtId="0" fontId="23" fillId="0" borderId="1" xfId="0" applyFont="1" applyBorder="1" applyAlignment="1">
      <alignment horizontal="justify" vertical="center" wrapText="1"/>
    </xf>
    <xf numFmtId="0" fontId="11" fillId="0" borderId="1" xfId="0" applyFont="1" applyBorder="1" applyAlignment="1" applyProtection="1">
      <alignment horizontal="justify" vertical="center" wrapText="1"/>
      <protection locked="0"/>
    </xf>
    <xf numFmtId="14" fontId="11" fillId="0" borderId="1" xfId="0" applyNumberFormat="1" applyFont="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justify" vertical="center" wrapText="1"/>
      <protection locked="0"/>
    </xf>
    <xf numFmtId="14" fontId="2" fillId="0" borderId="1" xfId="0" applyNumberFormat="1" applyFont="1" applyBorder="1" applyAlignment="1" applyProtection="1">
      <alignment horizontal="center" vertical="center" wrapText="1"/>
      <protection locked="0"/>
    </xf>
    <xf numFmtId="9" fontId="2" fillId="0" borderId="1" xfId="0" applyNumberFormat="1" applyFont="1" applyBorder="1" applyAlignment="1" applyProtection="1">
      <alignment horizontal="center" vertical="center" wrapText="1"/>
      <protection locked="0"/>
    </xf>
    <xf numFmtId="0" fontId="2" fillId="8" borderId="26" xfId="2" applyFont="1" applyFill="1" applyBorder="1" applyAlignment="1" applyProtection="1">
      <alignment horizontal="justify" vertical="center" wrapText="1"/>
      <protection locked="0"/>
    </xf>
    <xf numFmtId="0" fontId="2" fillId="8" borderId="23" xfId="2" applyFont="1" applyFill="1" applyBorder="1" applyAlignment="1" applyProtection="1">
      <alignment horizontal="justify" vertical="center" wrapText="1"/>
      <protection locked="0"/>
    </xf>
    <xf numFmtId="0" fontId="2" fillId="8" borderId="20" xfId="2" applyFont="1" applyFill="1" applyBorder="1" applyAlignment="1" applyProtection="1">
      <alignment horizontal="justify" vertical="center" wrapText="1"/>
      <protection locked="0"/>
    </xf>
    <xf numFmtId="0" fontId="2" fillId="8" borderId="16" xfId="2" applyFont="1" applyFill="1" applyBorder="1" applyAlignment="1" applyProtection="1">
      <alignment horizontal="justify" vertical="center" wrapText="1"/>
      <protection locked="0"/>
    </xf>
    <xf numFmtId="0" fontId="2" fillId="2" borderId="1" xfId="0" applyFont="1" applyFill="1" applyBorder="1" applyAlignment="1" applyProtection="1">
      <alignment horizontal="center" vertical="center"/>
      <protection locked="0"/>
    </xf>
    <xf numFmtId="0" fontId="9" fillId="8" borderId="12" xfId="2" applyFont="1" applyFill="1" applyBorder="1" applyAlignment="1" applyProtection="1">
      <alignment horizontal="center" vertical="center" wrapText="1"/>
      <protection locked="0"/>
    </xf>
    <xf numFmtId="0" fontId="9" fillId="8" borderId="14" xfId="2" applyFont="1" applyFill="1" applyBorder="1" applyAlignment="1" applyProtection="1">
      <alignment horizontal="center" vertical="center" wrapText="1"/>
      <protection locked="0"/>
    </xf>
    <xf numFmtId="0" fontId="9" fillId="8" borderId="13" xfId="2" applyFont="1" applyFill="1" applyBorder="1" applyAlignment="1" applyProtection="1">
      <alignment horizontal="center" vertical="center" wrapText="1"/>
      <protection locked="0"/>
    </xf>
    <xf numFmtId="0" fontId="9" fillId="8" borderId="8" xfId="2" applyFont="1" applyFill="1" applyBorder="1" applyAlignment="1" applyProtection="1">
      <alignment horizontal="center" vertical="center" wrapText="1"/>
      <protection locked="0"/>
    </xf>
    <xf numFmtId="0" fontId="9" fillId="8" borderId="0" xfId="2" applyFont="1" applyFill="1" applyAlignment="1" applyProtection="1">
      <alignment horizontal="center" vertical="center" wrapText="1"/>
      <protection locked="0"/>
    </xf>
    <xf numFmtId="0" fontId="9" fillId="8" borderId="9" xfId="2" applyFont="1" applyFill="1" applyBorder="1" applyAlignment="1" applyProtection="1">
      <alignment horizontal="center" vertical="center" wrapText="1"/>
      <protection locked="0"/>
    </xf>
    <xf numFmtId="0" fontId="9" fillId="8" borderId="10" xfId="2" applyFont="1" applyFill="1" applyBorder="1" applyAlignment="1" applyProtection="1">
      <alignment horizontal="center" vertical="center" wrapText="1"/>
      <protection locked="0"/>
    </xf>
    <xf numFmtId="0" fontId="9" fillId="8" borderId="3" xfId="2" applyFont="1" applyFill="1" applyBorder="1" applyAlignment="1" applyProtection="1">
      <alignment horizontal="center" vertical="center" wrapText="1"/>
      <protection locked="0"/>
    </xf>
    <xf numFmtId="0" fontId="9" fillId="8" borderId="11" xfId="2" applyFont="1" applyFill="1" applyBorder="1" applyAlignment="1" applyProtection="1">
      <alignment horizontal="center" vertical="center" wrapText="1"/>
      <protection locked="0"/>
    </xf>
    <xf numFmtId="0" fontId="17" fillId="0" borderId="2" xfId="2" applyFont="1" applyBorder="1" applyAlignment="1" applyProtection="1">
      <alignment horizontal="left" vertical="center" wrapText="1"/>
      <protection locked="0"/>
    </xf>
    <xf numFmtId="0" fontId="2" fillId="8" borderId="30" xfId="2" applyFont="1" applyFill="1" applyBorder="1" applyAlignment="1" applyProtection="1">
      <alignment vertical="center" wrapText="1"/>
      <protection locked="0"/>
    </xf>
    <xf numFmtId="0" fontId="2" fillId="8" borderId="21" xfId="2" applyFont="1" applyFill="1" applyBorder="1" applyAlignment="1" applyProtection="1">
      <alignment vertical="center" wrapText="1"/>
      <protection locked="0"/>
    </xf>
    <xf numFmtId="9" fontId="2" fillId="8" borderId="28" xfId="2" applyNumberFormat="1" applyFont="1" applyFill="1" applyBorder="1" applyAlignment="1" applyProtection="1">
      <alignment horizontal="center" vertical="center" wrapText="1"/>
      <protection hidden="1"/>
    </xf>
    <xf numFmtId="9" fontId="2" fillId="8" borderId="19" xfId="2" applyNumberFormat="1" applyFont="1" applyFill="1" applyBorder="1" applyAlignment="1" applyProtection="1">
      <alignment horizontal="center" vertical="center" wrapText="1"/>
      <protection hidden="1"/>
    </xf>
    <xf numFmtId="0" fontId="2" fillId="8" borderId="24" xfId="2" applyFont="1" applyFill="1" applyBorder="1" applyAlignment="1" applyProtection="1">
      <alignment vertical="center" wrapText="1"/>
      <protection locked="0"/>
    </xf>
    <xf numFmtId="9" fontId="2" fillId="8" borderId="22" xfId="2" applyNumberFormat="1" applyFont="1" applyFill="1" applyBorder="1" applyAlignment="1" applyProtection="1">
      <alignment horizontal="center" vertical="center" wrapText="1"/>
      <protection hidden="1"/>
    </xf>
    <xf numFmtId="0" fontId="11" fillId="9" borderId="2" xfId="2" applyFont="1" applyFill="1" applyBorder="1" applyAlignment="1" applyProtection="1">
      <alignment horizontal="center" vertical="center" wrapText="1"/>
      <protection locked="0"/>
    </xf>
    <xf numFmtId="0" fontId="2" fillId="11" borderId="2" xfId="2" applyFont="1" applyFill="1" applyBorder="1" applyAlignment="1" applyProtection="1">
      <alignment horizontal="center" vertical="center" wrapText="1"/>
      <protection locked="0"/>
    </xf>
    <xf numFmtId="0" fontId="2" fillId="11" borderId="4" xfId="2" applyFont="1" applyFill="1" applyBorder="1" applyAlignment="1" applyProtection="1">
      <alignment horizontal="center" vertical="center" wrapText="1"/>
      <protection locked="0"/>
    </xf>
    <xf numFmtId="0" fontId="2" fillId="11" borderId="18" xfId="2" applyFont="1" applyFill="1" applyBorder="1" applyAlignment="1" applyProtection="1">
      <alignment horizontal="center" vertical="center" wrapText="1"/>
      <protection locked="0"/>
    </xf>
    <xf numFmtId="0" fontId="2" fillId="11" borderId="1" xfId="2" applyFont="1" applyFill="1" applyBorder="1" applyAlignment="1" applyProtection="1">
      <alignment horizontal="center" vertical="center" wrapText="1"/>
      <protection locked="0"/>
    </xf>
    <xf numFmtId="0" fontId="11" fillId="3" borderId="4" xfId="2" applyFont="1" applyFill="1" applyBorder="1" applyAlignment="1" applyProtection="1">
      <alignment horizontal="center" vertical="center" wrapText="1"/>
      <protection locked="0"/>
    </xf>
    <xf numFmtId="0" fontId="11" fillId="3" borderId="1" xfId="2" applyFont="1" applyFill="1" applyBorder="1" applyAlignment="1" applyProtection="1">
      <alignment horizontal="center" vertical="center" wrapText="1"/>
      <protection locked="0"/>
    </xf>
    <xf numFmtId="0" fontId="2" fillId="8" borderId="4" xfId="2" applyFont="1" applyFill="1" applyBorder="1" applyAlignment="1" applyProtection="1">
      <alignment horizontal="center" vertical="center" wrapText="1"/>
      <protection locked="0"/>
    </xf>
    <xf numFmtId="0" fontId="2" fillId="8" borderId="18" xfId="2" applyFont="1" applyFill="1" applyBorder="1" applyAlignment="1" applyProtection="1">
      <alignment horizontal="center" vertical="center" wrapText="1"/>
      <protection locked="0"/>
    </xf>
    <xf numFmtId="0" fontId="2" fillId="8" borderId="1" xfId="2" applyFont="1" applyFill="1" applyBorder="1" applyAlignment="1" applyProtection="1">
      <alignment horizontal="center" vertical="center" wrapText="1"/>
      <protection locked="0"/>
    </xf>
    <xf numFmtId="9" fontId="2" fillId="8" borderId="4" xfId="3" applyFont="1" applyFill="1" applyBorder="1" applyAlignment="1" applyProtection="1">
      <alignment horizontal="center" vertical="center" wrapText="1"/>
      <protection hidden="1"/>
    </xf>
    <xf numFmtId="9" fontId="2" fillId="8" borderId="18" xfId="3" applyFont="1" applyFill="1" applyBorder="1" applyAlignment="1" applyProtection="1">
      <alignment horizontal="center" vertical="center" wrapText="1"/>
      <protection hidden="1"/>
    </xf>
    <xf numFmtId="9" fontId="2" fillId="8" borderId="1" xfId="3" applyFont="1" applyFill="1" applyBorder="1" applyAlignment="1" applyProtection="1">
      <alignment horizontal="center" vertical="center" wrapText="1"/>
      <protection hidden="1"/>
    </xf>
    <xf numFmtId="0" fontId="2" fillId="8" borderId="27" xfId="2" applyFont="1" applyFill="1" applyBorder="1" applyAlignment="1" applyProtection="1">
      <alignment horizontal="justify" vertical="center" wrapText="1"/>
      <protection locked="0"/>
    </xf>
    <xf numFmtId="0" fontId="2" fillId="8" borderId="24" xfId="2" applyFont="1" applyFill="1" applyBorder="1" applyAlignment="1" applyProtection="1">
      <alignment horizontal="justify" vertical="center" wrapText="1"/>
      <protection locked="0"/>
    </xf>
    <xf numFmtId="0" fontId="2" fillId="8" borderId="31" xfId="2" applyFont="1" applyFill="1" applyBorder="1" applyAlignment="1" applyProtection="1">
      <alignment vertical="center" wrapText="1"/>
      <protection locked="0"/>
    </xf>
    <xf numFmtId="0" fontId="19" fillId="8" borderId="12" xfId="2" applyFont="1" applyFill="1" applyBorder="1" applyAlignment="1" applyProtection="1">
      <alignment horizontal="center"/>
      <protection locked="0"/>
    </xf>
    <xf numFmtId="0" fontId="19" fillId="8" borderId="13" xfId="2" applyFont="1" applyFill="1" applyBorder="1" applyAlignment="1" applyProtection="1">
      <alignment horizontal="center"/>
      <protection locked="0"/>
    </xf>
    <xf numFmtId="0" fontId="19" fillId="8" borderId="8" xfId="2" applyFont="1" applyFill="1" applyBorder="1" applyAlignment="1" applyProtection="1">
      <alignment horizontal="center"/>
      <protection locked="0"/>
    </xf>
    <xf numFmtId="0" fontId="19" fillId="8" borderId="9" xfId="2" applyFont="1" applyFill="1" applyBorder="1" applyAlignment="1" applyProtection="1">
      <alignment horizontal="center"/>
      <protection locked="0"/>
    </xf>
    <xf numFmtId="0" fontId="19" fillId="8" borderId="10" xfId="2" applyFont="1" applyFill="1" applyBorder="1" applyAlignment="1" applyProtection="1">
      <alignment horizontal="center"/>
      <protection locked="0"/>
    </xf>
    <xf numFmtId="0" fontId="19" fillId="8" borderId="11" xfId="2" applyFont="1" applyFill="1" applyBorder="1" applyAlignment="1" applyProtection="1">
      <alignment horizontal="center"/>
      <protection locked="0"/>
    </xf>
    <xf numFmtId="0" fontId="2" fillId="8" borderId="4" xfId="2" applyFont="1" applyFill="1" applyBorder="1" applyAlignment="1" applyProtection="1">
      <alignment horizontal="justify" vertical="center" wrapText="1"/>
      <protection locked="0"/>
    </xf>
    <xf numFmtId="0" fontId="2" fillId="8" borderId="18" xfId="2" applyFont="1" applyFill="1" applyBorder="1" applyAlignment="1" applyProtection="1">
      <alignment horizontal="justify" vertical="center" wrapText="1"/>
      <protection locked="0"/>
    </xf>
    <xf numFmtId="0" fontId="2" fillId="8" borderId="1" xfId="2" applyFont="1" applyFill="1" applyBorder="1" applyAlignment="1" applyProtection="1">
      <alignment horizontal="justify" vertical="center" wrapText="1"/>
      <protection locked="0"/>
    </xf>
    <xf numFmtId="0" fontId="2" fillId="3" borderId="4" xfId="2" applyFont="1" applyFill="1" applyBorder="1" applyAlignment="1" applyProtection="1">
      <alignment horizontal="center" vertical="center" wrapText="1"/>
      <protection locked="0"/>
    </xf>
    <xf numFmtId="0" fontId="2" fillId="3" borderId="1" xfId="2" applyFont="1" applyFill="1" applyBorder="1" applyAlignment="1" applyProtection="1">
      <alignment horizontal="center" vertical="center" wrapText="1"/>
      <protection locked="0"/>
    </xf>
    <xf numFmtId="0" fontId="2" fillId="3" borderId="2" xfId="2" applyFont="1" applyFill="1" applyBorder="1" applyAlignment="1" applyProtection="1">
      <alignment horizontal="center" vertical="center" wrapText="1"/>
      <protection locked="0"/>
    </xf>
    <xf numFmtId="0" fontId="2" fillId="11" borderId="5" xfId="2" applyFont="1" applyFill="1" applyBorder="1" applyAlignment="1" applyProtection="1">
      <alignment horizontal="center" vertical="center" wrapText="1"/>
      <protection locked="0"/>
    </xf>
    <xf numFmtId="0" fontId="2" fillId="11" borderId="6" xfId="2" applyFont="1" applyFill="1" applyBorder="1" applyAlignment="1" applyProtection="1">
      <alignment horizontal="center" vertical="center" wrapText="1"/>
      <protection locked="0"/>
    </xf>
    <xf numFmtId="0" fontId="2" fillId="11" borderId="7" xfId="2" applyFont="1" applyFill="1" applyBorder="1" applyAlignment="1" applyProtection="1">
      <alignment horizontal="center" vertical="center" wrapText="1"/>
      <protection locked="0"/>
    </xf>
    <xf numFmtId="0" fontId="2" fillId="8" borderId="17" xfId="2" applyFont="1" applyFill="1" applyBorder="1" applyAlignment="1" applyProtection="1">
      <alignment vertical="center" wrapText="1"/>
      <protection locked="0"/>
    </xf>
    <xf numFmtId="0" fontId="15" fillId="0" borderId="2" xfId="2" applyFont="1" applyBorder="1" applyAlignment="1" applyProtection="1">
      <alignment horizontal="center" vertical="center" wrapText="1"/>
      <protection locked="0"/>
    </xf>
    <xf numFmtId="0" fontId="2" fillId="8" borderId="3" xfId="2" applyFont="1" applyFill="1" applyBorder="1" applyAlignment="1" applyProtection="1">
      <alignment horizontal="right" vertical="center" wrapText="1"/>
      <protection locked="0"/>
    </xf>
    <xf numFmtId="9" fontId="2" fillId="8" borderId="4" xfId="2" applyNumberFormat="1" applyFont="1" applyFill="1" applyBorder="1" applyAlignment="1" applyProtection="1">
      <alignment horizontal="center" vertical="center" wrapText="1"/>
      <protection hidden="1"/>
    </xf>
    <xf numFmtId="9" fontId="2" fillId="8" borderId="18" xfId="2" applyNumberFormat="1" applyFont="1" applyFill="1" applyBorder="1" applyAlignment="1" applyProtection="1">
      <alignment horizontal="center" vertical="center" wrapText="1"/>
      <protection hidden="1"/>
    </xf>
    <xf numFmtId="9" fontId="2" fillId="8" borderId="1" xfId="2" applyNumberFormat="1" applyFont="1" applyFill="1" applyBorder="1" applyAlignment="1" applyProtection="1">
      <alignment horizontal="center" vertical="center" wrapText="1"/>
      <protection hidden="1"/>
    </xf>
    <xf numFmtId="0" fontId="2" fillId="8" borderId="4" xfId="2" applyFont="1" applyFill="1" applyBorder="1" applyAlignment="1" applyProtection="1">
      <alignment horizontal="center" vertical="center" wrapText="1"/>
      <protection hidden="1"/>
    </xf>
    <xf numFmtId="0" fontId="2" fillId="8" borderId="18" xfId="2" applyFont="1" applyFill="1" applyBorder="1" applyAlignment="1" applyProtection="1">
      <alignment horizontal="center" vertical="center" wrapText="1"/>
      <protection hidden="1"/>
    </xf>
    <xf numFmtId="0" fontId="2" fillId="8" borderId="1" xfId="2" applyFont="1" applyFill="1" applyBorder="1" applyAlignment="1" applyProtection="1">
      <alignment horizontal="center" vertical="center" wrapText="1"/>
      <protection hidden="1"/>
    </xf>
    <xf numFmtId="9" fontId="2" fillId="8" borderId="29" xfId="2" applyNumberFormat="1" applyFont="1" applyFill="1" applyBorder="1" applyAlignment="1" applyProtection="1">
      <alignment horizontal="center" vertical="center" wrapText="1"/>
      <protection hidden="1"/>
    </xf>
    <xf numFmtId="14" fontId="2" fillId="8" borderId="2" xfId="2" applyNumberFormat="1" applyFont="1" applyFill="1" applyBorder="1" applyAlignment="1" applyProtection="1">
      <alignment horizontal="center" vertical="center" wrapText="1"/>
      <protection locked="0"/>
    </xf>
    <xf numFmtId="0" fontId="2" fillId="8" borderId="2" xfId="2" applyFont="1" applyFill="1" applyBorder="1" applyAlignment="1" applyProtection="1">
      <alignment horizontal="center" vertical="center" wrapText="1"/>
      <protection locked="0"/>
    </xf>
    <xf numFmtId="0" fontId="2" fillId="8" borderId="0" xfId="2" applyFont="1" applyFill="1" applyAlignment="1" applyProtection="1">
      <alignment horizontal="right" vertical="center" wrapText="1"/>
      <protection locked="0"/>
    </xf>
    <xf numFmtId="0" fontId="2" fillId="8" borderId="9" xfId="2" applyFont="1" applyFill="1" applyBorder="1" applyAlignment="1" applyProtection="1">
      <alignment horizontal="right" vertical="center" wrapText="1"/>
      <protection locked="0"/>
    </xf>
    <xf numFmtId="0" fontId="2" fillId="8" borderId="5" xfId="2" applyFont="1" applyFill="1" applyBorder="1" applyAlignment="1" applyProtection="1">
      <alignment horizontal="center" vertical="center" wrapText="1"/>
      <protection locked="0"/>
    </xf>
    <xf numFmtId="0" fontId="2" fillId="8" borderId="7" xfId="2" applyFont="1" applyFill="1" applyBorder="1" applyAlignment="1" applyProtection="1">
      <alignment horizontal="center" vertical="center" wrapText="1"/>
      <protection locked="0"/>
    </xf>
    <xf numFmtId="9" fontId="2" fillId="8" borderId="25" xfId="2" applyNumberFormat="1" applyFont="1" applyFill="1" applyBorder="1" applyAlignment="1" applyProtection="1">
      <alignment horizontal="center" vertical="center" wrapText="1"/>
      <protection hidden="1"/>
    </xf>
    <xf numFmtId="9" fontId="2" fillId="8" borderId="15" xfId="2" applyNumberFormat="1" applyFont="1" applyFill="1" applyBorder="1" applyAlignment="1" applyProtection="1">
      <alignment horizontal="center" vertical="center" wrapText="1"/>
      <protection hidden="1"/>
    </xf>
    <xf numFmtId="0" fontId="22" fillId="8" borderId="4" xfId="2" applyFont="1" applyFill="1" applyBorder="1" applyAlignment="1" applyProtection="1">
      <alignment horizontal="justify" vertical="center" wrapText="1"/>
      <protection locked="0"/>
    </xf>
    <xf numFmtId="0" fontId="22" fillId="8" borderId="18" xfId="2" applyFont="1" applyFill="1" applyBorder="1" applyAlignment="1" applyProtection="1">
      <alignment horizontal="justify" vertical="center" wrapText="1"/>
      <protection locked="0"/>
    </xf>
    <xf numFmtId="0" fontId="22" fillId="8" borderId="1" xfId="2" applyFont="1" applyFill="1" applyBorder="1" applyAlignment="1" applyProtection="1">
      <alignment horizontal="justify" vertical="center" wrapText="1"/>
      <protection locked="0"/>
    </xf>
    <xf numFmtId="0" fontId="2" fillId="8" borderId="8" xfId="2" applyFont="1" applyFill="1" applyBorder="1" applyAlignment="1" applyProtection="1">
      <alignment horizontal="right" vertical="center" wrapText="1"/>
      <protection locked="0"/>
    </xf>
    <xf numFmtId="0" fontId="2" fillId="8" borderId="4" xfId="2" applyFont="1" applyFill="1" applyBorder="1" applyAlignment="1" applyProtection="1">
      <alignment horizontal="left" vertical="center" wrapText="1"/>
      <protection locked="0"/>
    </xf>
    <xf numFmtId="0" fontId="2" fillId="8" borderId="18" xfId="2" applyFont="1" applyFill="1" applyBorder="1" applyAlignment="1" applyProtection="1">
      <alignment horizontal="left" vertical="center" wrapText="1"/>
      <protection locked="0"/>
    </xf>
    <xf numFmtId="0" fontId="2" fillId="8" borderId="1" xfId="2" applyFont="1" applyFill="1" applyBorder="1" applyAlignment="1" applyProtection="1">
      <alignment horizontal="left" vertical="center" wrapText="1"/>
      <protection locked="0"/>
    </xf>
    <xf numFmtId="0" fontId="2" fillId="8" borderId="6" xfId="2"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2" borderId="10"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4" xfId="0" applyFont="1" applyBorder="1" applyAlignment="1" applyProtection="1">
      <alignment horizontal="center" vertical="center" wrapText="1"/>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8" borderId="2"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3" fillId="2" borderId="0" xfId="0" applyFont="1" applyFill="1" applyAlignment="1" applyProtection="1">
      <alignment horizontal="center" vertical="top"/>
      <protection locked="0"/>
    </xf>
    <xf numFmtId="0" fontId="3" fillId="10" borderId="5" xfId="0" applyFont="1" applyFill="1" applyBorder="1" applyAlignment="1" applyProtection="1">
      <alignment horizontal="center" vertical="center"/>
      <protection locked="0"/>
    </xf>
    <xf numFmtId="0" fontId="3" fillId="10" borderId="6" xfId="0" applyFont="1" applyFill="1" applyBorder="1" applyAlignment="1" applyProtection="1">
      <alignment horizontal="center" vertical="center"/>
      <protection locked="0"/>
    </xf>
    <xf numFmtId="0" fontId="3" fillId="10" borderId="7" xfId="0" applyFont="1" applyFill="1" applyBorder="1" applyAlignment="1" applyProtection="1">
      <alignment horizontal="center" vertical="center"/>
      <protection locked="0"/>
    </xf>
    <xf numFmtId="0" fontId="3" fillId="2" borderId="0" xfId="0" applyFont="1" applyFill="1" applyAlignment="1" applyProtection="1">
      <alignment horizontal="right" vertical="top"/>
      <protection locked="0"/>
    </xf>
    <xf numFmtId="0" fontId="3" fillId="9" borderId="5" xfId="0" applyFont="1" applyFill="1" applyBorder="1" applyAlignment="1" applyProtection="1">
      <alignment horizontal="center" vertical="center"/>
      <protection locked="0"/>
    </xf>
    <xf numFmtId="0" fontId="3" fillId="9" borderId="6" xfId="0" applyFont="1" applyFill="1" applyBorder="1" applyAlignment="1" applyProtection="1">
      <alignment horizontal="center" vertical="center"/>
      <protection locked="0"/>
    </xf>
    <xf numFmtId="0" fontId="3" fillId="9" borderId="7" xfId="0" applyFont="1" applyFill="1" applyBorder="1" applyAlignment="1" applyProtection="1">
      <alignment horizontal="center" vertical="center"/>
      <protection locked="0"/>
    </xf>
    <xf numFmtId="0" fontId="2" fillId="8" borderId="2" xfId="0" applyFont="1" applyFill="1" applyBorder="1" applyAlignment="1">
      <alignment horizontal="left" vertical="center" wrapText="1"/>
    </xf>
    <xf numFmtId="0" fontId="2" fillId="3" borderId="2" xfId="0" applyFont="1" applyFill="1" applyBorder="1" applyAlignment="1">
      <alignment horizontal="center" vertical="center"/>
    </xf>
    <xf numFmtId="0" fontId="0" fillId="3" borderId="2" xfId="0" applyFill="1" applyBorder="1" applyAlignment="1">
      <alignment horizontal="center" vertical="center"/>
    </xf>
    <xf numFmtId="0" fontId="2" fillId="3" borderId="4" xfId="0" applyFont="1" applyFill="1" applyBorder="1" applyAlignment="1">
      <alignment horizontal="center" vertical="center"/>
    </xf>
    <xf numFmtId="0" fontId="0" fillId="3" borderId="4" xfId="0" applyFill="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horizontal="justify" vertical="center" wrapText="1"/>
    </xf>
    <xf numFmtId="0" fontId="2" fillId="0" borderId="2" xfId="0" applyFont="1" applyBorder="1" applyAlignment="1">
      <alignment vertical="center" wrapText="1"/>
    </xf>
    <xf numFmtId="0" fontId="2"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2" fillId="2" borderId="2" xfId="0" applyFont="1" applyFill="1" applyBorder="1" applyAlignment="1">
      <alignment horizontal="center"/>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0" borderId="0" xfId="2" applyFont="1" applyAlignment="1">
      <alignment horizontal="center" vertical="center"/>
    </xf>
    <xf numFmtId="0" fontId="1" fillId="0" borderId="0" xfId="2" applyAlignment="1">
      <alignment horizontal="center" vertical="center"/>
    </xf>
    <xf numFmtId="0" fontId="10" fillId="0" borderId="0" xfId="2" applyFont="1" applyAlignment="1">
      <alignment horizontal="center"/>
    </xf>
  </cellXfs>
  <cellStyles count="5">
    <cellStyle name="Normal" xfId="0" builtinId="0"/>
    <cellStyle name="Normal 2" xfId="2" xr:uid="{00000000-0005-0000-0000-000001000000}"/>
    <cellStyle name="Normal 2 2" xfId="4" xr:uid="{00000000-0005-0000-0000-000002000000}"/>
    <cellStyle name="Porcentaje" xfId="1" builtinId="5"/>
    <cellStyle name="Porcentaje 2" xfId="3" xr:uid="{00000000-0005-0000-0000-000004000000}"/>
  </cellStyles>
  <dxfs count="6">
    <dxf>
      <font>
        <color rgb="FFFF0000"/>
      </font>
    </dxf>
    <dxf>
      <font>
        <color rgb="FF9C0006"/>
      </font>
      <fill>
        <patternFill>
          <bgColor rgb="FFFFC7CE"/>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690661</xdr:colOff>
      <xdr:row>0</xdr:row>
      <xdr:rowOff>118409</xdr:rowOff>
    </xdr:from>
    <xdr:to>
      <xdr:col>1</xdr:col>
      <xdr:colOff>1221446</xdr:colOff>
      <xdr:row>3</xdr:row>
      <xdr:rowOff>175559</xdr:rowOff>
    </xdr:to>
    <xdr:pic>
      <xdr:nvPicPr>
        <xdr:cNvPr id="13856" name="Picture 1" descr="escudo-alc">
          <a:extLst>
            <a:ext uri="{FF2B5EF4-FFF2-40B4-BE49-F238E27FC236}">
              <a16:creationId xmlns:a16="http://schemas.microsoft.com/office/drawing/2014/main" id="{00000000-0008-0000-0000-0000203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661" y="118409"/>
          <a:ext cx="1554723" cy="842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3838</xdr:colOff>
      <xdr:row>1</xdr:row>
      <xdr:rowOff>81040</xdr:rowOff>
    </xdr:from>
    <xdr:ext cx="1452927" cy="864375"/>
    <xdr:pic>
      <xdr:nvPicPr>
        <xdr:cNvPr id="2" name="Imagen 1" descr="escudo-alc">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38" y="271540"/>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a16="http://schemas.microsoft.com/office/drawing/2014/main" id="{00000000-0008-0000-0200-00002E4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3"/>
  <sheetViews>
    <sheetView showGridLines="0" tabSelected="1" zoomScale="80" zoomScaleNormal="80" zoomScaleSheetLayoutView="100" zoomScalePageLayoutView="51" workbookViewId="0">
      <selection activeCell="B11" sqref="B11"/>
    </sheetView>
  </sheetViews>
  <sheetFormatPr baseColWidth="10" defaultColWidth="11.42578125" defaultRowHeight="12.75" x14ac:dyDescent="0.2"/>
  <cols>
    <col min="1" max="1" width="15.28515625" style="9" customWidth="1"/>
    <col min="2" max="2" width="30.28515625" style="9" customWidth="1"/>
    <col min="3" max="3" width="36.42578125" style="9" customWidth="1"/>
    <col min="4" max="4" width="15.28515625" style="9" customWidth="1"/>
    <col min="5" max="5" width="9.7109375" style="9" customWidth="1"/>
    <col min="6" max="6" width="30.7109375" style="9" customWidth="1"/>
    <col min="7" max="7" width="29.85546875" style="9" customWidth="1"/>
    <col min="8" max="8" width="18.140625" style="9" customWidth="1"/>
    <col min="9" max="9" width="15.5703125" style="9" customWidth="1"/>
    <col min="10" max="12" width="14.28515625" style="9" customWidth="1"/>
    <col min="13" max="13" width="68.140625" style="9" customWidth="1"/>
    <col min="14" max="14" width="12" style="9" customWidth="1"/>
    <col min="15" max="15" width="10.85546875" style="9" customWidth="1"/>
    <col min="16" max="16" width="14.42578125" style="105" customWidth="1"/>
    <col min="17" max="17" width="12.28515625" style="9" customWidth="1"/>
    <col min="18" max="18" width="9.85546875" style="9" customWidth="1"/>
    <col min="19" max="19" width="13.42578125" style="9" customWidth="1"/>
    <col min="20" max="20" width="73.5703125" style="9" customWidth="1"/>
    <col min="21" max="21" width="14.85546875" style="9" customWidth="1"/>
    <col min="22" max="22" width="28.7109375" style="9" customWidth="1"/>
    <col min="23" max="27" width="12.85546875" style="9" customWidth="1"/>
    <col min="28" max="28" width="41.7109375" style="9" customWidth="1"/>
    <col min="29" max="29" width="15.5703125" style="9" customWidth="1"/>
    <col min="30" max="30" width="42.5703125" style="9" customWidth="1"/>
    <col min="31" max="31" width="14.42578125" style="9" customWidth="1"/>
    <col min="32" max="32" width="11.140625" style="9" bestFit="1" customWidth="1"/>
    <col min="33" max="33" width="12.5703125" style="9" customWidth="1"/>
    <col min="34" max="34" width="44" style="9" customWidth="1"/>
    <col min="35" max="35" width="15" style="9" customWidth="1"/>
    <col min="36" max="36" width="34.7109375" style="9" customWidth="1"/>
    <col min="37" max="37" width="9.85546875" style="9" customWidth="1"/>
    <col min="38" max="38" width="12.85546875" style="9" customWidth="1"/>
    <col min="39" max="39" width="13.140625" style="9" customWidth="1"/>
    <col min="40" max="40" width="34.140625" style="9" customWidth="1"/>
    <col min="41" max="41" width="15.140625" style="9" customWidth="1"/>
    <col min="42" max="42" width="34.7109375" style="9" customWidth="1"/>
    <col min="43" max="43" width="9.85546875" style="9" customWidth="1"/>
    <col min="44" max="44" width="13.140625" style="9" customWidth="1"/>
    <col min="45" max="45" width="12.5703125" style="9" customWidth="1"/>
    <col min="46" max="46" width="44.140625" style="9" customWidth="1"/>
    <col min="47" max="47" width="16.42578125" style="9" customWidth="1"/>
    <col min="48" max="48" width="34.7109375" style="9" customWidth="1"/>
    <col min="49" max="49" width="2.42578125" style="9" customWidth="1"/>
    <col min="50" max="52" width="11.42578125" style="9" customWidth="1"/>
    <col min="53" max="16384" width="11.42578125" style="9"/>
  </cols>
  <sheetData>
    <row r="1" spans="1:53" ht="21" customHeight="1" x14ac:dyDescent="0.2">
      <c r="A1" s="213"/>
      <c r="B1" s="213"/>
      <c r="C1" s="214" t="s">
        <v>0</v>
      </c>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6"/>
      <c r="AU1" s="38" t="s">
        <v>1</v>
      </c>
      <c r="AV1" s="36" t="s">
        <v>2</v>
      </c>
      <c r="AW1" s="21"/>
      <c r="AX1" s="10"/>
      <c r="AY1" s="10"/>
      <c r="AZ1" s="10"/>
      <c r="BA1" s="10"/>
    </row>
    <row r="2" spans="1:53" ht="21" customHeight="1" x14ac:dyDescent="0.2">
      <c r="A2" s="213"/>
      <c r="B2" s="213"/>
      <c r="C2" s="217"/>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9"/>
      <c r="AU2" s="38" t="s">
        <v>3</v>
      </c>
      <c r="AV2" s="36">
        <v>4</v>
      </c>
      <c r="AW2" s="21"/>
      <c r="AX2" s="10"/>
      <c r="AY2" s="10"/>
      <c r="AZ2" s="10"/>
      <c r="BA2" s="10"/>
    </row>
    <row r="3" spans="1:53" ht="21" customHeight="1" x14ac:dyDescent="0.2">
      <c r="A3" s="213"/>
      <c r="B3" s="213"/>
      <c r="C3" s="217"/>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9"/>
      <c r="AU3" s="38" t="s">
        <v>4</v>
      </c>
      <c r="AV3" s="36" t="s">
        <v>5</v>
      </c>
      <c r="AW3" s="21"/>
      <c r="AX3" s="10"/>
      <c r="AY3" s="10"/>
      <c r="AZ3" s="10"/>
      <c r="BA3" s="10"/>
    </row>
    <row r="4" spans="1:53" ht="21" customHeight="1" x14ac:dyDescent="0.2">
      <c r="A4" s="213"/>
      <c r="B4" s="213"/>
      <c r="C4" s="220"/>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2"/>
      <c r="AU4" s="38" t="s">
        <v>6</v>
      </c>
      <c r="AV4" s="36" t="s">
        <v>7</v>
      </c>
      <c r="AW4" s="21"/>
      <c r="AX4" s="10"/>
      <c r="AY4" s="10"/>
      <c r="AZ4" s="10"/>
      <c r="BA4" s="10"/>
    </row>
    <row r="5" spans="1:53" x14ac:dyDescent="0.2">
      <c r="A5" s="224"/>
      <c r="B5" s="224"/>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81" t="s">
        <v>8</v>
      </c>
      <c r="AW5" s="21"/>
      <c r="AX5" s="10"/>
      <c r="AY5" s="10"/>
      <c r="AZ5" s="10"/>
      <c r="BA5" s="10"/>
    </row>
    <row r="6" spans="1:53" x14ac:dyDescent="0.2">
      <c r="A6" s="228" t="s">
        <v>9</v>
      </c>
      <c r="B6" s="228"/>
      <c r="C6" s="18" t="s">
        <v>10</v>
      </c>
      <c r="D6" s="17"/>
      <c r="E6" s="17"/>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21"/>
      <c r="AX6" s="10"/>
      <c r="AY6" s="10"/>
      <c r="AZ6" s="10"/>
      <c r="BA6" s="10"/>
    </row>
    <row r="7" spans="1:53" x14ac:dyDescent="0.2">
      <c r="A7" s="82"/>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21"/>
      <c r="AX7" s="10"/>
      <c r="AY7" s="10"/>
      <c r="AZ7" s="10"/>
      <c r="BA7" s="10"/>
    </row>
    <row r="8" spans="1:53" ht="26.25" customHeight="1" x14ac:dyDescent="0.2">
      <c r="A8" s="225" t="s">
        <v>11</v>
      </c>
      <c r="B8" s="226"/>
      <c r="C8" s="226"/>
      <c r="D8" s="226"/>
      <c r="E8" s="226"/>
      <c r="F8" s="226"/>
      <c r="G8" s="226"/>
      <c r="H8" s="226"/>
      <c r="I8" s="226"/>
      <c r="J8" s="226"/>
      <c r="K8" s="226"/>
      <c r="L8" s="227"/>
      <c r="M8" s="229" t="s">
        <v>12</v>
      </c>
      <c r="N8" s="230"/>
      <c r="O8" s="230"/>
      <c r="P8" s="230"/>
      <c r="Q8" s="230"/>
      <c r="R8" s="230"/>
      <c r="S8" s="230"/>
      <c r="T8" s="230"/>
      <c r="U8" s="230"/>
      <c r="V8" s="230"/>
      <c r="W8" s="230"/>
      <c r="X8" s="230"/>
      <c r="Y8" s="231"/>
      <c r="Z8" s="198" t="s">
        <v>13</v>
      </c>
      <c r="AA8" s="198"/>
      <c r="AB8" s="198"/>
      <c r="AC8" s="198"/>
      <c r="AD8" s="198"/>
      <c r="AE8" s="198"/>
      <c r="AF8" s="198"/>
      <c r="AG8" s="198"/>
      <c r="AH8" s="198"/>
      <c r="AI8" s="198"/>
      <c r="AJ8" s="198"/>
      <c r="AK8" s="198"/>
      <c r="AL8" s="198"/>
      <c r="AM8" s="198"/>
      <c r="AN8" s="198"/>
      <c r="AO8" s="198"/>
      <c r="AP8" s="198"/>
      <c r="AQ8" s="198"/>
      <c r="AR8" s="198"/>
      <c r="AS8" s="198"/>
      <c r="AT8" s="198"/>
      <c r="AU8" s="198"/>
      <c r="AV8" s="198"/>
      <c r="AW8" s="93"/>
      <c r="AX8" s="94"/>
      <c r="AY8" s="94"/>
      <c r="AZ8" s="94"/>
      <c r="BA8" s="94"/>
    </row>
    <row r="9" spans="1:53" s="11" customFormat="1" ht="46.5" customHeight="1" x14ac:dyDescent="0.2">
      <c r="A9" s="206" t="s">
        <v>14</v>
      </c>
      <c r="B9" s="206" t="s">
        <v>15</v>
      </c>
      <c r="C9" s="206" t="s">
        <v>16</v>
      </c>
      <c r="D9" s="206" t="s">
        <v>17</v>
      </c>
      <c r="E9" s="206" t="s">
        <v>18</v>
      </c>
      <c r="F9" s="206" t="s">
        <v>19</v>
      </c>
      <c r="G9" s="199" t="s">
        <v>20</v>
      </c>
      <c r="H9" s="199" t="s">
        <v>21</v>
      </c>
      <c r="I9" s="212" t="s">
        <v>22</v>
      </c>
      <c r="J9" s="204" t="s">
        <v>23</v>
      </c>
      <c r="K9" s="205"/>
      <c r="L9" s="205"/>
      <c r="M9" s="210" t="s">
        <v>24</v>
      </c>
      <c r="N9" s="210" t="s">
        <v>25</v>
      </c>
      <c r="O9" s="210" t="s">
        <v>26</v>
      </c>
      <c r="P9" s="223" t="s">
        <v>27</v>
      </c>
      <c r="Q9" s="223"/>
      <c r="R9" s="223"/>
      <c r="S9" s="211" t="s">
        <v>28</v>
      </c>
      <c r="T9" s="207" t="s">
        <v>29</v>
      </c>
      <c r="U9" s="208"/>
      <c r="V9" s="208"/>
      <c r="W9" s="208"/>
      <c r="X9" s="208"/>
      <c r="Y9" s="209"/>
      <c r="Z9" s="201" t="s">
        <v>30</v>
      </c>
      <c r="AA9" s="202"/>
      <c r="AB9" s="202"/>
      <c r="AC9" s="202"/>
      <c r="AD9" s="203"/>
      <c r="AE9" s="201" t="s">
        <v>31</v>
      </c>
      <c r="AF9" s="202"/>
      <c r="AG9" s="202"/>
      <c r="AH9" s="202"/>
      <c r="AI9" s="202"/>
      <c r="AJ9" s="203"/>
      <c r="AK9" s="201" t="s">
        <v>32</v>
      </c>
      <c r="AL9" s="202"/>
      <c r="AM9" s="202"/>
      <c r="AN9" s="202"/>
      <c r="AO9" s="202"/>
      <c r="AP9" s="203"/>
      <c r="AQ9" s="201" t="s">
        <v>33</v>
      </c>
      <c r="AR9" s="202"/>
      <c r="AS9" s="202"/>
      <c r="AT9" s="202"/>
      <c r="AU9" s="202"/>
      <c r="AV9" s="203"/>
      <c r="AW9" s="95"/>
      <c r="AX9" s="96"/>
      <c r="AY9" s="96"/>
      <c r="AZ9" s="96"/>
      <c r="BA9" s="96"/>
    </row>
    <row r="10" spans="1:53" ht="46.5" customHeight="1" x14ac:dyDescent="0.2">
      <c r="A10" s="199"/>
      <c r="B10" s="199"/>
      <c r="C10" s="199"/>
      <c r="D10" s="199"/>
      <c r="E10" s="199"/>
      <c r="F10" s="199"/>
      <c r="G10" s="200"/>
      <c r="H10" s="200"/>
      <c r="I10" s="210"/>
      <c r="J10" s="19" t="s">
        <v>34</v>
      </c>
      <c r="K10" s="19" t="s">
        <v>35</v>
      </c>
      <c r="L10" s="19" t="s">
        <v>36</v>
      </c>
      <c r="M10" s="210"/>
      <c r="N10" s="210"/>
      <c r="O10" s="210"/>
      <c r="P10" s="19" t="s">
        <v>34</v>
      </c>
      <c r="Q10" s="19" t="s">
        <v>35</v>
      </c>
      <c r="R10" s="19" t="s">
        <v>36</v>
      </c>
      <c r="S10" s="212"/>
      <c r="T10" s="19" t="s">
        <v>37</v>
      </c>
      <c r="U10" s="19" t="s">
        <v>38</v>
      </c>
      <c r="V10" s="19" t="s">
        <v>39</v>
      </c>
      <c r="W10" s="8" t="s">
        <v>40</v>
      </c>
      <c r="X10" s="19" t="s">
        <v>41</v>
      </c>
      <c r="Y10" s="19" t="s">
        <v>42</v>
      </c>
      <c r="Z10" s="1" t="s">
        <v>43</v>
      </c>
      <c r="AA10" s="1" t="s">
        <v>44</v>
      </c>
      <c r="AB10" s="1" t="s">
        <v>45</v>
      </c>
      <c r="AC10" s="1" t="s">
        <v>46</v>
      </c>
      <c r="AD10" s="13" t="s">
        <v>47</v>
      </c>
      <c r="AE10" s="1" t="s">
        <v>43</v>
      </c>
      <c r="AF10" s="1" t="s">
        <v>44</v>
      </c>
      <c r="AG10" s="1" t="s">
        <v>48</v>
      </c>
      <c r="AH10" s="1" t="s">
        <v>45</v>
      </c>
      <c r="AI10" s="1" t="s">
        <v>46</v>
      </c>
      <c r="AJ10" s="13" t="s">
        <v>47</v>
      </c>
      <c r="AK10" s="1" t="s">
        <v>43</v>
      </c>
      <c r="AL10" s="1" t="s">
        <v>44</v>
      </c>
      <c r="AM10" s="1" t="s">
        <v>48</v>
      </c>
      <c r="AN10" s="1" t="s">
        <v>45</v>
      </c>
      <c r="AO10" s="1" t="s">
        <v>46</v>
      </c>
      <c r="AP10" s="13" t="s">
        <v>47</v>
      </c>
      <c r="AQ10" s="1" t="s">
        <v>43</v>
      </c>
      <c r="AR10" s="1" t="s">
        <v>44</v>
      </c>
      <c r="AS10" s="1" t="s">
        <v>48</v>
      </c>
      <c r="AT10" s="1" t="s">
        <v>45</v>
      </c>
      <c r="AU10" s="1" t="s">
        <v>46</v>
      </c>
      <c r="AV10" s="13" t="s">
        <v>47</v>
      </c>
      <c r="AW10" s="94"/>
      <c r="AX10" s="94"/>
      <c r="AY10" s="94"/>
      <c r="AZ10" s="94"/>
      <c r="BA10" s="94"/>
    </row>
    <row r="11" spans="1:53" s="12" customFormat="1" ht="237.75" customHeight="1" x14ac:dyDescent="0.2">
      <c r="A11" s="124" t="s">
        <v>49</v>
      </c>
      <c r="B11" s="90" t="s">
        <v>50</v>
      </c>
      <c r="C11" s="85" t="s">
        <v>51</v>
      </c>
      <c r="D11" s="116" t="s">
        <v>224</v>
      </c>
      <c r="E11" s="124" t="s">
        <v>52</v>
      </c>
      <c r="F11" s="90" t="s">
        <v>53</v>
      </c>
      <c r="G11" s="114" t="s">
        <v>228</v>
      </c>
      <c r="H11" s="84" t="s">
        <v>54</v>
      </c>
      <c r="I11" s="108" t="s">
        <v>55</v>
      </c>
      <c r="J11" s="84" t="s">
        <v>56</v>
      </c>
      <c r="K11" s="84" t="s">
        <v>57</v>
      </c>
      <c r="L11" s="97" t="str">
        <f>VLOOKUP(J11,Anexos!$B$37:$G$43,(HLOOKUP(K11,Anexos!$C$37:$G$38,2,0)),0)</f>
        <v>Moderado</v>
      </c>
      <c r="M11" s="114" t="s">
        <v>58</v>
      </c>
      <c r="N11" s="84" t="s">
        <v>59</v>
      </c>
      <c r="O11" s="84" t="s">
        <v>60</v>
      </c>
      <c r="P11" s="103" t="s">
        <v>61</v>
      </c>
      <c r="Q11" s="103" t="s">
        <v>57</v>
      </c>
      <c r="R11" s="97" t="str">
        <f>VLOOKUP(P11,Anexos!$B$37:$G$43,(HLOOKUP(Q11,Anexos!$C$37:$G$38,2,0)),0)</f>
        <v>Moderado</v>
      </c>
      <c r="S11" s="98" t="s">
        <v>62</v>
      </c>
      <c r="T11" s="88" t="str">
        <f>+M11</f>
        <v>En el primer y tercer trimestre de la vigencia, el administrador del procedimiento de requisitos legales, designado por el(a) Jefe de la Oficina Jurídica, solicita a las dependencias de la Entidad, mediante correo electrónico, la actualización de la matriz de requisitos legales, conforme a lo establecido en el procedimiento Identificación y seguimiento de requisitos legales y otros aplicables (PCD-GJ-001).  Con base en esta información, el administrador del procedimiento analiza, evalúa, actualiza y gestiona la publicación en la página web institucional la matriz de requisitos legales de la Entidad en el segundo y cuarto trimestre de la vigencia.
Como evidencia se cuenta con 2 matrices evaluadas (junio y diciembre) que contienen los requisitos legales de la entidad. Adicional, correos de solicitud (marzo y septiembre) y/o de recepción de insumos.  
En caso de no recibir la información de las dependencias, en el tiempo establecido, el administrador de procedimiento procede a remitir memorando interno a los directivos de las dependencias correspondientes, solicitando la identificación de requisitos legales aplicables a través de la matriz.</v>
      </c>
      <c r="U11" s="86" t="s">
        <v>63</v>
      </c>
      <c r="V11" s="86" t="s">
        <v>64</v>
      </c>
      <c r="W11" s="87">
        <v>1</v>
      </c>
      <c r="X11" s="115">
        <v>46023</v>
      </c>
      <c r="Y11" s="115">
        <v>46387</v>
      </c>
      <c r="Z11" s="118">
        <v>46121</v>
      </c>
      <c r="AA11" s="112"/>
      <c r="AB11" s="90" t="s">
        <v>225</v>
      </c>
      <c r="AC11" s="84" t="s">
        <v>204</v>
      </c>
      <c r="AD11" s="117" t="s">
        <v>229</v>
      </c>
      <c r="AE11" s="109"/>
      <c r="AF11" s="112"/>
      <c r="AG11" s="112"/>
      <c r="AH11" s="107"/>
      <c r="AI11" s="111"/>
      <c r="AJ11" s="107"/>
      <c r="AK11" s="109"/>
      <c r="AL11" s="112"/>
      <c r="AM11" s="112"/>
      <c r="AN11" s="110"/>
      <c r="AO11" s="111"/>
      <c r="AP11" s="110"/>
      <c r="AQ11" s="109"/>
      <c r="AR11" s="112"/>
      <c r="AS11" s="112"/>
      <c r="AT11" s="113"/>
      <c r="AU11" s="111"/>
      <c r="AV11" s="107"/>
    </row>
    <row r="12" spans="1:53" s="12" customFormat="1" ht="168" customHeight="1" x14ac:dyDescent="0.2">
      <c r="A12" s="124" t="s">
        <v>49</v>
      </c>
      <c r="B12" s="90" t="s">
        <v>50</v>
      </c>
      <c r="C12" s="88" t="s">
        <v>65</v>
      </c>
      <c r="D12" s="116" t="s">
        <v>224</v>
      </c>
      <c r="E12" s="91" t="s">
        <v>66</v>
      </c>
      <c r="F12" s="90" t="s">
        <v>67</v>
      </c>
      <c r="G12" s="89" t="s">
        <v>68</v>
      </c>
      <c r="H12" s="84" t="s">
        <v>54</v>
      </c>
      <c r="I12" s="108" t="s">
        <v>55</v>
      </c>
      <c r="J12" s="84" t="s">
        <v>61</v>
      </c>
      <c r="K12" s="84" t="s">
        <v>69</v>
      </c>
      <c r="L12" s="97" t="str">
        <f>VLOOKUP(J12,Anexos!$B$37:$G$43,(HLOOKUP(K12,Anexos!$C$37:$G$38,2,0)),0)</f>
        <v>Moderado</v>
      </c>
      <c r="M12" s="114" t="s">
        <v>70</v>
      </c>
      <c r="N12" s="84" t="s">
        <v>59</v>
      </c>
      <c r="O12" s="84" t="s">
        <v>60</v>
      </c>
      <c r="P12" s="103" t="s">
        <v>61</v>
      </c>
      <c r="Q12" s="103" t="s">
        <v>69</v>
      </c>
      <c r="R12" s="97" t="str">
        <f>VLOOKUP(P12,Anexos!$B$37:$G$43,(HLOOKUP(Q12,Anexos!$C$37:$G$38,2,0)),0)</f>
        <v>Moderado</v>
      </c>
      <c r="S12" s="98" t="s">
        <v>62</v>
      </c>
      <c r="T12" s="88" t="str">
        <f>+M12</f>
        <v>El Jefe de la Oficina Jurídica remitirá trimestralmente a las dependencias misionales de la Entidad (Direcciones y Subdirecciones), memorados internos con las recomendaciones y parámetros definidos para la entrega de los insumos que permiten dar respuesta a los requerimientos judiciales solicitados a la Oficina Jurídica, con el fin de contar con información oportuna y de calidad, teniendo como referencia lo establecido en la Política de Prevención del Daño Antijurídico.
Como evidencia se adjunta memorando trimestral, con las recomendaciones para la prevención del daño antijurídico.</v>
      </c>
      <c r="U12" s="86" t="s">
        <v>71</v>
      </c>
      <c r="V12" s="86" t="s">
        <v>72</v>
      </c>
      <c r="W12" s="86" t="s">
        <v>73</v>
      </c>
      <c r="X12" s="115">
        <v>46023</v>
      </c>
      <c r="Y12" s="115">
        <v>46387</v>
      </c>
      <c r="Z12" s="118">
        <v>46121</v>
      </c>
      <c r="AA12" s="119">
        <v>0.25</v>
      </c>
      <c r="AB12" s="90" t="s">
        <v>226</v>
      </c>
      <c r="AC12" s="84" t="s">
        <v>204</v>
      </c>
      <c r="AD12" s="117" t="s">
        <v>230</v>
      </c>
      <c r="AE12" s="109"/>
      <c r="AF12" s="112"/>
      <c r="AG12" s="112"/>
      <c r="AH12" s="110"/>
      <c r="AI12" s="111"/>
      <c r="AJ12" s="110"/>
      <c r="AK12" s="109"/>
      <c r="AL12" s="112"/>
      <c r="AM12" s="112"/>
      <c r="AN12" s="110"/>
      <c r="AO12" s="111"/>
      <c r="AP12" s="110"/>
      <c r="AQ12" s="109"/>
      <c r="AR12" s="112"/>
      <c r="AS12" s="112"/>
      <c r="AT12" s="113"/>
      <c r="AU12" s="111"/>
      <c r="AV12" s="107"/>
    </row>
    <row r="13" spans="1:53" x14ac:dyDescent="0.2">
      <c r="A13" s="94"/>
      <c r="B13" s="94"/>
      <c r="C13" s="94"/>
      <c r="D13" s="94"/>
      <c r="E13" s="94"/>
      <c r="F13" s="12"/>
      <c r="G13" s="12"/>
      <c r="H13" s="94"/>
      <c r="I13" s="94"/>
      <c r="J13" s="94"/>
      <c r="K13" s="94"/>
      <c r="L13" s="94"/>
      <c r="M13" s="94"/>
      <c r="N13" s="94"/>
      <c r="O13" s="94"/>
      <c r="P13" s="10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row>
  </sheetData>
  <sheetProtection formatCells="0" formatColumns="0" formatRows="0" insertColumns="0" insertRows="0" insertHyperlinks="0" deleteColumns="0" deleteRows="0" sort="0" autoFilter="0" pivotTables="0"/>
  <mergeCells count="27">
    <mergeCell ref="A1:B4"/>
    <mergeCell ref="G9:G10"/>
    <mergeCell ref="I9:I10"/>
    <mergeCell ref="C1:AT4"/>
    <mergeCell ref="P9:R9"/>
    <mergeCell ref="A5:AU5"/>
    <mergeCell ref="B9:B10"/>
    <mergeCell ref="C9:C10"/>
    <mergeCell ref="E9:E10"/>
    <mergeCell ref="F9:F10"/>
    <mergeCell ref="N9:N10"/>
    <mergeCell ref="A8:L8"/>
    <mergeCell ref="A6:B6"/>
    <mergeCell ref="AE9:AJ9"/>
    <mergeCell ref="D9:D10"/>
    <mergeCell ref="M8:Y8"/>
    <mergeCell ref="Z8:AV8"/>
    <mergeCell ref="H9:H10"/>
    <mergeCell ref="Z9:AD9"/>
    <mergeCell ref="J9:L9"/>
    <mergeCell ref="A9:A10"/>
    <mergeCell ref="T9:Y9"/>
    <mergeCell ref="M9:M10"/>
    <mergeCell ref="AK9:AP9"/>
    <mergeCell ref="AQ9:AV9"/>
    <mergeCell ref="S9:S10"/>
    <mergeCell ref="O9:O10"/>
  </mergeCells>
  <phoneticPr fontId="4" type="noConversion"/>
  <conditionalFormatting sqref="L11:L12 R11:R12">
    <cfRule type="containsText" dxfId="5" priority="12" operator="containsText" text="Bajo">
      <formula>NOT(ISERROR(SEARCH("Bajo",L11)))</formula>
    </cfRule>
    <cfRule type="containsText" dxfId="4" priority="13" operator="containsText" text="Moderado">
      <formula>NOT(ISERROR(SEARCH("Moderado",L11)))</formula>
    </cfRule>
    <cfRule type="containsText" dxfId="3" priority="14" operator="containsText" text="Alto">
      <formula>NOT(ISERROR(SEARCH("Alto",L11)))</formula>
    </cfRule>
    <cfRule type="containsText" dxfId="2" priority="15" operator="containsText" text="Extremo">
      <formula>NOT(ISERROR(SEARCH("Extremo",L11)))</formula>
    </cfRule>
  </conditionalFormatting>
  <conditionalFormatting sqref="P12:Q12">
    <cfRule type="duplicateValues" dxfId="1" priority="1"/>
  </conditionalFormatting>
  <dataValidations xWindow="51" yWindow="420" count="32">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xr:uid="{00000000-0002-0000-0000-000000000000}"/>
    <dataValidation allowBlank="1" showInputMessage="1" showErrorMessage="1" prompt="Seleccione de la lista desplegable, el(los) aspectos institucionales que se ven impactados con la materialización del riesgo. Afectación en lo económico (presupuestal) y/o reputacional." sqref="H9:H10" xr:uid="{00000000-0002-0000-0000-000001000000}"/>
    <dataValidation allowBlank="1" showInputMessage="1" showErrorMessage="1" prompt="Registre el nombre del proceso al cual está asociado el riesgo." sqref="A9:A10" xr:uid="{00000000-0002-0000-0000-00000200000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xr:uid="{00000000-0002-0000-0000-000003000000}"/>
    <dataValidation allowBlank="1" showInputMessage="1" showErrorMessage="1" prompt="Registre el código asignado al riesgo. Se incluye por parte de la Subdirección de Diseño, Evaluación y Sistematización al momento de avalar la versión final del riesgo." sqref="E9:E10" xr:uid="{00000000-0002-0000-0000-000004000000}"/>
    <dataValidation allowBlank="1" showInputMessage="1" showErrorMessage="1" prompt="Registre el objetivo del proceso conforme a lo definido en su caracterización." sqref="B9:B10" xr:uid="{00000000-0002-0000-0000-000005000000}"/>
    <dataValidation allowBlank="1" showInputMessage="1" showErrorMessage="1" prompt="Registre los motivos o aspectos que puedan dar origen al riesgo y sobre los cuales se establecerán controles. Use las celdas que sean necesarias, una por cada causa." sqref="F9:F10" xr:uid="{00000000-0002-0000-0000-000006000000}"/>
    <dataValidation allowBlank="1" showInputMessage="1" showErrorMessage="1" prompt="Seleccione de la lista desplegable la categoria a la que corresponda el riesgo, teniendo en cuenta los conceptos de la Tabla 1 (ver hoja anexos)." sqref="I9:I10" xr:uid="{00000000-0002-0000-0000-00000700000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xr:uid="{00000000-0002-0000-0000-000008000000}"/>
    <dataValidation allowBlank="1" showInputMessage="1" showErrorMessage="1" prompt="Seleccione de la lista desplegable el impacto estimado teniendo en cuenta que se refiere a la magnitud de los efectos en caso de materializarse el riesgo. Ver hoja anexos tabla 3." sqref="K10" xr:uid="{00000000-0002-0000-0000-000009000000}"/>
    <dataValidation allowBlank="1" showInputMessage="1" showErrorMessage="1" prompt="Este resultado se genera automáticamente y es obtenido de la intersección entre la probabilidad y el impacto seleccionados." sqref="L10 R10" xr:uid="{00000000-0002-0000-0000-00000A000000}"/>
    <dataValidation allowBlank="1" showInputMessage="1" showErrorMessage="1" prompt="Seleccione de la lista desplegable la naturaleza de la actividad de control." sqref="N9" xr:uid="{00000000-0002-0000-0000-00000B000000}"/>
    <dataValidation allowBlank="1" showInputMessage="1" showErrorMessage="1" promptTitle="Despues de evaluar el control," prompt="seleccione de la lista desplegable la probabilidad residual, resultante en la columna &quot;U&quot; de la hoja 2. Evaluación de controles." sqref="P10" xr:uid="{00000000-0002-0000-0000-00000C00000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xr:uid="{00000000-0002-0000-0000-00000D00000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xr:uid="{00000000-0002-0000-0000-00000E000000}"/>
    <dataValidation allowBlank="1" showInputMessage="1" showErrorMessage="1" prompt="Registre el resultado que se pretende alcanzar, considerando el indicador o criterio de medición definido." sqref="W10" xr:uid="{00000000-0002-0000-0000-00000F000000}"/>
    <dataValidation allowBlank="1" showInputMessage="1" showErrorMessage="1" prompt="En el formato DD/MM/AAAA, registre la fecha de terminación de la actividad a desarrollar. Esta fecha no podrá superar el 31 de diciembre de cada vigencia." sqref="Y10" xr:uid="{00000000-0002-0000-0000-000010000000}"/>
    <dataValidation allowBlank="1" showInputMessage="1" showErrorMessage="1" prompt="Registre la fecha de realización del monitoreo, DD/MM/AAA." sqref="AQ10 AE10 AK10 Z10" xr:uid="{00000000-0002-0000-0000-000011000000}"/>
    <dataValidation allowBlank="1" showInputMessage="1" showErrorMessage="1" prompt="En el formato DD/MM/AAAA, registre la fecha de inicio de la actividad a desarrollar, dentro de la vigencia." sqref="X10" xr:uid="{00000000-0002-0000-0000-00001200000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xr:uid="{00000000-0002-0000-0000-000013000000}"/>
    <dataValidation allowBlank="1" showInputMessage="1" showErrorMessage="1" prompt="Seleccione de la lista desplegable, la decisión tomada respecto al riesgo, teniendo en cuenta lo establecido en el Lineamiento Administración de Riesgos (LIN-SG-001)." sqref="S9:S10" xr:uid="{00000000-0002-0000-0000-000014000000}"/>
    <dataValidation allowBlank="1" showInputMessage="1" showErrorMessage="1" prompt="Describa los avances en el cumplimiento de la actividad definida y relacione las evidencias que los soportan." sqref="AB10 AH10 AN10 AT10" xr:uid="{00000000-0002-0000-0000-000015000000}"/>
    <dataValidation allowBlank="1" showInputMessage="1" showErrorMessage="1" prompt="Seleccione de la lista desplegable la categoria que corresponda." sqref="A6:B6" xr:uid="{00000000-0002-0000-0000-000016000000}"/>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xr:uid="{00000000-0002-0000-0000-000017000000}"/>
    <dataValidation allowBlank="1" showInputMessage="1" showErrorMessage="1" prompt="Describa, tal como se encuentra en la caracterización del proceso, la actividad donde existe evidencia o se tienen indicios de que pueden ocurrir eventos de riesgo." sqref="C9:C10" xr:uid="{00000000-0002-0000-0000-000018000000}"/>
    <dataValidation allowBlank="1" showInputMessage="1" showErrorMessage="1" prompt="Seleccione de la lista desplegable la forma como se ejecuta el control, dependiendo de que sea ejecutado por una persona (manual) o por un sistema (automático)." sqref="O9:O10" xr:uid="{00000000-0002-0000-0000-000019000000}"/>
    <dataValidation allowBlank="1" showInputMessage="1" showErrorMessage="1" prompt="Registre el nivel de avance acumulado desde el inicio de la actividad en la vigencia, hasta la fecha de monitoreo. En caso de ser una meta constante, corresponde al mismo avance del periodo." sqref="AG10 AM10 AS10" xr:uid="{00000000-0002-0000-0000-00001A00000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xr:uid="{00000000-0002-0000-0000-00001B000000}"/>
    <dataValidation allowBlank="1" showInputMessage="1" showErrorMessage="1" prompt="Para diligenciar este campo, dirijase primero a la hoja &quot;2. Evaluación de controles&quot;, y realice la evaluación de cada actividad de control." sqref="P9:R9" xr:uid="{00000000-0002-0000-0000-00001C000000}"/>
    <dataValidation allowBlank="1" showInputMessage="1" showErrorMessage="1" prompt="Registre el nivel de avance en el cumplimiento de la actividad. Corresponde al resultado en términos porcentuales del indicador o criterio de avance definido." sqref="AA10 AF10 AL10 AR10" xr:uid="{00000000-0002-0000-0000-00001D00000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xr:uid="{00000000-0002-0000-0000-00001E00000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xr:uid="{00000000-0002-0000-0000-00001F000000}"/>
  </dataValidations>
  <pageMargins left="0.35433070866141736" right="0.35433070866141736" top="0.98425196850393704" bottom="0.98425196850393704" header="0" footer="0"/>
  <pageSetup scale="28" orientation="landscape" r:id="rId1"/>
  <headerFooter alignWithMargins="0"/>
  <colBreaks count="1" manualBreakCount="1">
    <brk id="25" max="35" man="1"/>
  </colBreaks>
  <drawing r:id="rId2"/>
  <extLst>
    <ext xmlns:x14="http://schemas.microsoft.com/office/spreadsheetml/2009/9/main" uri="{CCE6A557-97BC-4b89-ADB6-D9C93CAAB3DF}">
      <x14:dataValidations xmlns:xm="http://schemas.microsoft.com/office/excel/2006/main" xWindow="51" yWindow="420" count="5">
        <x14:dataValidation type="list" allowBlank="1" showInputMessage="1" showErrorMessage="1" xr:uid="{00000000-0002-0000-0000-000020000000}">
          <x14:formula1>
            <xm:f>Anexos!$I$39:$I$43</xm:f>
          </x14:formula1>
          <xm:sqref>J11 P11:P12</xm:sqref>
        </x14:dataValidation>
        <x14:dataValidation type="list" allowBlank="1" showInputMessage="1" showErrorMessage="1" xr:uid="{00000000-0002-0000-0000-000021000000}">
          <x14:formula1>
            <xm:f>Anexos!$J$39:$J$43</xm:f>
          </x14:formula1>
          <xm:sqref>J12 Q11:Q12 K11:K12</xm:sqref>
        </x14:dataValidation>
        <x14:dataValidation type="list" allowBlank="1" showInputMessage="1" showErrorMessage="1" xr:uid="{00000000-0002-0000-0000-000022000000}">
          <x14:formula1>
            <xm:f>Anexos!$I$7:$I$9</xm:f>
          </x14:formula1>
          <xm:sqref>C6</xm:sqref>
        </x14:dataValidation>
        <x14:dataValidation type="list" allowBlank="1" showInputMessage="1" showErrorMessage="1" xr:uid="{00000000-0002-0000-0000-000023000000}">
          <x14:formula1>
            <xm:f>Anexos!$J$48:$J$49</xm:f>
          </x14:formula1>
          <xm:sqref>AC11:AC12 AI11:AI12 AU11:AU12 AO11:AO12</xm:sqref>
        </x14:dataValidation>
        <x14:dataValidation type="list" allowBlank="1" showInputMessage="1" showErrorMessage="1" xr:uid="{00000000-0002-0000-0000-000024000000}">
          <x14:formula1>
            <xm:f>Anexos!$J$52:$J$54</xm:f>
          </x14:formula1>
          <xm:sqref>S11:S12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70"/>
  <sheetViews>
    <sheetView zoomScale="85" zoomScaleNormal="85" zoomScaleSheetLayoutView="70" zoomScalePageLayoutView="25" workbookViewId="0">
      <selection activeCell="B2" sqref="B2:C5"/>
    </sheetView>
  </sheetViews>
  <sheetFormatPr baseColWidth="10" defaultColWidth="2.85546875" defaultRowHeight="12.75" x14ac:dyDescent="0.2"/>
  <cols>
    <col min="1" max="1" width="1.140625" style="39" customWidth="1"/>
    <col min="2" max="2" width="11.7109375" style="43" customWidth="1"/>
    <col min="3" max="3" width="35.28515625" style="43" customWidth="1"/>
    <col min="4" max="4" width="10.85546875" style="40" bestFit="1" customWidth="1"/>
    <col min="5" max="5" width="8.140625" style="40" customWidth="1"/>
    <col min="6" max="6" width="41.140625" style="40" customWidth="1"/>
    <col min="7" max="7" width="73.7109375" style="41" customWidth="1"/>
    <col min="8" max="8" width="14" style="42" customWidth="1"/>
    <col min="9" max="9" width="5.85546875" style="42" bestFit="1" customWidth="1"/>
    <col min="10" max="10" width="14.140625" style="41" customWidth="1"/>
    <col min="11" max="11" width="5.85546875" style="41" bestFit="1" customWidth="1"/>
    <col min="12" max="12" width="16.7109375" style="41" customWidth="1"/>
    <col min="13" max="13" width="13.28515625" style="40" bestFit="1" customWidth="1"/>
    <col min="14" max="14" width="13.7109375" style="40" customWidth="1"/>
    <col min="15" max="15" width="11.7109375" style="40" customWidth="1"/>
    <col min="16" max="16" width="11.140625" style="39" customWidth="1"/>
    <col min="17" max="17" width="15.28515625" style="39" customWidth="1"/>
    <col min="18" max="18" width="12.5703125" style="39" customWidth="1"/>
    <col min="19" max="19" width="16.7109375" style="39" customWidth="1"/>
    <col min="20" max="20" width="14.42578125" style="39" customWidth="1"/>
    <col min="21" max="21" width="14.7109375" style="39" customWidth="1"/>
    <col min="22" max="22" width="38.85546875" style="39" customWidth="1"/>
    <col min="23" max="23" width="33.28515625" style="39" customWidth="1"/>
    <col min="24" max="16384" width="2.85546875" style="39"/>
  </cols>
  <sheetData>
    <row r="1" spans="1:23" ht="5.25" customHeight="1" x14ac:dyDescent="0.2">
      <c r="A1" s="39">
        <f>C28</f>
        <v>0</v>
      </c>
    </row>
    <row r="2" spans="1:23" ht="19.5" customHeight="1" x14ac:dyDescent="0.2">
      <c r="B2" s="157"/>
      <c r="C2" s="158"/>
      <c r="D2" s="125" t="s">
        <v>0</v>
      </c>
      <c r="E2" s="126"/>
      <c r="F2" s="126"/>
      <c r="G2" s="126"/>
      <c r="H2" s="126"/>
      <c r="I2" s="126"/>
      <c r="J2" s="126"/>
      <c r="K2" s="126"/>
      <c r="L2" s="126"/>
      <c r="M2" s="126"/>
      <c r="N2" s="126"/>
      <c r="O2" s="126"/>
      <c r="P2" s="126"/>
      <c r="Q2" s="126"/>
      <c r="R2" s="126"/>
      <c r="S2" s="126"/>
      <c r="T2" s="126"/>
      <c r="U2" s="127"/>
      <c r="V2" s="76" t="s">
        <v>1</v>
      </c>
      <c r="W2" s="76" t="s">
        <v>2</v>
      </c>
    </row>
    <row r="3" spans="1:23" ht="19.5" customHeight="1" x14ac:dyDescent="0.2">
      <c r="B3" s="159"/>
      <c r="C3" s="160"/>
      <c r="D3" s="128"/>
      <c r="E3" s="129"/>
      <c r="F3" s="129"/>
      <c r="G3" s="129"/>
      <c r="H3" s="129"/>
      <c r="I3" s="129"/>
      <c r="J3" s="129"/>
      <c r="K3" s="129"/>
      <c r="L3" s="129"/>
      <c r="M3" s="129"/>
      <c r="N3" s="129"/>
      <c r="O3" s="129"/>
      <c r="P3" s="129"/>
      <c r="Q3" s="129"/>
      <c r="R3" s="129"/>
      <c r="S3" s="129"/>
      <c r="T3" s="129"/>
      <c r="U3" s="130"/>
      <c r="V3" s="76" t="s">
        <v>3</v>
      </c>
      <c r="W3" s="76">
        <v>4</v>
      </c>
    </row>
    <row r="4" spans="1:23" ht="19.5" customHeight="1" x14ac:dyDescent="0.2">
      <c r="B4" s="159"/>
      <c r="C4" s="160"/>
      <c r="D4" s="128"/>
      <c r="E4" s="129"/>
      <c r="F4" s="129"/>
      <c r="G4" s="129"/>
      <c r="H4" s="129"/>
      <c r="I4" s="129"/>
      <c r="J4" s="129"/>
      <c r="K4" s="129"/>
      <c r="L4" s="129"/>
      <c r="M4" s="129"/>
      <c r="N4" s="129"/>
      <c r="O4" s="129"/>
      <c r="P4" s="129"/>
      <c r="Q4" s="129"/>
      <c r="R4" s="129"/>
      <c r="S4" s="129"/>
      <c r="T4" s="129"/>
      <c r="U4" s="130"/>
      <c r="V4" s="76" t="s">
        <v>4</v>
      </c>
      <c r="W4" s="76" t="s">
        <v>5</v>
      </c>
    </row>
    <row r="5" spans="1:23" ht="19.5" customHeight="1" x14ac:dyDescent="0.2">
      <c r="B5" s="161"/>
      <c r="C5" s="162"/>
      <c r="D5" s="131"/>
      <c r="E5" s="132"/>
      <c r="F5" s="132"/>
      <c r="G5" s="132"/>
      <c r="H5" s="132"/>
      <c r="I5" s="132"/>
      <c r="J5" s="132"/>
      <c r="K5" s="132"/>
      <c r="L5" s="132"/>
      <c r="M5" s="132"/>
      <c r="N5" s="132"/>
      <c r="O5" s="132"/>
      <c r="P5" s="132"/>
      <c r="Q5" s="132"/>
      <c r="R5" s="132"/>
      <c r="S5" s="132"/>
      <c r="T5" s="132"/>
      <c r="U5" s="133"/>
      <c r="V5" s="76" t="s">
        <v>6</v>
      </c>
      <c r="W5" s="76" t="s">
        <v>74</v>
      </c>
    </row>
    <row r="6" spans="1:23" ht="12" customHeight="1" x14ac:dyDescent="0.2">
      <c r="B6" s="39"/>
      <c r="C6" s="39"/>
      <c r="D6" s="75"/>
      <c r="E6" s="75"/>
      <c r="F6" s="75"/>
      <c r="G6" s="75"/>
      <c r="H6" s="75"/>
      <c r="I6" s="75"/>
      <c r="J6" s="75"/>
      <c r="K6" s="75"/>
      <c r="L6" s="75"/>
      <c r="W6" s="81" t="s">
        <v>8</v>
      </c>
    </row>
    <row r="7" spans="1:23" ht="20.25" customHeight="1" x14ac:dyDescent="0.2">
      <c r="B7" s="134" t="s">
        <v>75</v>
      </c>
      <c r="C7" s="134"/>
      <c r="D7" s="134"/>
      <c r="E7" s="134"/>
      <c r="F7" s="134"/>
      <c r="G7" s="134"/>
      <c r="H7" s="134"/>
      <c r="I7" s="134"/>
      <c r="J7" s="134"/>
      <c r="K7" s="134"/>
      <c r="L7" s="134"/>
      <c r="M7" s="134"/>
      <c r="N7" s="134"/>
      <c r="O7" s="134"/>
      <c r="P7" s="134"/>
      <c r="Q7" s="134"/>
      <c r="R7" s="134"/>
      <c r="S7" s="134"/>
      <c r="T7" s="134"/>
      <c r="U7" s="134"/>
      <c r="V7" s="134"/>
      <c r="W7" s="134"/>
    </row>
    <row r="8" spans="1:23" x14ac:dyDescent="0.2">
      <c r="B8" s="69"/>
      <c r="C8" s="69"/>
      <c r="D8" s="74"/>
      <c r="E8" s="68"/>
      <c r="F8" s="68"/>
      <c r="L8" s="72"/>
    </row>
    <row r="9" spans="1:23" ht="15" customHeight="1" x14ac:dyDescent="0.2">
      <c r="A9" s="46"/>
      <c r="B9" s="184" t="s">
        <v>76</v>
      </c>
      <c r="C9" s="185"/>
      <c r="D9" s="182">
        <v>46081</v>
      </c>
      <c r="E9" s="183"/>
      <c r="F9" s="70" t="s">
        <v>77</v>
      </c>
      <c r="G9" s="186" t="s">
        <v>49</v>
      </c>
      <c r="H9" s="187"/>
      <c r="I9" s="73"/>
      <c r="J9" s="184" t="s">
        <v>78</v>
      </c>
      <c r="K9" s="184"/>
      <c r="L9" s="184"/>
      <c r="M9" s="185"/>
      <c r="N9" s="183" t="s">
        <v>79</v>
      </c>
      <c r="O9" s="183"/>
      <c r="P9" s="183"/>
      <c r="Q9" s="183"/>
      <c r="R9" s="183"/>
      <c r="T9" s="42"/>
      <c r="U9" s="42"/>
    </row>
    <row r="10" spans="1:23" x14ac:dyDescent="0.2">
      <c r="B10" s="69"/>
      <c r="C10" s="69"/>
      <c r="D10" s="68"/>
      <c r="E10" s="68"/>
      <c r="F10" s="68"/>
      <c r="L10" s="72"/>
    </row>
    <row r="11" spans="1:23" s="65" customFormat="1" ht="28.5" customHeight="1" x14ac:dyDescent="0.2">
      <c r="B11" s="142" t="s">
        <v>80</v>
      </c>
      <c r="C11" s="142" t="s">
        <v>81</v>
      </c>
      <c r="D11" s="142" t="s">
        <v>82</v>
      </c>
      <c r="E11" s="142"/>
      <c r="F11" s="143" t="s">
        <v>83</v>
      </c>
      <c r="G11" s="142" t="s">
        <v>84</v>
      </c>
      <c r="H11" s="169" t="s">
        <v>85</v>
      </c>
      <c r="I11" s="170"/>
      <c r="J11" s="170"/>
      <c r="K11" s="170"/>
      <c r="L11" s="170"/>
      <c r="M11" s="170"/>
      <c r="N11" s="170"/>
      <c r="O11" s="170"/>
      <c r="P11" s="171"/>
      <c r="Q11" s="168" t="s">
        <v>86</v>
      </c>
      <c r="R11" s="168"/>
      <c r="S11" s="168"/>
      <c r="T11" s="168"/>
      <c r="U11" s="141" t="s">
        <v>87</v>
      </c>
    </row>
    <row r="12" spans="1:23" s="65" customFormat="1" ht="21.75" customHeight="1" x14ac:dyDescent="0.2">
      <c r="B12" s="142"/>
      <c r="C12" s="142"/>
      <c r="D12" s="142"/>
      <c r="E12" s="142"/>
      <c r="F12" s="144"/>
      <c r="G12" s="142"/>
      <c r="H12" s="169" t="s">
        <v>88</v>
      </c>
      <c r="I12" s="170"/>
      <c r="J12" s="170"/>
      <c r="K12" s="171"/>
      <c r="L12" s="169" t="s">
        <v>89</v>
      </c>
      <c r="M12" s="170"/>
      <c r="N12" s="170"/>
      <c r="O12" s="170"/>
      <c r="P12" s="171"/>
      <c r="Q12" s="166" t="s">
        <v>90</v>
      </c>
      <c r="R12" s="166" t="s">
        <v>91</v>
      </c>
      <c r="S12" s="166" t="s">
        <v>92</v>
      </c>
      <c r="T12" s="146" t="s">
        <v>93</v>
      </c>
      <c r="U12" s="141" t="s">
        <v>94</v>
      </c>
    </row>
    <row r="13" spans="1:23" s="65" customFormat="1" ht="63.75" x14ac:dyDescent="0.2">
      <c r="B13" s="142"/>
      <c r="C13" s="142"/>
      <c r="D13" s="66" t="s">
        <v>95</v>
      </c>
      <c r="E13" s="66" t="s">
        <v>36</v>
      </c>
      <c r="F13" s="145"/>
      <c r="G13" s="142"/>
      <c r="H13" s="66" t="s">
        <v>96</v>
      </c>
      <c r="I13" s="66" t="s">
        <v>97</v>
      </c>
      <c r="J13" s="66" t="s">
        <v>98</v>
      </c>
      <c r="K13" s="66" t="s">
        <v>97</v>
      </c>
      <c r="L13" s="66" t="s">
        <v>99</v>
      </c>
      <c r="M13" s="67" t="s">
        <v>38</v>
      </c>
      <c r="N13" s="67" t="s">
        <v>100</v>
      </c>
      <c r="O13" s="67" t="s">
        <v>101</v>
      </c>
      <c r="P13" s="66" t="s">
        <v>102</v>
      </c>
      <c r="Q13" s="167"/>
      <c r="R13" s="167"/>
      <c r="S13" s="167"/>
      <c r="T13" s="147"/>
      <c r="U13" s="141"/>
    </row>
    <row r="14" spans="1:23" s="59" customFormat="1" ht="216.75" x14ac:dyDescent="0.2">
      <c r="B14" s="148" t="s">
        <v>52</v>
      </c>
      <c r="C14" s="163" t="str">
        <f>+'1. Mapa y plan de tratamiento'!G11</f>
        <v>Posibilidad de incurrir en inseguridad jurídica en la operación y la prestación de los servicios sociales, debido a la falta de implementación de la normatividad vigente por causa de la  identificación inoportuna de los requisitos legales aplicables a la operatividad y gestión de la entidad.</v>
      </c>
      <c r="D14" s="148" t="s">
        <v>103</v>
      </c>
      <c r="E14" s="151">
        <f>VLOOKUP(D14,Criterios!$A$20:$B$24,2,FALSE)</f>
        <v>0.6</v>
      </c>
      <c r="F14" s="154" t="str">
        <f>+'1. Mapa y plan de tratamiento'!F11</f>
        <v xml:space="preserve">No se identifican oportunamente los cambios normativos aplicables a la gestión de la entidad por cada una de las dependencias. </v>
      </c>
      <c r="G14" s="120" t="str">
        <f>+'1. Mapa y plan de tratamiento'!M11</f>
        <v>En el primer y tercer trimestre de la vigencia, el administrador del procedimiento de requisitos legales, designado por el(a) Jefe de la Oficina Jurídica, solicita a las dependencias de la Entidad, mediante correo electrónico, la actualización de la matriz de requisitos legales, conforme a lo establecido en el procedimiento Identificación y seguimiento de requisitos legales y otros aplicables (PCD-GJ-001).  Con base en esta información, el administrador del procedimiento analiza, evalúa, actualiza y gestiona la publicación en la página web institucional la matriz de requisitos legales de la Entidad en el segundo y cuarto trimestre de la vigencia.
Como evidencia se cuenta con 2 matrices evaluadas (junio y diciembre) que contienen los requisitos legales de la entidad. Adicional, correos de solicitud (marzo y septiembre) y/o de recepción de insumos.  
En caso de no recibir la información de las dependencias, en el tiempo establecido, el administrador de procedimiento procede a remitir memorando interno a los directivos de las dependencias correspondientes, solicitando la identificación de requisitos legales aplicables a través de la matriz.</v>
      </c>
      <c r="H14" s="62" t="s">
        <v>104</v>
      </c>
      <c r="I14" s="63">
        <f>VLOOKUP(H14,Criterios!$B$3:$C$6,2,FALSE)</f>
        <v>0.25</v>
      </c>
      <c r="J14" s="62" t="s">
        <v>60</v>
      </c>
      <c r="K14" s="63">
        <f>VLOOKUP(J14,Criterios!$B$7:$C$9,2,FALSE)</f>
        <v>0.15</v>
      </c>
      <c r="L14" s="62" t="s">
        <v>105</v>
      </c>
      <c r="M14" s="62" t="s">
        <v>106</v>
      </c>
      <c r="N14" s="62" t="s">
        <v>107</v>
      </c>
      <c r="O14" s="62" t="s">
        <v>108</v>
      </c>
      <c r="P14" s="62" t="s">
        <v>109</v>
      </c>
      <c r="Q14" s="61">
        <f t="shared" ref="Q14:Q25" si="0">+I14+K14</f>
        <v>0.4</v>
      </c>
      <c r="R14" s="61">
        <f>(E14-(E14*Q14))</f>
        <v>0.36</v>
      </c>
      <c r="S14" s="188">
        <f>IF(R15&gt;1%,R15,R14)</f>
        <v>0.36</v>
      </c>
      <c r="T14" s="175">
        <f>IF(S18&gt;1%,S18,(IF(S16&gt;1%,S16,S14)))</f>
        <v>0.36</v>
      </c>
      <c r="U14" s="178" t="str">
        <f>IF(T14&lt;=20%,Criterios!$A$20,IF(T14&lt;=40%,Criterios!$A$21,IF(T14&lt;=60%,Criterios!$A$22,IF(T14&lt;=80,Criterios!$A$23,Criterios!$A$24))))</f>
        <v>Baja</v>
      </c>
    </row>
    <row r="15" spans="1:23" s="59" customFormat="1" ht="14.25" x14ac:dyDescent="0.2">
      <c r="B15" s="149"/>
      <c r="C15" s="164"/>
      <c r="D15" s="149"/>
      <c r="E15" s="152"/>
      <c r="F15" s="155"/>
      <c r="G15" s="121" t="s">
        <v>110</v>
      </c>
      <c r="H15" s="56" t="s">
        <v>111</v>
      </c>
      <c r="I15" s="57">
        <f>VLOOKUP(H15,Criterios!$B$3:$C$6,2,FALSE)</f>
        <v>0</v>
      </c>
      <c r="J15" s="56" t="s">
        <v>111</v>
      </c>
      <c r="K15" s="57">
        <f>VLOOKUP(J15,Criterios!$B$7:$C$9,2,FALSE)</f>
        <v>0</v>
      </c>
      <c r="L15" s="56"/>
      <c r="M15" s="56"/>
      <c r="N15" s="56"/>
      <c r="O15" s="56"/>
      <c r="P15" s="56"/>
      <c r="Q15" s="55">
        <f>+I15+K15</f>
        <v>0</v>
      </c>
      <c r="R15" s="55">
        <f>(R14-(R14*Q15))</f>
        <v>0.36</v>
      </c>
      <c r="S15" s="140"/>
      <c r="T15" s="176"/>
      <c r="U15" s="179"/>
    </row>
    <row r="16" spans="1:23" s="59" customFormat="1" ht="14.25" x14ac:dyDescent="0.2">
      <c r="B16" s="149"/>
      <c r="C16" s="164"/>
      <c r="D16" s="149"/>
      <c r="E16" s="152"/>
      <c r="F16" s="135" t="s">
        <v>112</v>
      </c>
      <c r="G16" s="121" t="s">
        <v>113</v>
      </c>
      <c r="H16" s="56" t="s">
        <v>111</v>
      </c>
      <c r="I16" s="57">
        <f>VLOOKUP(H16,Criterios!$B$3:$C$6,2,FALSE)</f>
        <v>0</v>
      </c>
      <c r="J16" s="56" t="s">
        <v>111</v>
      </c>
      <c r="K16" s="57">
        <f>VLOOKUP(J16,Criterios!$B$7:$C$9,2,FALSE)</f>
        <v>0</v>
      </c>
      <c r="L16" s="56"/>
      <c r="M16" s="56"/>
      <c r="N16" s="56"/>
      <c r="O16" s="56"/>
      <c r="P16" s="56"/>
      <c r="Q16" s="55">
        <f t="shared" si="0"/>
        <v>0</v>
      </c>
      <c r="R16" s="55">
        <f>IF(Q16&gt;1%,(R15-(R15*Q16)),Q16)</f>
        <v>0</v>
      </c>
      <c r="S16" s="137">
        <f>IF(R17&gt;1%,R17,R16)</f>
        <v>0</v>
      </c>
      <c r="T16" s="176"/>
      <c r="U16" s="179"/>
    </row>
    <row r="17" spans="1:23" s="59" customFormat="1" ht="14.25" x14ac:dyDescent="0.2">
      <c r="B17" s="149"/>
      <c r="C17" s="164"/>
      <c r="D17" s="149"/>
      <c r="E17" s="152"/>
      <c r="F17" s="136"/>
      <c r="G17" s="121" t="s">
        <v>110</v>
      </c>
      <c r="H17" s="56" t="s">
        <v>111</v>
      </c>
      <c r="I17" s="57">
        <f>VLOOKUP(H17,Criterios!$B$3:$C$6,2,FALSE)</f>
        <v>0</v>
      </c>
      <c r="J17" s="56" t="s">
        <v>111</v>
      </c>
      <c r="K17" s="57">
        <f>VLOOKUP(J17,Criterios!$B$7:$C$9,2,FALSE)</f>
        <v>0</v>
      </c>
      <c r="L17" s="56"/>
      <c r="M17" s="56"/>
      <c r="N17" s="56"/>
      <c r="O17" s="56"/>
      <c r="P17" s="56"/>
      <c r="Q17" s="55">
        <f t="shared" si="0"/>
        <v>0</v>
      </c>
      <c r="R17" s="55">
        <f>(R16-(R16*Q17))</f>
        <v>0</v>
      </c>
      <c r="S17" s="138"/>
      <c r="T17" s="176"/>
      <c r="U17" s="179"/>
    </row>
    <row r="18" spans="1:23" s="59" customFormat="1" ht="14.25" x14ac:dyDescent="0.2">
      <c r="B18" s="149"/>
      <c r="C18" s="164"/>
      <c r="D18" s="149"/>
      <c r="E18" s="152"/>
      <c r="F18" s="135" t="s">
        <v>114</v>
      </c>
      <c r="G18" s="122" t="s">
        <v>113</v>
      </c>
      <c r="H18" s="56" t="s">
        <v>111</v>
      </c>
      <c r="I18" s="53">
        <f>VLOOKUP(H18,Criterios!$B$3:$C$6,2,FALSE)</f>
        <v>0</v>
      </c>
      <c r="J18" s="56" t="s">
        <v>111</v>
      </c>
      <c r="K18" s="53">
        <f>VLOOKUP(J18,Criterios!$B$7:$C$9,2,FALSE)</f>
        <v>0</v>
      </c>
      <c r="L18" s="52"/>
      <c r="M18" s="52"/>
      <c r="N18" s="52"/>
      <c r="O18" s="52"/>
      <c r="P18" s="52"/>
      <c r="Q18" s="51">
        <f t="shared" si="0"/>
        <v>0</v>
      </c>
      <c r="R18" s="51">
        <f>IF(Q18&gt;1%,(R17-(R17*Q18)),Q18)</f>
        <v>0</v>
      </c>
      <c r="S18" s="137">
        <f>IF(R19&gt;1%,R19,R18)</f>
        <v>0</v>
      </c>
      <c r="T18" s="176"/>
      <c r="U18" s="179"/>
    </row>
    <row r="19" spans="1:23" s="59" customFormat="1" ht="14.25" x14ac:dyDescent="0.2">
      <c r="B19" s="150"/>
      <c r="C19" s="165"/>
      <c r="D19" s="150"/>
      <c r="E19" s="153"/>
      <c r="F19" s="156"/>
      <c r="G19" s="123" t="s">
        <v>110</v>
      </c>
      <c r="H19" s="48" t="s">
        <v>111</v>
      </c>
      <c r="I19" s="49">
        <f>VLOOKUP(H19,Criterios!$B$3:$C$6,2,FALSE)</f>
        <v>0</v>
      </c>
      <c r="J19" s="48" t="s">
        <v>111</v>
      </c>
      <c r="K19" s="49">
        <f>VLOOKUP(J19,Criterios!$B$7:$C$9,2,FALSE)</f>
        <v>0</v>
      </c>
      <c r="L19" s="48"/>
      <c r="M19" s="48"/>
      <c r="N19" s="48"/>
      <c r="O19" s="48"/>
      <c r="P19" s="48"/>
      <c r="Q19" s="47">
        <f t="shared" si="0"/>
        <v>0</v>
      </c>
      <c r="R19" s="47">
        <f>IF(Q19&gt;1%,(R18-(R18*Q19)),Q19)</f>
        <v>0</v>
      </c>
      <c r="S19" s="181"/>
      <c r="T19" s="177"/>
      <c r="U19" s="180"/>
    </row>
    <row r="20" spans="1:23" s="59" customFormat="1" ht="114.75" x14ac:dyDescent="0.2">
      <c r="B20" s="148" t="s">
        <v>66</v>
      </c>
      <c r="C20" s="163" t="str">
        <f>+'1. Mapa y plan de tratamiento'!G12</f>
        <v>Posibilidad de afectación en la defensa jurídica de la entidad frente a  los pronunciamientos  judiciales y administrativos en contra de los intereses institucionales, debido a desviaciones en la información suministrada por las dependencias misionales para responder oportunamente los requerimientos judiciales.</v>
      </c>
      <c r="D20" s="148" t="s">
        <v>115</v>
      </c>
      <c r="E20" s="151">
        <f>VLOOKUP(D20,Criterios!$A$20:$B$24,2,FALSE)</f>
        <v>0.4</v>
      </c>
      <c r="F20" s="154" t="str">
        <f>+'1. Mapa y plan de tratamiento'!F12</f>
        <v xml:space="preserve">No se reporta con calidad y oportunidad la información necesaria para dar respuesta a los  requerimientos judiciales de la Entidad, por parte de las dependencias misionales </v>
      </c>
      <c r="G20" s="120" t="str">
        <f>+'1. Mapa y plan de tratamiento'!M12</f>
        <v>El Jefe de la Oficina Jurídica remitirá trimestralmente a las dependencias misionales de la Entidad (Direcciones y Subdirecciones), memorados internos con las recomendaciones y parámetros definidos para la entrega de los insumos que permiten dar respuesta a los requerimientos judiciales solicitados a la Oficina Jurídica, con el fin de contar con información oportuna y de calidad, teniendo como referencia lo establecido en la Política de Prevención del Daño Antijurídico.
Como evidencia se adjunta memorando trimestral, con las recomendaciones para la prevención del daño antijurídico.</v>
      </c>
      <c r="H20" s="62" t="s">
        <v>104</v>
      </c>
      <c r="I20" s="63">
        <f>VLOOKUP(H20,Criterios!$B$3:$C$6,2,FALSE)</f>
        <v>0.25</v>
      </c>
      <c r="J20" s="62" t="s">
        <v>60</v>
      </c>
      <c r="K20" s="63">
        <f>VLOOKUP(J20,Criterios!$B$7:$C$9,2,FALSE)</f>
        <v>0.15</v>
      </c>
      <c r="L20" s="62" t="s">
        <v>105</v>
      </c>
      <c r="M20" s="62" t="s">
        <v>106</v>
      </c>
      <c r="N20" s="62" t="s">
        <v>107</v>
      </c>
      <c r="O20" s="62" t="s">
        <v>108</v>
      </c>
      <c r="P20" s="62" t="s">
        <v>109</v>
      </c>
      <c r="Q20" s="61">
        <f t="shared" si="0"/>
        <v>0.4</v>
      </c>
      <c r="R20" s="61">
        <f>(E20-(E20*Q20))</f>
        <v>0.24</v>
      </c>
      <c r="S20" s="188">
        <f>IF(R21&gt;1%,R21,R20)</f>
        <v>0.24</v>
      </c>
      <c r="T20" s="175">
        <f>IF(S24&gt;1%,S24,(IF(S22&gt;1%,S22,S20)))</f>
        <v>0.24</v>
      </c>
      <c r="U20" s="178" t="str">
        <f>IF(T20&lt;=20%,Criterios!$A$20,IF(T20&lt;=40%,Criterios!$A$21,IF(T20&lt;=60%,Criterios!$A$22,IF(T20&lt;=80,Criterios!$A$23,Criterios!$A$24))))</f>
        <v>Baja</v>
      </c>
    </row>
    <row r="21" spans="1:23" s="59" customFormat="1" ht="14.25" x14ac:dyDescent="0.2">
      <c r="B21" s="149"/>
      <c r="C21" s="164"/>
      <c r="D21" s="149"/>
      <c r="E21" s="152"/>
      <c r="F21" s="155"/>
      <c r="G21" s="58" t="s">
        <v>110</v>
      </c>
      <c r="H21" s="56" t="s">
        <v>111</v>
      </c>
      <c r="I21" s="57">
        <f>VLOOKUP(H21,Criterios!$B$3:$C$6,2,FALSE)</f>
        <v>0</v>
      </c>
      <c r="J21" s="56" t="s">
        <v>111</v>
      </c>
      <c r="K21" s="57">
        <f>VLOOKUP(J21,Criterios!$B$7:$C$9,2,FALSE)</f>
        <v>0</v>
      </c>
      <c r="L21" s="56"/>
      <c r="M21" s="56"/>
      <c r="N21" s="56"/>
      <c r="O21" s="56"/>
      <c r="P21" s="56"/>
      <c r="Q21" s="55">
        <f t="shared" si="0"/>
        <v>0</v>
      </c>
      <c r="R21" s="55">
        <f>(R20-(R20*Q21))</f>
        <v>0.24</v>
      </c>
      <c r="S21" s="140"/>
      <c r="T21" s="176"/>
      <c r="U21" s="179"/>
    </row>
    <row r="22" spans="1:23" s="59" customFormat="1" ht="14.25" x14ac:dyDescent="0.2">
      <c r="B22" s="149"/>
      <c r="C22" s="164"/>
      <c r="D22" s="149"/>
      <c r="E22" s="152"/>
      <c r="F22" s="139" t="s">
        <v>112</v>
      </c>
      <c r="G22" s="58" t="s">
        <v>113</v>
      </c>
      <c r="H22" s="56" t="s">
        <v>111</v>
      </c>
      <c r="I22" s="57">
        <f>VLOOKUP(H22,Criterios!$B$3:$C$6,2,FALSE)</f>
        <v>0</v>
      </c>
      <c r="J22" s="56" t="s">
        <v>111</v>
      </c>
      <c r="K22" s="57">
        <f>VLOOKUP(J22,Criterios!$B$7:$C$9,2,FALSE)</f>
        <v>0</v>
      </c>
      <c r="L22" s="56"/>
      <c r="M22" s="56"/>
      <c r="N22" s="56"/>
      <c r="O22" s="56"/>
      <c r="P22" s="56"/>
      <c r="Q22" s="55">
        <f t="shared" si="0"/>
        <v>0</v>
      </c>
      <c r="R22" s="55">
        <f>IF(Q22&gt;1%,(R21-(R21*Q22)),Q22)</f>
        <v>0</v>
      </c>
      <c r="S22" s="140">
        <f>IF(R23&gt;1%,R23,R22)</f>
        <v>0</v>
      </c>
      <c r="T22" s="176"/>
      <c r="U22" s="179"/>
    </row>
    <row r="23" spans="1:23" s="59" customFormat="1" ht="14.25" x14ac:dyDescent="0.2">
      <c r="B23" s="149"/>
      <c r="C23" s="164"/>
      <c r="D23" s="149"/>
      <c r="E23" s="152"/>
      <c r="F23" s="139"/>
      <c r="G23" s="58" t="s">
        <v>110</v>
      </c>
      <c r="H23" s="56" t="s">
        <v>111</v>
      </c>
      <c r="I23" s="57">
        <f>VLOOKUP(H23,Criterios!$B$3:$C$6,2,FALSE)</f>
        <v>0</v>
      </c>
      <c r="J23" s="56" t="s">
        <v>111</v>
      </c>
      <c r="K23" s="57">
        <f>VLOOKUP(J23,Criterios!$B$7:$C$9,2,FALSE)</f>
        <v>0</v>
      </c>
      <c r="L23" s="56"/>
      <c r="M23" s="56"/>
      <c r="N23" s="56"/>
      <c r="O23" s="56"/>
      <c r="P23" s="56"/>
      <c r="Q23" s="55">
        <f t="shared" si="0"/>
        <v>0</v>
      </c>
      <c r="R23" s="55">
        <f>(R22-(R22*Q23))</f>
        <v>0</v>
      </c>
      <c r="S23" s="140"/>
      <c r="T23" s="176"/>
      <c r="U23" s="179"/>
    </row>
    <row r="24" spans="1:23" s="59" customFormat="1" ht="14.25" x14ac:dyDescent="0.2">
      <c r="B24" s="149"/>
      <c r="C24" s="164"/>
      <c r="D24" s="149"/>
      <c r="E24" s="152"/>
      <c r="F24" s="136" t="s">
        <v>114</v>
      </c>
      <c r="G24" s="54" t="s">
        <v>113</v>
      </c>
      <c r="H24" s="56" t="s">
        <v>111</v>
      </c>
      <c r="I24" s="53">
        <f>VLOOKUP(H24,Criterios!$B$3:$C$6,2,FALSE)</f>
        <v>0</v>
      </c>
      <c r="J24" s="56" t="s">
        <v>111</v>
      </c>
      <c r="K24" s="53">
        <f>VLOOKUP(J24,Criterios!$B$7:$C$9,2,FALSE)</f>
        <v>0</v>
      </c>
      <c r="L24" s="52"/>
      <c r="M24" s="52"/>
      <c r="N24" s="52"/>
      <c r="O24" s="52"/>
      <c r="P24" s="52"/>
      <c r="Q24" s="51">
        <f t="shared" si="0"/>
        <v>0</v>
      </c>
      <c r="R24" s="51">
        <f>IF(Q24&gt;1%,(R23-(R23*Q24)),Q24)</f>
        <v>0</v>
      </c>
      <c r="S24" s="138">
        <f>IF(R25&gt;1%,R25,R24)</f>
        <v>0</v>
      </c>
      <c r="T24" s="176"/>
      <c r="U24" s="179"/>
    </row>
    <row r="25" spans="1:23" s="59" customFormat="1" ht="14.25" x14ac:dyDescent="0.2">
      <c r="B25" s="150"/>
      <c r="C25" s="165"/>
      <c r="D25" s="150"/>
      <c r="E25" s="153"/>
      <c r="F25" s="172"/>
      <c r="G25" s="50" t="s">
        <v>110</v>
      </c>
      <c r="H25" s="48" t="s">
        <v>111</v>
      </c>
      <c r="I25" s="49">
        <f>VLOOKUP(H25,Criterios!$B$3:$C$6,2,FALSE)</f>
        <v>0</v>
      </c>
      <c r="J25" s="48" t="s">
        <v>111</v>
      </c>
      <c r="K25" s="49">
        <f>VLOOKUP(J25,Criterios!$B$7:$C$9,2,FALSE)</f>
        <v>0</v>
      </c>
      <c r="L25" s="48"/>
      <c r="M25" s="48"/>
      <c r="N25" s="48"/>
      <c r="O25" s="48"/>
      <c r="P25" s="48"/>
      <c r="Q25" s="47">
        <f t="shared" si="0"/>
        <v>0</v>
      </c>
      <c r="R25" s="47">
        <f>IF(Q25&gt;1%,(R24-(R24*Q25)),Q25)</f>
        <v>0</v>
      </c>
      <c r="S25" s="189"/>
      <c r="T25" s="177"/>
      <c r="U25" s="180"/>
    </row>
    <row r="26" spans="1:23" ht="15" x14ac:dyDescent="0.2">
      <c r="A26" s="46"/>
      <c r="B26" s="45"/>
      <c r="C26" s="45"/>
      <c r="D26" s="45"/>
      <c r="E26" s="45"/>
      <c r="F26" s="45"/>
      <c r="G26" s="45"/>
      <c r="J26" s="42"/>
      <c r="K26" s="42"/>
      <c r="L26" s="42"/>
      <c r="M26" s="42"/>
      <c r="N26" s="42"/>
      <c r="O26" s="42"/>
      <c r="P26" s="42"/>
      <c r="Q26" s="42"/>
      <c r="R26" s="42"/>
      <c r="S26" s="42"/>
      <c r="T26" s="42"/>
      <c r="U26" s="42"/>
    </row>
    <row r="27" spans="1:23" ht="4.5" customHeight="1" x14ac:dyDescent="0.2">
      <c r="A27" s="46"/>
      <c r="B27" s="70"/>
      <c r="C27" s="70"/>
      <c r="D27" s="42"/>
      <c r="E27" s="42"/>
      <c r="F27" s="42"/>
      <c r="G27" s="45"/>
      <c r="H27" s="70"/>
      <c r="I27" s="70"/>
      <c r="J27" s="70"/>
      <c r="K27" s="70"/>
      <c r="L27" s="70"/>
      <c r="M27" s="42"/>
      <c r="N27" s="42"/>
      <c r="O27" s="42"/>
      <c r="P27" s="42"/>
      <c r="Q27" s="42"/>
      <c r="R27" s="42"/>
      <c r="S27" s="42"/>
      <c r="T27" s="42"/>
      <c r="U27" s="42"/>
    </row>
    <row r="28" spans="1:23" ht="6.75" customHeight="1" x14ac:dyDescent="0.2">
      <c r="A28" s="46"/>
      <c r="B28" s="45"/>
      <c r="C28" s="45"/>
      <c r="D28" s="45"/>
      <c r="E28" s="45"/>
      <c r="F28" s="45"/>
      <c r="G28" s="45"/>
      <c r="J28" s="42"/>
      <c r="K28" s="42"/>
      <c r="L28" s="42"/>
      <c r="M28" s="42"/>
      <c r="N28" s="42"/>
      <c r="O28" s="42"/>
      <c r="P28" s="42"/>
      <c r="Q28" s="42"/>
      <c r="R28" s="42"/>
      <c r="S28" s="42"/>
      <c r="T28" s="42"/>
      <c r="U28" s="42"/>
    </row>
    <row r="29" spans="1:23" ht="16.5" customHeight="1" x14ac:dyDescent="0.2">
      <c r="A29" s="46"/>
      <c r="B29" s="134" t="s">
        <v>116</v>
      </c>
      <c r="C29" s="134"/>
      <c r="D29" s="134"/>
      <c r="E29" s="134"/>
      <c r="F29" s="134"/>
      <c r="G29" s="134"/>
      <c r="H29" s="134"/>
      <c r="I29" s="134"/>
      <c r="J29" s="134"/>
      <c r="K29" s="134"/>
      <c r="L29" s="134"/>
      <c r="M29" s="134"/>
      <c r="N29" s="134"/>
      <c r="O29" s="134"/>
      <c r="P29" s="134"/>
      <c r="Q29" s="134"/>
      <c r="R29" s="134"/>
      <c r="S29" s="134"/>
      <c r="T29" s="134"/>
      <c r="U29" s="134"/>
      <c r="V29" s="134"/>
      <c r="W29" s="134"/>
    </row>
    <row r="30" spans="1:23" ht="15" x14ac:dyDescent="0.2">
      <c r="A30" s="46"/>
      <c r="B30" s="69"/>
      <c r="C30" s="69"/>
      <c r="D30" s="68"/>
      <c r="E30" s="68"/>
      <c r="F30" s="68"/>
      <c r="H30" s="70"/>
      <c r="I30" s="70"/>
      <c r="J30" s="70"/>
      <c r="K30" s="70"/>
      <c r="L30" s="70"/>
    </row>
    <row r="31" spans="1:23" ht="15" customHeight="1" x14ac:dyDescent="0.2">
      <c r="A31" s="46"/>
      <c r="B31" s="184" t="s">
        <v>76</v>
      </c>
      <c r="C31" s="185"/>
      <c r="D31" s="182">
        <v>46122</v>
      </c>
      <c r="E31" s="183"/>
      <c r="F31" s="70" t="s">
        <v>77</v>
      </c>
      <c r="G31" s="186" t="s">
        <v>49</v>
      </c>
      <c r="H31" s="187"/>
      <c r="I31" s="193" t="s">
        <v>117</v>
      </c>
      <c r="J31" s="184"/>
      <c r="K31" s="184"/>
      <c r="L31" s="184"/>
      <c r="M31" s="185"/>
      <c r="N31" s="183" t="s">
        <v>227</v>
      </c>
      <c r="O31" s="183"/>
      <c r="P31" s="183"/>
      <c r="Q31" s="183"/>
      <c r="R31" s="183"/>
      <c r="T31" s="42"/>
      <c r="U31" s="42"/>
    </row>
    <row r="32" spans="1:23" ht="15" x14ac:dyDescent="0.2">
      <c r="A32" s="46"/>
      <c r="B32" s="69"/>
      <c r="C32" s="69"/>
      <c r="D32" s="68"/>
      <c r="E32" s="68"/>
      <c r="F32" s="68"/>
      <c r="H32" s="174"/>
      <c r="I32" s="174"/>
      <c r="J32" s="174"/>
      <c r="K32" s="174"/>
      <c r="L32" s="174"/>
    </row>
    <row r="33" spans="2:23" s="65" customFormat="1" ht="28.5" customHeight="1" x14ac:dyDescent="0.25">
      <c r="B33" s="142" t="s">
        <v>80</v>
      </c>
      <c r="C33" s="142" t="s">
        <v>81</v>
      </c>
      <c r="D33" s="142" t="s">
        <v>82</v>
      </c>
      <c r="E33" s="142"/>
      <c r="F33" s="143" t="s">
        <v>83</v>
      </c>
      <c r="G33" s="142" t="s">
        <v>84</v>
      </c>
      <c r="H33" s="169" t="s">
        <v>85</v>
      </c>
      <c r="I33" s="170"/>
      <c r="J33" s="170"/>
      <c r="K33" s="170"/>
      <c r="L33" s="170"/>
      <c r="M33" s="170"/>
      <c r="N33" s="170"/>
      <c r="O33" s="170"/>
      <c r="P33" s="171"/>
      <c r="Q33" s="168" t="s">
        <v>86</v>
      </c>
      <c r="R33" s="168"/>
      <c r="S33" s="168"/>
      <c r="T33" s="168"/>
      <c r="U33" s="141" t="s">
        <v>87</v>
      </c>
      <c r="V33" s="173" t="s">
        <v>118</v>
      </c>
      <c r="W33" s="71"/>
    </row>
    <row r="34" spans="2:23" s="65" customFormat="1" ht="21.75" customHeight="1" x14ac:dyDescent="0.25">
      <c r="B34" s="142"/>
      <c r="C34" s="142"/>
      <c r="D34" s="142"/>
      <c r="E34" s="142"/>
      <c r="F34" s="144"/>
      <c r="G34" s="142"/>
      <c r="H34" s="169" t="s">
        <v>88</v>
      </c>
      <c r="I34" s="170"/>
      <c r="J34" s="170"/>
      <c r="K34" s="171"/>
      <c r="L34" s="169" t="s">
        <v>89</v>
      </c>
      <c r="M34" s="170"/>
      <c r="N34" s="170"/>
      <c r="O34" s="170"/>
      <c r="P34" s="171"/>
      <c r="Q34" s="166" t="s">
        <v>90</v>
      </c>
      <c r="R34" s="166" t="s">
        <v>91</v>
      </c>
      <c r="S34" s="166" t="s">
        <v>92</v>
      </c>
      <c r="T34" s="146" t="s">
        <v>93</v>
      </c>
      <c r="U34" s="141" t="s">
        <v>94</v>
      </c>
      <c r="V34" s="173"/>
      <c r="W34" s="71"/>
    </row>
    <row r="35" spans="2:23" s="65" customFormat="1" ht="63.75" x14ac:dyDescent="0.25">
      <c r="B35" s="142"/>
      <c r="C35" s="142"/>
      <c r="D35" s="66" t="s">
        <v>95</v>
      </c>
      <c r="E35" s="66" t="s">
        <v>36</v>
      </c>
      <c r="F35" s="145"/>
      <c r="G35" s="142"/>
      <c r="H35" s="66" t="s">
        <v>96</v>
      </c>
      <c r="I35" s="66" t="s">
        <v>97</v>
      </c>
      <c r="J35" s="66" t="s">
        <v>98</v>
      </c>
      <c r="K35" s="66" t="s">
        <v>97</v>
      </c>
      <c r="L35" s="66" t="s">
        <v>99</v>
      </c>
      <c r="M35" s="67" t="s">
        <v>38</v>
      </c>
      <c r="N35" s="67" t="s">
        <v>100</v>
      </c>
      <c r="O35" s="67" t="s">
        <v>101</v>
      </c>
      <c r="P35" s="66" t="s">
        <v>102</v>
      </c>
      <c r="Q35" s="167"/>
      <c r="R35" s="167"/>
      <c r="S35" s="167"/>
      <c r="T35" s="147"/>
      <c r="U35" s="141"/>
      <c r="V35" s="173"/>
      <c r="W35" s="71"/>
    </row>
    <row r="36" spans="2:23" s="59" customFormat="1" ht="216.75" x14ac:dyDescent="0.2">
      <c r="B36" s="148" t="str">
        <f>+'1. Mapa y plan de tratamiento'!E11</f>
        <v>R-GJ-001</v>
      </c>
      <c r="C36" s="163" t="str">
        <f>+'1. Mapa y plan de tratamiento'!G11</f>
        <v>Posibilidad de incurrir en inseguridad jurídica en la operación y la prestación de los servicios sociales, debido a la falta de implementación de la normatividad vigente por causa de la  identificación inoportuna de los requisitos legales aplicables a la operatividad y gestión de la entidad.</v>
      </c>
      <c r="D36" s="148" t="s">
        <v>103</v>
      </c>
      <c r="E36" s="151">
        <f>VLOOKUP(D36,Criterios!$A$20:$B$24,2,FALSE)</f>
        <v>0.6</v>
      </c>
      <c r="F36" s="154" t="str">
        <f>+'1. Mapa y plan de tratamiento'!F11</f>
        <v xml:space="preserve">No se identifican oportunamente los cambios normativos aplicables a la gestión de la entidad por cada una de las dependencias. </v>
      </c>
      <c r="G36" s="120" t="str">
        <f>+'1. Mapa y plan de tratamiento'!M11</f>
        <v>En el primer y tercer trimestre de la vigencia, el administrador del procedimiento de requisitos legales, designado por el(a) Jefe de la Oficina Jurídica, solicita a las dependencias de la Entidad, mediante correo electrónico, la actualización de la matriz de requisitos legales, conforme a lo establecido en el procedimiento Identificación y seguimiento de requisitos legales y otros aplicables (PCD-GJ-001).  Con base en esta información, el administrador del procedimiento analiza, evalúa, actualiza y gestiona la publicación en la página web institucional la matriz de requisitos legales de la Entidad en el segundo y cuarto trimestre de la vigencia.
Como evidencia se cuenta con 2 matrices evaluadas (junio y diciembre) que contienen los requisitos legales de la entidad. Adicional, correos de solicitud (marzo y septiembre) y/o de recepción de insumos.  
En caso de no recibir la información de las dependencias, en el tiempo establecido, el administrador de procedimiento procede a remitir memorando interno a los directivos de las dependencias correspondientes, solicitando la identificación de requisitos legales aplicables a través de la matriz.</v>
      </c>
      <c r="H36" s="62" t="s">
        <v>104</v>
      </c>
      <c r="I36" s="63">
        <f>VLOOKUP(H36,Criterios!$B$3:$C$6,2,FALSE)</f>
        <v>0.25</v>
      </c>
      <c r="J36" s="62" t="s">
        <v>60</v>
      </c>
      <c r="K36" s="63">
        <f>VLOOKUP(J36,Criterios!$B$7:$C$9,2,FALSE)</f>
        <v>0.15</v>
      </c>
      <c r="L36" s="62" t="s">
        <v>105</v>
      </c>
      <c r="M36" s="62" t="s">
        <v>106</v>
      </c>
      <c r="N36" s="62" t="s">
        <v>107</v>
      </c>
      <c r="O36" s="62" t="s">
        <v>108</v>
      </c>
      <c r="P36" s="62" t="s">
        <v>109</v>
      </c>
      <c r="Q36" s="61">
        <f t="shared" ref="Q36" si="1">+I36+K36</f>
        <v>0.4</v>
      </c>
      <c r="R36" s="61">
        <f>(E36-(E36*Q36))</f>
        <v>0.36</v>
      </c>
      <c r="S36" s="188">
        <f>IF(R37&gt;1%,R37,R36)</f>
        <v>0.36</v>
      </c>
      <c r="T36" s="175">
        <f>IF(S40&gt;1%,S40,(IF(S38&gt;1%,S38,S36)))</f>
        <v>0.36</v>
      </c>
      <c r="U36" s="178" t="str">
        <f>IF(T36&lt;=20%,Criterios!$A$20,IF(T36&lt;=40%,Criterios!$A$21,IF(T36&lt;=60%,Criterios!$A$22,IF(T36&lt;=80,Criterios!$A$23,Criterios!$A$24))))</f>
        <v>Baja</v>
      </c>
      <c r="V36" s="190" t="s">
        <v>231</v>
      </c>
    </row>
    <row r="37" spans="2:23" s="59" customFormat="1" ht="14.25" x14ac:dyDescent="0.2">
      <c r="B37" s="149"/>
      <c r="C37" s="164"/>
      <c r="D37" s="149"/>
      <c r="E37" s="152"/>
      <c r="F37" s="155"/>
      <c r="G37" s="58"/>
      <c r="H37" s="56" t="s">
        <v>111</v>
      </c>
      <c r="I37" s="57">
        <f>VLOOKUP(H37,Criterios!$B$3:$C$6,2,FALSE)</f>
        <v>0</v>
      </c>
      <c r="J37" s="56" t="s">
        <v>111</v>
      </c>
      <c r="K37" s="57">
        <f>VLOOKUP(J37,Criterios!$B$7:$C$9,2,FALSE)</f>
        <v>0</v>
      </c>
      <c r="L37" s="56"/>
      <c r="M37" s="56"/>
      <c r="N37" s="56"/>
      <c r="O37" s="56"/>
      <c r="P37" s="56"/>
      <c r="Q37" s="55">
        <f>+I37+K37</f>
        <v>0</v>
      </c>
      <c r="R37" s="55">
        <f>(R36-(R36*Q37))</f>
        <v>0.36</v>
      </c>
      <c r="S37" s="140"/>
      <c r="T37" s="176"/>
      <c r="U37" s="179"/>
      <c r="V37" s="191"/>
    </row>
    <row r="38" spans="2:23" s="59" customFormat="1" ht="14.25" x14ac:dyDescent="0.2">
      <c r="B38" s="149"/>
      <c r="C38" s="164"/>
      <c r="D38" s="149"/>
      <c r="E38" s="152"/>
      <c r="F38" s="139"/>
      <c r="G38" s="58"/>
      <c r="H38" s="56" t="s">
        <v>111</v>
      </c>
      <c r="I38" s="57">
        <f>VLOOKUP(H38,Criterios!$B$3:$C$6,2,FALSE)</f>
        <v>0</v>
      </c>
      <c r="J38" s="56" t="s">
        <v>111</v>
      </c>
      <c r="K38" s="57">
        <f>VLOOKUP(J38,Criterios!$B$7:$C$9,2,FALSE)</f>
        <v>0</v>
      </c>
      <c r="L38" s="56"/>
      <c r="M38" s="56"/>
      <c r="N38" s="56"/>
      <c r="O38" s="56"/>
      <c r="P38" s="56"/>
      <c r="Q38" s="55">
        <f t="shared" ref="Q38:Q47" si="2">+I38+K38</f>
        <v>0</v>
      </c>
      <c r="R38" s="55">
        <f>IF(Q38&gt;1%,(R37-(R37*Q38)),Q38)</f>
        <v>0</v>
      </c>
      <c r="S38" s="137">
        <f>IF(R39&gt;1%,R39,R38)</f>
        <v>0</v>
      </c>
      <c r="T38" s="176"/>
      <c r="U38" s="179"/>
      <c r="V38" s="191"/>
    </row>
    <row r="39" spans="2:23" s="59" customFormat="1" ht="14.25" x14ac:dyDescent="0.2">
      <c r="B39" s="149"/>
      <c r="C39" s="164"/>
      <c r="D39" s="149"/>
      <c r="E39" s="152"/>
      <c r="F39" s="139"/>
      <c r="G39" s="58"/>
      <c r="H39" s="56" t="s">
        <v>111</v>
      </c>
      <c r="I39" s="57">
        <f>VLOOKUP(H39,Criterios!$B$3:$C$6,2,FALSE)</f>
        <v>0</v>
      </c>
      <c r="J39" s="56" t="s">
        <v>111</v>
      </c>
      <c r="K39" s="57">
        <f>VLOOKUP(J39,Criterios!$B$7:$C$9,2,FALSE)</f>
        <v>0</v>
      </c>
      <c r="L39" s="56"/>
      <c r="M39" s="56"/>
      <c r="N39" s="56"/>
      <c r="O39" s="56"/>
      <c r="P39" s="56"/>
      <c r="Q39" s="55">
        <f t="shared" si="2"/>
        <v>0</v>
      </c>
      <c r="R39" s="55">
        <f>(R38-(R38*Q39))</f>
        <v>0</v>
      </c>
      <c r="S39" s="138"/>
      <c r="T39" s="176"/>
      <c r="U39" s="179"/>
      <c r="V39" s="191"/>
    </row>
    <row r="40" spans="2:23" s="59" customFormat="1" ht="14.25" x14ac:dyDescent="0.2">
      <c r="B40" s="149"/>
      <c r="C40" s="164"/>
      <c r="D40" s="149"/>
      <c r="E40" s="152"/>
      <c r="F40" s="136"/>
      <c r="G40" s="54"/>
      <c r="H40" s="56" t="s">
        <v>111</v>
      </c>
      <c r="I40" s="53">
        <f>VLOOKUP(H40,Criterios!$B$3:$C$6,2,FALSE)</f>
        <v>0</v>
      </c>
      <c r="J40" s="56" t="s">
        <v>111</v>
      </c>
      <c r="K40" s="53">
        <f>VLOOKUP(J40,Criterios!$B$7:$C$9,2,FALSE)</f>
        <v>0</v>
      </c>
      <c r="L40" s="52"/>
      <c r="M40" s="52"/>
      <c r="N40" s="52"/>
      <c r="O40" s="52"/>
      <c r="P40" s="52"/>
      <c r="Q40" s="51">
        <f t="shared" si="2"/>
        <v>0</v>
      </c>
      <c r="R40" s="51">
        <f>IF(Q40&gt;1%,(R39-(R39*Q40)),Q40)</f>
        <v>0</v>
      </c>
      <c r="S40" s="137">
        <f>IF(R41&gt;1%,R41,R40)</f>
        <v>0</v>
      </c>
      <c r="T40" s="176"/>
      <c r="U40" s="179"/>
      <c r="V40" s="191"/>
    </row>
    <row r="41" spans="2:23" s="59" customFormat="1" ht="14.25" x14ac:dyDescent="0.2">
      <c r="B41" s="150"/>
      <c r="C41" s="165"/>
      <c r="D41" s="150"/>
      <c r="E41" s="153"/>
      <c r="F41" s="172"/>
      <c r="G41" s="50"/>
      <c r="H41" s="48" t="s">
        <v>111</v>
      </c>
      <c r="I41" s="49">
        <f>VLOOKUP(H41,Criterios!$B$3:$C$6,2,FALSE)</f>
        <v>0</v>
      </c>
      <c r="J41" s="48" t="s">
        <v>111</v>
      </c>
      <c r="K41" s="49">
        <f>VLOOKUP(J41,Criterios!$B$7:$C$9,2,FALSE)</f>
        <v>0</v>
      </c>
      <c r="L41" s="48"/>
      <c r="M41" s="48"/>
      <c r="N41" s="48"/>
      <c r="O41" s="48"/>
      <c r="P41" s="48"/>
      <c r="Q41" s="47">
        <f t="shared" si="2"/>
        <v>0</v>
      </c>
      <c r="R41" s="47">
        <f>IF(Q41&gt;1%,(R40-(R40*Q41)),Q41)</f>
        <v>0</v>
      </c>
      <c r="S41" s="181"/>
      <c r="T41" s="177"/>
      <c r="U41" s="180"/>
      <c r="V41" s="192"/>
    </row>
    <row r="42" spans="2:23" s="59" customFormat="1" ht="117.75" customHeight="1" x14ac:dyDescent="0.2">
      <c r="B42" s="148" t="str">
        <f>+'1. Mapa y plan de tratamiento'!E12</f>
        <v>R-GJ-002</v>
      </c>
      <c r="C42" s="163" t="str">
        <f>+'1. Mapa y plan de tratamiento'!G12</f>
        <v>Posibilidad de afectación en la defensa jurídica de la entidad frente a  los pronunciamientos  judiciales y administrativos en contra de los intereses institucionales, debido a desviaciones en la información suministrada por las dependencias misionales para responder oportunamente los requerimientos judiciales.</v>
      </c>
      <c r="D42" s="148" t="s">
        <v>115</v>
      </c>
      <c r="E42" s="151">
        <f>VLOOKUP(D42,Criterios!$A$20:$B$24,2,FALSE)</f>
        <v>0.4</v>
      </c>
      <c r="F42" s="154" t="str">
        <f>+'1. Mapa y plan de tratamiento'!F12</f>
        <v xml:space="preserve">No se reporta con calidad y oportunidad la información necesaria para dar respuesta a los  requerimientos judiciales de la Entidad, por parte de las dependencias misionales </v>
      </c>
      <c r="G42" s="120" t="str">
        <f>+'1. Mapa y plan de tratamiento'!T12</f>
        <v>El Jefe de la Oficina Jurídica remitirá trimestralmente a las dependencias misionales de la Entidad (Direcciones y Subdirecciones), memorados internos con las recomendaciones y parámetros definidos para la entrega de los insumos que permiten dar respuesta a los requerimientos judiciales solicitados a la Oficina Jurídica, con el fin de contar con información oportuna y de calidad, teniendo como referencia lo establecido en la Política de Prevención del Daño Antijurídico.
Como evidencia se adjunta memorando trimestral, con las recomendaciones para la prevención del daño antijurídico.</v>
      </c>
      <c r="H42" s="62" t="s">
        <v>104</v>
      </c>
      <c r="I42" s="63">
        <f>VLOOKUP(H42,Criterios!$B$3:$C$6,2,FALSE)</f>
        <v>0.25</v>
      </c>
      <c r="J42" s="62" t="s">
        <v>60</v>
      </c>
      <c r="K42" s="63">
        <f>VLOOKUP(J42,Criterios!$B$7:$C$9,2,FALSE)</f>
        <v>0.15</v>
      </c>
      <c r="L42" s="62" t="s">
        <v>105</v>
      </c>
      <c r="M42" s="62" t="s">
        <v>106</v>
      </c>
      <c r="N42" s="62" t="s">
        <v>107</v>
      </c>
      <c r="O42" s="62" t="s">
        <v>108</v>
      </c>
      <c r="P42" s="62" t="s">
        <v>109</v>
      </c>
      <c r="Q42" s="61">
        <f t="shared" si="2"/>
        <v>0.4</v>
      </c>
      <c r="R42" s="61">
        <f>(E42-(E42*Q42))</f>
        <v>0.24</v>
      </c>
      <c r="S42" s="188">
        <f>IF(R43&gt;1%,R43,R42)</f>
        <v>0.24</v>
      </c>
      <c r="T42" s="175">
        <f>IF(S46&gt;1%,S46,(IF(S44&gt;1%,S44,S42)))</f>
        <v>0.24</v>
      </c>
      <c r="U42" s="178" t="str">
        <f>IF(T42&lt;=20%,Criterios!$A$20,IF(T42&lt;=40%,Criterios!$A$21,IF(T42&lt;=60%,Criterios!$A$22,IF(T42&lt;=80,Criterios!$A$23,Criterios!$A$24))))</f>
        <v>Baja</v>
      </c>
      <c r="V42" s="190" t="s">
        <v>232</v>
      </c>
    </row>
    <row r="43" spans="2:23" s="46" customFormat="1" ht="15" x14ac:dyDescent="0.2">
      <c r="B43" s="149"/>
      <c r="C43" s="164"/>
      <c r="D43" s="149"/>
      <c r="E43" s="152"/>
      <c r="F43" s="155"/>
      <c r="G43" s="58"/>
      <c r="H43" s="56" t="s">
        <v>111</v>
      </c>
      <c r="I43" s="57">
        <f>VLOOKUP(H43,Criterios!$B$3:$C$6,2,FALSE)</f>
        <v>0</v>
      </c>
      <c r="J43" s="56" t="s">
        <v>111</v>
      </c>
      <c r="K43" s="57">
        <f>VLOOKUP(J43,Criterios!$B$7:$C$9,2,FALSE)</f>
        <v>0</v>
      </c>
      <c r="L43" s="56"/>
      <c r="M43" s="56"/>
      <c r="N43" s="56"/>
      <c r="O43" s="56"/>
      <c r="P43" s="56"/>
      <c r="Q43" s="55">
        <f t="shared" si="2"/>
        <v>0</v>
      </c>
      <c r="R43" s="55">
        <f>(R42-(R42*Q43))</f>
        <v>0.24</v>
      </c>
      <c r="S43" s="140"/>
      <c r="T43" s="176"/>
      <c r="U43" s="179"/>
      <c r="V43" s="191"/>
    </row>
    <row r="44" spans="2:23" s="46" customFormat="1" ht="15" x14ac:dyDescent="0.2">
      <c r="B44" s="149"/>
      <c r="C44" s="164"/>
      <c r="D44" s="149"/>
      <c r="E44" s="152"/>
      <c r="F44" s="139"/>
      <c r="G44" s="58"/>
      <c r="H44" s="56" t="s">
        <v>111</v>
      </c>
      <c r="I44" s="57">
        <f>VLOOKUP(H44,Criterios!$B$3:$C$6,2,FALSE)</f>
        <v>0</v>
      </c>
      <c r="J44" s="56" t="s">
        <v>111</v>
      </c>
      <c r="K44" s="57">
        <f>VLOOKUP(J44,Criterios!$B$7:$C$9,2,FALSE)</f>
        <v>0</v>
      </c>
      <c r="L44" s="56"/>
      <c r="M44" s="56"/>
      <c r="N44" s="56"/>
      <c r="O44" s="56"/>
      <c r="P44" s="56"/>
      <c r="Q44" s="55">
        <f t="shared" si="2"/>
        <v>0</v>
      </c>
      <c r="R44" s="55">
        <f>IF(Q44&gt;1%,(R43-(R43*Q44)),Q44)</f>
        <v>0</v>
      </c>
      <c r="S44" s="140">
        <f>IF(R45&gt;1%,R45,R44)</f>
        <v>0</v>
      </c>
      <c r="T44" s="176"/>
      <c r="U44" s="179"/>
      <c r="V44" s="191"/>
    </row>
    <row r="45" spans="2:23" s="46" customFormat="1" ht="15" x14ac:dyDescent="0.2">
      <c r="B45" s="149"/>
      <c r="C45" s="164"/>
      <c r="D45" s="149"/>
      <c r="E45" s="152"/>
      <c r="F45" s="139"/>
      <c r="G45" s="58"/>
      <c r="H45" s="56" t="s">
        <v>111</v>
      </c>
      <c r="I45" s="57">
        <f>VLOOKUP(H45,Criterios!$B$3:$C$6,2,FALSE)</f>
        <v>0</v>
      </c>
      <c r="J45" s="56" t="s">
        <v>111</v>
      </c>
      <c r="K45" s="57">
        <f>VLOOKUP(J45,Criterios!$B$7:$C$9,2,FALSE)</f>
        <v>0</v>
      </c>
      <c r="L45" s="56"/>
      <c r="M45" s="56"/>
      <c r="N45" s="56"/>
      <c r="O45" s="56"/>
      <c r="P45" s="56"/>
      <c r="Q45" s="55">
        <f t="shared" si="2"/>
        <v>0</v>
      </c>
      <c r="R45" s="55">
        <f>(R44-(R44*Q45))</f>
        <v>0</v>
      </c>
      <c r="S45" s="140"/>
      <c r="T45" s="176"/>
      <c r="U45" s="179"/>
      <c r="V45" s="191"/>
    </row>
    <row r="46" spans="2:23" s="46" customFormat="1" ht="15" x14ac:dyDescent="0.2">
      <c r="B46" s="149"/>
      <c r="C46" s="164"/>
      <c r="D46" s="149"/>
      <c r="E46" s="152"/>
      <c r="F46" s="136"/>
      <c r="G46" s="54"/>
      <c r="H46" s="56" t="s">
        <v>111</v>
      </c>
      <c r="I46" s="53">
        <f>VLOOKUP(H46,Criterios!$B$3:$C$6,2,FALSE)</f>
        <v>0</v>
      </c>
      <c r="J46" s="56" t="s">
        <v>111</v>
      </c>
      <c r="K46" s="53">
        <f>VLOOKUP(J46,Criterios!$B$7:$C$9,2,FALSE)</f>
        <v>0</v>
      </c>
      <c r="L46" s="52"/>
      <c r="M46" s="52"/>
      <c r="N46" s="52"/>
      <c r="O46" s="52"/>
      <c r="P46" s="52"/>
      <c r="Q46" s="51">
        <f t="shared" si="2"/>
        <v>0</v>
      </c>
      <c r="R46" s="51">
        <f>IF(Q46&gt;1%,(R45-(R45*Q46)),Q46)</f>
        <v>0</v>
      </c>
      <c r="S46" s="138">
        <f>IF(R47&gt;1%,R47,R46)</f>
        <v>0</v>
      </c>
      <c r="T46" s="176"/>
      <c r="U46" s="179"/>
      <c r="V46" s="191"/>
    </row>
    <row r="47" spans="2:23" s="46" customFormat="1" ht="15" x14ac:dyDescent="0.2">
      <c r="B47" s="150"/>
      <c r="C47" s="165"/>
      <c r="D47" s="150"/>
      <c r="E47" s="153"/>
      <c r="F47" s="172"/>
      <c r="G47" s="50"/>
      <c r="H47" s="48" t="s">
        <v>111</v>
      </c>
      <c r="I47" s="49">
        <f>VLOOKUP(H47,Criterios!$B$3:$C$6,2,FALSE)</f>
        <v>0</v>
      </c>
      <c r="J47" s="48" t="s">
        <v>111</v>
      </c>
      <c r="K47" s="49">
        <f>VLOOKUP(J47,Criterios!$B$7:$C$9,2,FALSE)</f>
        <v>0</v>
      </c>
      <c r="L47" s="48"/>
      <c r="M47" s="48"/>
      <c r="N47" s="48"/>
      <c r="O47" s="48"/>
      <c r="P47" s="48"/>
      <c r="Q47" s="47">
        <f t="shared" si="2"/>
        <v>0</v>
      </c>
      <c r="R47" s="47">
        <f>IF(Q47&gt;1%,(R46-(R46*Q47)),Q47)</f>
        <v>0</v>
      </c>
      <c r="S47" s="189"/>
      <c r="T47" s="177"/>
      <c r="U47" s="180"/>
      <c r="V47" s="192"/>
    </row>
    <row r="48" spans="2:23" x14ac:dyDescent="0.2">
      <c r="B48" s="45"/>
      <c r="C48" s="45"/>
      <c r="D48" s="45"/>
      <c r="E48" s="45"/>
      <c r="F48" s="45"/>
      <c r="G48" s="45"/>
      <c r="J48" s="42"/>
      <c r="K48" s="42"/>
      <c r="L48" s="42"/>
      <c r="M48" s="42"/>
      <c r="N48" s="42"/>
      <c r="O48" s="42"/>
      <c r="P48" s="42"/>
      <c r="Q48" s="42"/>
      <c r="R48" s="42"/>
      <c r="S48" s="42"/>
      <c r="T48" s="44"/>
      <c r="U48" s="42"/>
    </row>
    <row r="49" spans="1:23" ht="5.25" customHeight="1" x14ac:dyDescent="0.2"/>
    <row r="51" spans="1:23" ht="6.75" customHeight="1" x14ac:dyDescent="0.2">
      <c r="A51" s="46"/>
      <c r="B51" s="45"/>
      <c r="C51" s="45"/>
      <c r="D51" s="45"/>
      <c r="E51" s="45"/>
      <c r="F51" s="45"/>
      <c r="G51" s="45"/>
      <c r="J51" s="42"/>
      <c r="K51" s="42"/>
      <c r="L51" s="42"/>
      <c r="M51" s="42"/>
      <c r="N51" s="42"/>
      <c r="O51" s="42"/>
      <c r="P51" s="42"/>
      <c r="Q51" s="42"/>
      <c r="R51" s="42"/>
      <c r="S51" s="42"/>
      <c r="T51" s="42"/>
      <c r="U51" s="42"/>
    </row>
    <row r="52" spans="1:23" ht="16.5" customHeight="1" x14ac:dyDescent="0.2">
      <c r="A52" s="46"/>
      <c r="B52" s="134" t="s">
        <v>119</v>
      </c>
      <c r="C52" s="134"/>
      <c r="D52" s="134"/>
      <c r="E52" s="134"/>
      <c r="F52" s="134"/>
      <c r="G52" s="134"/>
      <c r="H52" s="134"/>
      <c r="I52" s="134"/>
      <c r="J52" s="134"/>
      <c r="K52" s="134"/>
      <c r="L52" s="134"/>
      <c r="M52" s="134"/>
      <c r="N52" s="134"/>
      <c r="O52" s="134"/>
      <c r="P52" s="134"/>
      <c r="Q52" s="134"/>
      <c r="R52" s="134"/>
      <c r="S52" s="134"/>
      <c r="T52" s="134"/>
      <c r="U52" s="134"/>
      <c r="V52" s="134"/>
      <c r="W52" s="134"/>
    </row>
    <row r="53" spans="1:23" ht="15" x14ac:dyDescent="0.2">
      <c r="A53" s="46"/>
      <c r="B53" s="69"/>
      <c r="C53" s="69"/>
      <c r="D53" s="68"/>
      <c r="E53" s="68"/>
      <c r="F53" s="68"/>
      <c r="H53" s="70"/>
      <c r="I53" s="70"/>
      <c r="J53" s="70"/>
      <c r="K53" s="70"/>
      <c r="L53" s="70"/>
    </row>
    <row r="54" spans="1:23" ht="24" customHeight="1" x14ac:dyDescent="0.2">
      <c r="A54" s="46"/>
      <c r="B54" s="184" t="s">
        <v>76</v>
      </c>
      <c r="C54" s="185"/>
      <c r="D54" s="182"/>
      <c r="E54" s="183"/>
      <c r="F54" s="70" t="s">
        <v>77</v>
      </c>
      <c r="G54" s="186"/>
      <c r="H54" s="187"/>
      <c r="I54" s="184" t="s">
        <v>120</v>
      </c>
      <c r="J54" s="184"/>
      <c r="K54" s="184"/>
      <c r="L54" s="185"/>
      <c r="M54" s="186"/>
      <c r="N54" s="197"/>
      <c r="O54" s="197"/>
      <c r="P54" s="197"/>
      <c r="Q54" s="187"/>
      <c r="T54" s="42"/>
      <c r="U54" s="42"/>
    </row>
    <row r="55" spans="1:23" ht="15" x14ac:dyDescent="0.2">
      <c r="A55" s="46"/>
      <c r="B55" s="69"/>
      <c r="C55" s="69"/>
      <c r="D55" s="68"/>
      <c r="E55" s="68"/>
      <c r="F55" s="68"/>
      <c r="H55" s="174"/>
      <c r="I55" s="174"/>
      <c r="J55" s="174"/>
      <c r="K55" s="174"/>
      <c r="L55" s="174"/>
    </row>
    <row r="56" spans="1:23" s="65" customFormat="1" ht="28.5" customHeight="1" x14ac:dyDescent="0.2">
      <c r="B56" s="142" t="s">
        <v>80</v>
      </c>
      <c r="C56" s="142" t="s">
        <v>81</v>
      </c>
      <c r="D56" s="142" t="s">
        <v>82</v>
      </c>
      <c r="E56" s="142"/>
      <c r="F56" s="143" t="s">
        <v>83</v>
      </c>
      <c r="G56" s="142" t="s">
        <v>84</v>
      </c>
      <c r="H56" s="169" t="s">
        <v>85</v>
      </c>
      <c r="I56" s="170"/>
      <c r="J56" s="170"/>
      <c r="K56" s="170"/>
      <c r="L56" s="170"/>
      <c r="M56" s="170"/>
      <c r="N56" s="170"/>
      <c r="O56" s="170"/>
      <c r="P56" s="171"/>
      <c r="Q56" s="168" t="s">
        <v>86</v>
      </c>
      <c r="R56" s="168"/>
      <c r="S56" s="168"/>
      <c r="T56" s="168"/>
      <c r="U56" s="141" t="s">
        <v>87</v>
      </c>
      <c r="V56" s="173" t="s">
        <v>118</v>
      </c>
      <c r="W56" s="173" t="s">
        <v>121</v>
      </c>
    </row>
    <row r="57" spans="1:23" s="65" customFormat="1" ht="21.75" customHeight="1" x14ac:dyDescent="0.2">
      <c r="B57" s="142"/>
      <c r="C57" s="142"/>
      <c r="D57" s="142"/>
      <c r="E57" s="142"/>
      <c r="F57" s="144"/>
      <c r="G57" s="142"/>
      <c r="H57" s="169" t="s">
        <v>88</v>
      </c>
      <c r="I57" s="170"/>
      <c r="J57" s="170"/>
      <c r="K57" s="171"/>
      <c r="L57" s="169" t="s">
        <v>89</v>
      </c>
      <c r="M57" s="170"/>
      <c r="N57" s="170"/>
      <c r="O57" s="170"/>
      <c r="P57" s="171"/>
      <c r="Q57" s="166" t="s">
        <v>90</v>
      </c>
      <c r="R57" s="166" t="s">
        <v>91</v>
      </c>
      <c r="S57" s="166" t="s">
        <v>92</v>
      </c>
      <c r="T57" s="146" t="s">
        <v>93</v>
      </c>
      <c r="U57" s="141" t="s">
        <v>94</v>
      </c>
      <c r="V57" s="173"/>
      <c r="W57" s="173"/>
    </row>
    <row r="58" spans="1:23" s="65" customFormat="1" ht="63.75" x14ac:dyDescent="0.2">
      <c r="B58" s="142"/>
      <c r="C58" s="142"/>
      <c r="D58" s="66" t="s">
        <v>95</v>
      </c>
      <c r="E58" s="66" t="s">
        <v>36</v>
      </c>
      <c r="F58" s="145"/>
      <c r="G58" s="142"/>
      <c r="H58" s="66" t="s">
        <v>96</v>
      </c>
      <c r="I58" s="66" t="s">
        <v>97</v>
      </c>
      <c r="J58" s="66" t="s">
        <v>98</v>
      </c>
      <c r="K58" s="66" t="s">
        <v>97</v>
      </c>
      <c r="L58" s="66" t="s">
        <v>99</v>
      </c>
      <c r="M58" s="67" t="s">
        <v>38</v>
      </c>
      <c r="N58" s="67" t="s">
        <v>100</v>
      </c>
      <c r="O58" s="67" t="s">
        <v>101</v>
      </c>
      <c r="P58" s="66" t="s">
        <v>102</v>
      </c>
      <c r="Q58" s="167"/>
      <c r="R58" s="167"/>
      <c r="S58" s="167"/>
      <c r="T58" s="147"/>
      <c r="U58" s="141"/>
      <c r="V58" s="173"/>
      <c r="W58" s="173"/>
    </row>
    <row r="59" spans="1:23" s="59" customFormat="1" ht="14.25" x14ac:dyDescent="0.2">
      <c r="B59" s="194"/>
      <c r="C59" s="163"/>
      <c r="D59" s="148"/>
      <c r="E59" s="151"/>
      <c r="F59" s="154"/>
      <c r="G59" s="64"/>
      <c r="H59" s="62"/>
      <c r="I59" s="63"/>
      <c r="J59" s="62"/>
      <c r="K59" s="63"/>
      <c r="L59" s="62"/>
      <c r="M59" s="62"/>
      <c r="N59" s="62"/>
      <c r="O59" s="62"/>
      <c r="P59" s="62"/>
      <c r="Q59" s="61"/>
      <c r="R59" s="61"/>
      <c r="S59" s="188"/>
      <c r="T59" s="175"/>
      <c r="U59" s="178"/>
      <c r="V59" s="190"/>
      <c r="W59" s="106"/>
    </row>
    <row r="60" spans="1:23" s="59" customFormat="1" ht="14.25" x14ac:dyDescent="0.2">
      <c r="B60" s="195"/>
      <c r="C60" s="164"/>
      <c r="D60" s="149"/>
      <c r="E60" s="152"/>
      <c r="F60" s="155"/>
      <c r="G60" s="58"/>
      <c r="H60" s="56"/>
      <c r="I60" s="57"/>
      <c r="J60" s="56"/>
      <c r="K60" s="57"/>
      <c r="L60" s="56"/>
      <c r="M60" s="56"/>
      <c r="N60" s="56"/>
      <c r="O60" s="56"/>
      <c r="P60" s="56"/>
      <c r="Q60" s="55"/>
      <c r="R60" s="55"/>
      <c r="S60" s="140"/>
      <c r="T60" s="176"/>
      <c r="U60" s="179"/>
      <c r="V60" s="191"/>
      <c r="W60" s="60"/>
    </row>
    <row r="61" spans="1:23" s="59" customFormat="1" ht="14.25" x14ac:dyDescent="0.2">
      <c r="B61" s="195"/>
      <c r="C61" s="164"/>
      <c r="D61" s="149"/>
      <c r="E61" s="152"/>
      <c r="F61" s="139"/>
      <c r="G61" s="58"/>
      <c r="H61" s="56"/>
      <c r="I61" s="57"/>
      <c r="J61" s="56"/>
      <c r="K61" s="57"/>
      <c r="L61" s="56"/>
      <c r="M61" s="56"/>
      <c r="N61" s="56"/>
      <c r="O61" s="56"/>
      <c r="P61" s="56"/>
      <c r="Q61" s="55"/>
      <c r="R61" s="55"/>
      <c r="S61" s="140"/>
      <c r="T61" s="176"/>
      <c r="U61" s="179"/>
      <c r="V61" s="191"/>
      <c r="W61" s="60"/>
    </row>
    <row r="62" spans="1:23" s="59" customFormat="1" ht="14.25" x14ac:dyDescent="0.2">
      <c r="B62" s="195"/>
      <c r="C62" s="164"/>
      <c r="D62" s="149"/>
      <c r="E62" s="152"/>
      <c r="F62" s="139"/>
      <c r="G62" s="58"/>
      <c r="H62" s="56"/>
      <c r="I62" s="57"/>
      <c r="J62" s="56"/>
      <c r="K62" s="57"/>
      <c r="L62" s="56"/>
      <c r="M62" s="56"/>
      <c r="N62" s="56"/>
      <c r="O62" s="56"/>
      <c r="P62" s="56"/>
      <c r="Q62" s="55"/>
      <c r="R62" s="55"/>
      <c r="S62" s="140"/>
      <c r="T62" s="176"/>
      <c r="U62" s="179"/>
      <c r="V62" s="191"/>
      <c r="W62" s="60"/>
    </row>
    <row r="63" spans="1:23" s="59" customFormat="1" ht="14.25" x14ac:dyDescent="0.2">
      <c r="B63" s="195"/>
      <c r="C63" s="164"/>
      <c r="D63" s="149"/>
      <c r="E63" s="152"/>
      <c r="F63" s="136"/>
      <c r="G63" s="54"/>
      <c r="H63" s="52"/>
      <c r="I63" s="53"/>
      <c r="J63" s="56"/>
      <c r="K63" s="53"/>
      <c r="L63" s="52"/>
      <c r="M63" s="52"/>
      <c r="N63" s="52"/>
      <c r="O63" s="52"/>
      <c r="P63" s="52"/>
      <c r="Q63" s="51"/>
      <c r="R63" s="51"/>
      <c r="S63" s="138"/>
      <c r="T63" s="176"/>
      <c r="U63" s="179"/>
      <c r="V63" s="191"/>
      <c r="W63" s="60"/>
    </row>
    <row r="64" spans="1:23" s="59" customFormat="1" ht="14.25" x14ac:dyDescent="0.2">
      <c r="B64" s="196"/>
      <c r="C64" s="165"/>
      <c r="D64" s="150"/>
      <c r="E64" s="153"/>
      <c r="F64" s="172"/>
      <c r="G64" s="50"/>
      <c r="H64" s="48"/>
      <c r="I64" s="49"/>
      <c r="J64" s="48"/>
      <c r="K64" s="49"/>
      <c r="L64" s="48"/>
      <c r="M64" s="48"/>
      <c r="N64" s="48"/>
      <c r="O64" s="48"/>
      <c r="P64" s="48"/>
      <c r="Q64" s="47"/>
      <c r="R64" s="47"/>
      <c r="S64" s="189"/>
      <c r="T64" s="177"/>
      <c r="U64" s="180"/>
      <c r="V64" s="192"/>
      <c r="W64" s="60"/>
    </row>
    <row r="65" spans="2:23" s="59" customFormat="1" ht="14.25" x14ac:dyDescent="0.2">
      <c r="B65" s="194"/>
      <c r="C65" s="163"/>
      <c r="D65" s="148"/>
      <c r="E65" s="151"/>
      <c r="F65" s="154"/>
      <c r="G65" s="64"/>
      <c r="H65" s="62"/>
      <c r="I65" s="63"/>
      <c r="J65" s="62"/>
      <c r="K65" s="63"/>
      <c r="L65" s="62"/>
      <c r="M65" s="62"/>
      <c r="N65" s="62"/>
      <c r="O65" s="62"/>
      <c r="P65" s="62"/>
      <c r="Q65" s="61"/>
      <c r="R65" s="61"/>
      <c r="S65" s="188"/>
      <c r="T65" s="175"/>
      <c r="U65" s="178"/>
      <c r="V65" s="190"/>
      <c r="W65" s="190"/>
    </row>
    <row r="66" spans="2:23" s="46" customFormat="1" ht="15" x14ac:dyDescent="0.2">
      <c r="B66" s="195"/>
      <c r="C66" s="164"/>
      <c r="D66" s="149"/>
      <c r="E66" s="152"/>
      <c r="F66" s="155"/>
      <c r="G66" s="58"/>
      <c r="H66" s="56"/>
      <c r="I66" s="57"/>
      <c r="J66" s="56"/>
      <c r="K66" s="57"/>
      <c r="L66" s="56"/>
      <c r="M66" s="56"/>
      <c r="N66" s="56"/>
      <c r="O66" s="56"/>
      <c r="P66" s="56"/>
      <c r="Q66" s="55"/>
      <c r="R66" s="55"/>
      <c r="S66" s="140"/>
      <c r="T66" s="176"/>
      <c r="U66" s="179"/>
      <c r="V66" s="191"/>
      <c r="W66" s="191"/>
    </row>
    <row r="67" spans="2:23" s="46" customFormat="1" ht="15" x14ac:dyDescent="0.2">
      <c r="B67" s="195"/>
      <c r="C67" s="164"/>
      <c r="D67" s="149"/>
      <c r="E67" s="152"/>
      <c r="F67" s="139"/>
      <c r="G67" s="58"/>
      <c r="H67" s="56"/>
      <c r="I67" s="57"/>
      <c r="J67" s="56"/>
      <c r="K67" s="57"/>
      <c r="L67" s="56"/>
      <c r="M67" s="56"/>
      <c r="N67" s="56"/>
      <c r="O67" s="56"/>
      <c r="P67" s="56"/>
      <c r="Q67" s="55"/>
      <c r="R67" s="55"/>
      <c r="S67" s="140"/>
      <c r="T67" s="176"/>
      <c r="U67" s="179"/>
      <c r="V67" s="191"/>
      <c r="W67" s="191"/>
    </row>
    <row r="68" spans="2:23" s="46" customFormat="1" ht="15" x14ac:dyDescent="0.2">
      <c r="B68" s="195"/>
      <c r="C68" s="164"/>
      <c r="D68" s="149"/>
      <c r="E68" s="152"/>
      <c r="F68" s="139"/>
      <c r="G68" s="58"/>
      <c r="H68" s="56"/>
      <c r="I68" s="57"/>
      <c r="J68" s="56"/>
      <c r="K68" s="57"/>
      <c r="L68" s="56"/>
      <c r="M68" s="56"/>
      <c r="N68" s="56"/>
      <c r="O68" s="56"/>
      <c r="P68" s="56"/>
      <c r="Q68" s="55"/>
      <c r="R68" s="55"/>
      <c r="S68" s="140"/>
      <c r="T68" s="176"/>
      <c r="U68" s="179"/>
      <c r="V68" s="191"/>
      <c r="W68" s="191"/>
    </row>
    <row r="69" spans="2:23" s="46" customFormat="1" ht="15" x14ac:dyDescent="0.2">
      <c r="B69" s="195"/>
      <c r="C69" s="164"/>
      <c r="D69" s="149"/>
      <c r="E69" s="152"/>
      <c r="F69" s="136"/>
      <c r="G69" s="54"/>
      <c r="H69" s="52"/>
      <c r="I69" s="53"/>
      <c r="J69" s="52"/>
      <c r="K69" s="53"/>
      <c r="L69" s="52"/>
      <c r="M69" s="52"/>
      <c r="N69" s="52"/>
      <c r="O69" s="52"/>
      <c r="P69" s="52"/>
      <c r="Q69" s="51"/>
      <c r="R69" s="51"/>
      <c r="S69" s="138"/>
      <c r="T69" s="176"/>
      <c r="U69" s="179"/>
      <c r="V69" s="191"/>
      <c r="W69" s="191"/>
    </row>
    <row r="70" spans="2:23" s="46" customFormat="1" ht="15" x14ac:dyDescent="0.2">
      <c r="B70" s="196"/>
      <c r="C70" s="165"/>
      <c r="D70" s="150"/>
      <c r="E70" s="153"/>
      <c r="F70" s="172"/>
      <c r="G70" s="50"/>
      <c r="H70" s="48"/>
      <c r="I70" s="49"/>
      <c r="J70" s="48"/>
      <c r="K70" s="49"/>
      <c r="L70" s="48"/>
      <c r="M70" s="48"/>
      <c r="N70" s="48"/>
      <c r="O70" s="48"/>
      <c r="P70" s="48"/>
      <c r="Q70" s="47"/>
      <c r="R70" s="47"/>
      <c r="S70" s="189"/>
      <c r="T70" s="177"/>
      <c r="U70" s="180"/>
      <c r="V70" s="192"/>
      <c r="W70" s="192"/>
    </row>
  </sheetData>
  <mergeCells count="144">
    <mergeCell ref="D65:D70"/>
    <mergeCell ref="E65:E70"/>
    <mergeCell ref="F61:F62"/>
    <mergeCell ref="S61:S62"/>
    <mergeCell ref="Q57:Q58"/>
    <mergeCell ref="D59:D64"/>
    <mergeCell ref="E59:E64"/>
    <mergeCell ref="T59:T64"/>
    <mergeCell ref="F59:F60"/>
    <mergeCell ref="S59:S60"/>
    <mergeCell ref="B52:W52"/>
    <mergeCell ref="B54:C54"/>
    <mergeCell ref="D54:E54"/>
    <mergeCell ref="V56:V58"/>
    <mergeCell ref="M54:Q54"/>
    <mergeCell ref="I54:L54"/>
    <mergeCell ref="G54:H54"/>
    <mergeCell ref="V59:V64"/>
    <mergeCell ref="V65:V70"/>
    <mergeCell ref="H56:P56"/>
    <mergeCell ref="Q56:T56"/>
    <mergeCell ref="H57:K57"/>
    <mergeCell ref="L57:P57"/>
    <mergeCell ref="U65:U70"/>
    <mergeCell ref="U59:U64"/>
    <mergeCell ref="F63:F64"/>
    <mergeCell ref="S63:S64"/>
    <mergeCell ref="W65:W70"/>
    <mergeCell ref="F69:F70"/>
    <mergeCell ref="S69:S70"/>
    <mergeCell ref="S67:S68"/>
    <mergeCell ref="S65:S66"/>
    <mergeCell ref="T65:T70"/>
    <mergeCell ref="B65:B70"/>
    <mergeCell ref="B9:C9"/>
    <mergeCell ref="B14:B19"/>
    <mergeCell ref="B11:B13"/>
    <mergeCell ref="B59:B64"/>
    <mergeCell ref="T57:T58"/>
    <mergeCell ref="F65:F66"/>
    <mergeCell ref="D56:E57"/>
    <mergeCell ref="V42:V47"/>
    <mergeCell ref="B36:B41"/>
    <mergeCell ref="B33:B35"/>
    <mergeCell ref="B31:C31"/>
    <mergeCell ref="T42:T47"/>
    <mergeCell ref="F44:F45"/>
    <mergeCell ref="D31:E31"/>
    <mergeCell ref="S36:S37"/>
    <mergeCell ref="F33:F35"/>
    <mergeCell ref="B42:B47"/>
    <mergeCell ref="C33:C35"/>
    <mergeCell ref="H34:K34"/>
    <mergeCell ref="L34:P34"/>
    <mergeCell ref="C56:C58"/>
    <mergeCell ref="C59:C64"/>
    <mergeCell ref="C65:C70"/>
    <mergeCell ref="F67:F68"/>
    <mergeCell ref="B20:B25"/>
    <mergeCell ref="U42:U47"/>
    <mergeCell ref="F46:F47"/>
    <mergeCell ref="S46:S47"/>
    <mergeCell ref="F42:F43"/>
    <mergeCell ref="S42:S43"/>
    <mergeCell ref="F36:F37"/>
    <mergeCell ref="F38:F39"/>
    <mergeCell ref="Q34:Q35"/>
    <mergeCell ref="T20:T25"/>
    <mergeCell ref="S24:S25"/>
    <mergeCell ref="H32:L32"/>
    <mergeCell ref="G31:H31"/>
    <mergeCell ref="B29:W29"/>
    <mergeCell ref="C20:C25"/>
    <mergeCell ref="V36:V41"/>
    <mergeCell ref="N31:R31"/>
    <mergeCell ref="I31:M31"/>
    <mergeCell ref="E20:E25"/>
    <mergeCell ref="S20:S21"/>
    <mergeCell ref="D42:D47"/>
    <mergeCell ref="E42:E47"/>
    <mergeCell ref="F20:F21"/>
    <mergeCell ref="U20:U25"/>
    <mergeCell ref="D9:E9"/>
    <mergeCell ref="H33:P33"/>
    <mergeCell ref="S34:S35"/>
    <mergeCell ref="R34:R35"/>
    <mergeCell ref="N9:R9"/>
    <mergeCell ref="J9:M9"/>
    <mergeCell ref="G9:H9"/>
    <mergeCell ref="U14:U19"/>
    <mergeCell ref="S14:S15"/>
    <mergeCell ref="S18:S19"/>
    <mergeCell ref="T14:T19"/>
    <mergeCell ref="H11:P11"/>
    <mergeCell ref="Q12:Q13"/>
    <mergeCell ref="S12:S13"/>
    <mergeCell ref="W56:W58"/>
    <mergeCell ref="H55:L55"/>
    <mergeCell ref="B56:B58"/>
    <mergeCell ref="F56:F58"/>
    <mergeCell ref="G56:G58"/>
    <mergeCell ref="U56:U58"/>
    <mergeCell ref="V33:V35"/>
    <mergeCell ref="T36:T41"/>
    <mergeCell ref="U36:U41"/>
    <mergeCell ref="F40:F41"/>
    <mergeCell ref="S40:S41"/>
    <mergeCell ref="D33:E34"/>
    <mergeCell ref="G33:G35"/>
    <mergeCell ref="C36:C41"/>
    <mergeCell ref="C42:C47"/>
    <mergeCell ref="D36:D41"/>
    <mergeCell ref="E36:E41"/>
    <mergeCell ref="S38:S39"/>
    <mergeCell ref="U33:U35"/>
    <mergeCell ref="R57:R58"/>
    <mergeCell ref="S57:S58"/>
    <mergeCell ref="S44:S45"/>
    <mergeCell ref="Q33:T33"/>
    <mergeCell ref="T34:T35"/>
    <mergeCell ref="D2:U5"/>
    <mergeCell ref="B7:W7"/>
    <mergeCell ref="F16:F17"/>
    <mergeCell ref="S16:S17"/>
    <mergeCell ref="F22:F23"/>
    <mergeCell ref="S22:S23"/>
    <mergeCell ref="U11:U13"/>
    <mergeCell ref="G11:G13"/>
    <mergeCell ref="F11:F13"/>
    <mergeCell ref="T12:T13"/>
    <mergeCell ref="D14:D19"/>
    <mergeCell ref="E14:E19"/>
    <mergeCell ref="F14:F15"/>
    <mergeCell ref="F18:F19"/>
    <mergeCell ref="D11:E12"/>
    <mergeCell ref="D20:D25"/>
    <mergeCell ref="B2:C5"/>
    <mergeCell ref="C11:C13"/>
    <mergeCell ref="C14:C19"/>
    <mergeCell ref="R12:R13"/>
    <mergeCell ref="Q11:T11"/>
    <mergeCell ref="L12:P12"/>
    <mergeCell ref="H12:K12"/>
    <mergeCell ref="F24:F25"/>
  </mergeCells>
  <dataValidations count="26">
    <dataValidation allowBlank="1" showInputMessage="1" showErrorMessage="1" prompt="Registre nombre completo del gestor del proceso." sqref="N9" xr:uid="{00000000-0002-0000-0100-000000000000}"/>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34:P34 L12:P12 L57:P57" xr:uid="{00000000-0002-0000-0100-000001000000}"/>
    <dataValidation allowBlank="1" showInputMessage="1" showErrorMessage="1" prompt="Seleccione la respuesta de la lista desplegable." sqref="L35:P35 L13:P13 L58:P58" xr:uid="{00000000-0002-0000-0100-000002000000}"/>
    <dataValidation allowBlank="1" showInputMessage="1" showErrorMessage="1" prompt="Registre el nombre del proceso." sqref="G9:H9 G54:H54 G31:H31" xr:uid="{00000000-0002-0000-0100-000003000000}"/>
    <dataValidation allowBlank="1" showInputMessage="1" showErrorMessage="1" prompt="En el formato DD/MM/AAAA, registre la fecha de diligenciamiento por parte del gestor del proceso." sqref="D9" xr:uid="{00000000-0002-0000-0100-000004000000}"/>
    <dataValidation type="list" allowBlank="1" showInputMessage="1" showErrorMessage="1" sqref="H48:T48 H26:S26" xr:uid="{00000000-0002-0000-0100-000005000000}">
      <formula1>#REF!</formula1>
    </dataValidation>
    <dataValidation allowBlank="1" showInputMessage="1" showErrorMessage="1" prompt="Seleccione la respuesta de la lista desplegable. Si no se requiere el uso de todas las filas, seleccione &quot;No aplica&quot; para aquellas que se encuentren vacias." sqref="H13 J13 H35 J35 H58 J58" xr:uid="{00000000-0002-0000-0100-000006000000}"/>
    <dataValidation allowBlank="1" showInputMessage="1" showErrorMessage="1" prompt="Registre las conclusiones u observaciones respecto al diseño de la actividad de control de acuerdo con cada uno de los atributos evaluados, cuando aplique." sqref="V33:V35 V56:V58" xr:uid="{00000000-0002-0000-0100-000007000000}"/>
    <dataValidation allowBlank="1" showInputMessage="1" showErrorMessage="1" prompt="Respuesta automática. No diligenciar." sqref="K13 K35 I13 K58 I35 I58" xr:uid="{00000000-0002-0000-0100-000008000000}"/>
    <dataValidation allowBlank="1" showInputMessage="1" showErrorMessage="1" prompt="Permiten dar un peso a la eficiencia del control y de esta manera dar movimiento en la matriz de calor, a partir de los cambios en la probabilidad y el impacto." sqref="H12 H34 H57" xr:uid="{00000000-0002-0000-0100-000009000000}"/>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56:W58" xr:uid="{00000000-0002-0000-0100-00000A000000}"/>
    <dataValidation allowBlank="1" showInputMessage="1" showErrorMessage="1" prompt="Son las variables asignadas para evaluar el diseño del control del riesgo." sqref="H33 H11 H56" xr:uid="{00000000-0002-0000-0100-00000B000000}"/>
    <dataValidation allowBlank="1" showInputMessage="1" showErrorMessage="1" promptTitle="Respuesta automática." prompt="El resultado que se genera, corresponde a la probabilidad residual que se debe registrar en la columna &quot;P&quot; de la hoja 1. Mapa y plan de tratamiento." sqref="U11:U13" xr:uid="{00000000-0002-0000-0100-00000C000000}"/>
    <dataValidation allowBlank="1" showInputMessage="1" showErrorMessage="1" promptTitle="Respuesta automática." prompt="No diligenciar. RECUERDE que para las filas vacias en las columnas &quot;H&quot; y &quot;J&quot; se debe seleccionar &quot;No aplica&quot;." sqref="T12:T13 T34:T35 T57:T58" xr:uid="{00000000-0002-0000-0100-00000D000000}"/>
    <dataValidation allowBlank="1" showInputMessage="1" showErrorMessage="1" promptTitle="Respuesta automática." prompt="No diligenciar." sqref="Q12:S13 Q34:S35 Q57:S58 E13 E35 E58" xr:uid="{00000000-0002-0000-0100-00000E000000}"/>
    <dataValidation allowBlank="1" showInputMessage="1" showErrorMessage="1" promptTitle="Respuesta automática." prompt="El resultado que se genera, corresponde a la probabilidad residual en la evaluación de la segunda línea." sqref="U33:U35" xr:uid="{00000000-0002-0000-0100-00000F000000}"/>
    <dataValidation allowBlank="1" showInputMessage="1" showErrorMessage="1" promptTitle="Respuesta automática." prompt="El resultado que se genera, corresponde a la probabilidad residual en la evaluación de la tercera línea." sqref="U56:U58" xr:uid="{00000000-0002-0000-0100-000010000000}"/>
    <dataValidation allowBlank="1" showInputMessage="1" showErrorMessage="1" prompt="Relacione el código del riesgo." sqref="B11:B13 B33:B35 B56:B58" xr:uid="{00000000-0002-0000-0100-000011000000}"/>
    <dataValidation allowBlank="1" showInputMessage="1" showErrorMessage="1" prompt="Relacione el riesgo identificado y registrado en la hoja &quot;1. Mapa y plan de tratamiento&quot;." sqref="C11:C13 C33:C35 C56:C58" xr:uid="{00000000-0002-0000-0100-000012000000}"/>
    <dataValidation allowBlank="1" showInputMessage="1" showErrorMessage="1" prompt="Seleccione de la lista desplegable, la probabilidad inherente registrada en la hoja &quot;1. Mapa y plan de tratamiento&quot;, columna J." sqref="D13 D35 D58" xr:uid="{00000000-0002-0000-0100-000013000000}"/>
    <dataValidation allowBlank="1" showInputMessage="1" showErrorMessage="1" prompt="Relacione la causa del riesgo identificado en la hoja &quot;1. Mapa y plan de tratamiento&quot;. Si cuenta con mas de tres causas, copie e inserte cuantas filas adicionales requiera." sqref="F11:F13 F33:F35 F56:F58" xr:uid="{00000000-0002-0000-0100-000014000000}"/>
    <dataValidation allowBlank="1" showInputMessage="1" showErrorMessage="1" prompt="Relacione la actividad de control registrada en la hoja &quot;1. Mapa y plan de tratamiento&quot;. Si cuenta con mas de dos controles por causa, copie e inserte cuantas filas adicionales requiera." sqref="G11:G13 G33:G35 G56:G58" xr:uid="{00000000-0002-0000-0100-000015000000}"/>
    <dataValidation allowBlank="1" showInputMessage="1" showErrorMessage="1" prompt="En el formato DD/MM/AAAA, registre la fecha de diligenciamiento por parte del responsable de la evaluación en calidad de tercera línea." sqref="D54:E54" xr:uid="{00000000-0002-0000-0100-000016000000}"/>
    <dataValidation allowBlank="1" showInputMessage="1" showErrorMessage="1" prompt="En el formato DD/MM/AAAA, registre la fecha de diligenciamiento por parte del responsable de la revisión en calidad de segunda línea." sqref="D31:E31" xr:uid="{00000000-0002-0000-0100-000017000000}"/>
    <dataValidation allowBlank="1" showInputMessage="1" showErrorMessage="1" prompt="Registre nombre completo de la persona que realiza la evaluación en calidad de segunda línea (Subdirección de Diseño, Evaluación y Sistematización)." sqref="N31:R31" xr:uid="{00000000-0002-0000-0100-000018000000}"/>
    <dataValidation allowBlank="1" showInputMessage="1" showErrorMessage="1" prompt="Registre nombre completo de la persona que realiza la evaluación en calidad de tercera línea (Oficina de Control Interno)." sqref="M54:Q54" xr:uid="{00000000-0002-0000-0100-000019000000}"/>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26"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1A000000}">
          <x14:formula1>
            <xm:f>Criterios!$E$14:$E$15</xm:f>
          </x14:formula1>
          <xm:sqref>N14:N25 N59:N70 N36:N47</xm:sqref>
        </x14:dataValidation>
        <x14:dataValidation type="list" allowBlank="1" showInputMessage="1" showErrorMessage="1" xr:uid="{00000000-0002-0000-0100-00001B000000}">
          <x14:formula1>
            <xm:f>Criterios!$B$14:$B$15</xm:f>
          </x14:formula1>
          <xm:sqref>O59:O70 O14:O25 O36:O47</xm:sqref>
        </x14:dataValidation>
        <x14:dataValidation type="list" allowBlank="1" showInputMessage="1" showErrorMessage="1" xr:uid="{00000000-0002-0000-0100-00001C000000}">
          <x14:formula1>
            <xm:f>Criterios!$E$12:$E$13</xm:f>
          </x14:formula1>
          <xm:sqref>M14:M25 M59:M70 M36:M47</xm:sqref>
        </x14:dataValidation>
        <x14:dataValidation type="list" allowBlank="1" showInputMessage="1" showErrorMessage="1" xr:uid="{00000000-0002-0000-0100-00001D000000}">
          <x14:formula1>
            <xm:f>Criterios!$B$7:$B$9</xm:f>
          </x14:formula1>
          <xm:sqref>J59:J70 J14:J25 J36:J47</xm:sqref>
        </x14:dataValidation>
        <x14:dataValidation type="list" allowBlank="1" showInputMessage="1" showErrorMessage="1" xr:uid="{00000000-0002-0000-0100-00001E000000}">
          <x14:formula1>
            <xm:f>Criterios!$B$3:$B$6</xm:f>
          </x14:formula1>
          <xm:sqref>H59:H70 H14:H25 H36:H47</xm:sqref>
        </x14:dataValidation>
        <x14:dataValidation type="list" allowBlank="1" showInputMessage="1" showErrorMessage="1" xr:uid="{00000000-0002-0000-0100-00001F000000}">
          <x14:formula1>
            <xm:f>Criterios!$A$20:$A$24</xm:f>
          </x14:formula1>
          <xm:sqref>D14:D25 D59:D70 D36:D47</xm:sqref>
        </x14:dataValidation>
        <x14:dataValidation type="list" allowBlank="1" showInputMessage="1" showErrorMessage="1" xr:uid="{00000000-0002-0000-0100-000020000000}">
          <x14:formula1>
            <xm:f>Criterios!$B$16:$B$17</xm:f>
          </x14:formula1>
          <xm:sqref>P14:P25 P59:P70 P36:P47</xm:sqref>
        </x14:dataValidation>
        <x14:dataValidation type="list" allowBlank="1" showInputMessage="1" showErrorMessage="1" xr:uid="{00000000-0002-0000-0100-000021000000}">
          <x14:formula1>
            <xm:f>Criterios!$B$12:$B$13</xm:f>
          </x14:formula1>
          <xm:sqref>L14:L25 L59:L70 L36:L47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4"/>
  <sheetViews>
    <sheetView view="pageBreakPreview" topLeftCell="A25" zoomScaleNormal="100" zoomScaleSheetLayoutView="100" workbookViewId="0">
      <selection activeCell="D42" sqref="D42"/>
    </sheetView>
  </sheetViews>
  <sheetFormatPr baseColWidth="10" defaultColWidth="11.42578125" defaultRowHeight="12.75" x14ac:dyDescent="0.2"/>
  <cols>
    <col min="1" max="1" width="0.7109375" style="27" customWidth="1"/>
    <col min="2" max="2" width="21.42578125" customWidth="1"/>
    <col min="3" max="7" width="20.5703125" customWidth="1"/>
    <col min="8" max="8" width="2.42578125" customWidth="1"/>
    <col min="9" max="11" width="11.42578125" hidden="1" customWidth="1"/>
  </cols>
  <sheetData>
    <row r="1" spans="1:10" ht="17.25" customHeight="1" x14ac:dyDescent="0.2">
      <c r="A1" s="242"/>
      <c r="B1" s="242"/>
      <c r="C1" s="243" t="s">
        <v>0</v>
      </c>
      <c r="D1" s="244"/>
      <c r="E1" s="245"/>
      <c r="F1" s="35" t="s">
        <v>1</v>
      </c>
      <c r="G1" s="36" t="s">
        <v>2</v>
      </c>
      <c r="I1" s="4"/>
      <c r="J1" s="4"/>
    </row>
    <row r="2" spans="1:10" ht="17.25" customHeight="1" x14ac:dyDescent="0.2">
      <c r="A2" s="242"/>
      <c r="B2" s="242"/>
      <c r="C2" s="246"/>
      <c r="D2" s="247"/>
      <c r="E2" s="248"/>
      <c r="F2" s="35" t="s">
        <v>3</v>
      </c>
      <c r="G2" s="36">
        <v>4</v>
      </c>
      <c r="I2" s="4"/>
      <c r="J2" s="4"/>
    </row>
    <row r="3" spans="1:10" ht="24.75" customHeight="1" x14ac:dyDescent="0.2">
      <c r="A3" s="242"/>
      <c r="B3" s="242"/>
      <c r="C3" s="246"/>
      <c r="D3" s="247"/>
      <c r="E3" s="248"/>
      <c r="F3" s="35" t="s">
        <v>4</v>
      </c>
      <c r="G3" s="37" t="s">
        <v>5</v>
      </c>
      <c r="I3" s="4"/>
      <c r="J3" s="4"/>
    </row>
    <row r="4" spans="1:10" ht="17.25" customHeight="1" x14ac:dyDescent="0.2">
      <c r="A4" s="242"/>
      <c r="B4" s="242"/>
      <c r="C4" s="249"/>
      <c r="D4" s="250"/>
      <c r="E4" s="251"/>
      <c r="F4" s="35" t="s">
        <v>6</v>
      </c>
      <c r="G4" s="36" t="s">
        <v>122</v>
      </c>
      <c r="I4" s="4"/>
      <c r="J4" s="4"/>
    </row>
    <row r="5" spans="1:10" x14ac:dyDescent="0.2">
      <c r="B5" s="17"/>
      <c r="C5" s="17"/>
      <c r="D5" s="17"/>
      <c r="E5" s="17"/>
      <c r="F5" s="17"/>
      <c r="G5" s="83" t="s">
        <v>8</v>
      </c>
      <c r="I5" s="4"/>
      <c r="J5" s="4"/>
    </row>
    <row r="6" spans="1:10" x14ac:dyDescent="0.2">
      <c r="B6" s="31" t="s">
        <v>123</v>
      </c>
      <c r="C6" s="17"/>
      <c r="D6" s="17"/>
      <c r="E6" s="17"/>
      <c r="F6" s="17"/>
      <c r="G6" s="17"/>
      <c r="I6" s="2" t="s">
        <v>124</v>
      </c>
    </row>
    <row r="7" spans="1:10" ht="41.25" customHeight="1" x14ac:dyDescent="0.2">
      <c r="B7" s="20" t="s">
        <v>125</v>
      </c>
      <c r="C7" s="238" t="s">
        <v>126</v>
      </c>
      <c r="D7" s="238"/>
      <c r="E7" s="238"/>
      <c r="F7" s="238"/>
      <c r="G7" s="238"/>
      <c r="I7" s="15" t="s">
        <v>10</v>
      </c>
    </row>
    <row r="8" spans="1:10" ht="21" customHeight="1" x14ac:dyDescent="0.2">
      <c r="B8" s="20" t="s">
        <v>127</v>
      </c>
      <c r="C8" s="238" t="s">
        <v>128</v>
      </c>
      <c r="D8" s="238"/>
      <c r="E8" s="238"/>
      <c r="F8" s="238"/>
      <c r="G8" s="238"/>
      <c r="I8" s="15" t="s">
        <v>129</v>
      </c>
    </row>
    <row r="9" spans="1:10" ht="51.75" customHeight="1" x14ac:dyDescent="0.2">
      <c r="B9" s="20" t="s">
        <v>130</v>
      </c>
      <c r="C9" s="238" t="s">
        <v>131</v>
      </c>
      <c r="D9" s="238"/>
      <c r="E9" s="238"/>
      <c r="F9" s="238"/>
      <c r="G9" s="238"/>
      <c r="I9" s="15" t="s">
        <v>132</v>
      </c>
    </row>
    <row r="10" spans="1:10" ht="25.5" customHeight="1" x14ac:dyDescent="0.2">
      <c r="B10" s="22" t="s">
        <v>133</v>
      </c>
      <c r="C10" s="238" t="s">
        <v>134</v>
      </c>
      <c r="D10" s="238"/>
      <c r="E10" s="238"/>
      <c r="F10" s="238"/>
      <c r="G10" s="238"/>
      <c r="I10" s="2" t="s">
        <v>21</v>
      </c>
    </row>
    <row r="11" spans="1:10" ht="25.5" customHeight="1" x14ac:dyDescent="0.2">
      <c r="B11" s="20" t="s">
        <v>135</v>
      </c>
      <c r="C11" s="238" t="s">
        <v>136</v>
      </c>
      <c r="D11" s="238"/>
      <c r="E11" s="238"/>
      <c r="F11" s="238"/>
      <c r="G11" s="238"/>
      <c r="I11" t="s">
        <v>137</v>
      </c>
    </row>
    <row r="12" spans="1:10" ht="29.25" customHeight="1" x14ac:dyDescent="0.2">
      <c r="B12" s="20" t="s">
        <v>138</v>
      </c>
      <c r="C12" s="238" t="s">
        <v>139</v>
      </c>
      <c r="D12" s="238"/>
      <c r="E12" s="238"/>
      <c r="F12" s="238"/>
      <c r="G12" s="238"/>
      <c r="I12" t="s">
        <v>140</v>
      </c>
    </row>
    <row r="13" spans="1:10" ht="30" customHeight="1" x14ac:dyDescent="0.2">
      <c r="B13" s="20" t="s">
        <v>141</v>
      </c>
      <c r="C13" s="238" t="s">
        <v>142</v>
      </c>
      <c r="D13" s="238"/>
      <c r="E13" s="238"/>
      <c r="F13" s="238"/>
      <c r="G13" s="238"/>
      <c r="I13" t="s">
        <v>54</v>
      </c>
    </row>
    <row r="14" spans="1:10" ht="39.75" customHeight="1" x14ac:dyDescent="0.2">
      <c r="B14" s="20" t="s">
        <v>143</v>
      </c>
      <c r="C14" s="238" t="s">
        <v>144</v>
      </c>
      <c r="D14" s="238"/>
      <c r="E14" s="238"/>
      <c r="F14" s="238"/>
      <c r="G14" s="238"/>
    </row>
    <row r="15" spans="1:10" ht="31.5" customHeight="1" x14ac:dyDescent="0.2">
      <c r="B15" s="22" t="s">
        <v>55</v>
      </c>
      <c r="C15" s="238" t="s">
        <v>145</v>
      </c>
      <c r="D15" s="238"/>
      <c r="E15" s="238"/>
      <c r="F15" s="238"/>
      <c r="G15" s="238"/>
    </row>
    <row r="16" spans="1:10" x14ac:dyDescent="0.2">
      <c r="B16" s="22" t="s">
        <v>146</v>
      </c>
      <c r="C16" s="238" t="s">
        <v>147</v>
      </c>
      <c r="D16" s="238"/>
      <c r="E16" s="238"/>
      <c r="F16" s="238"/>
      <c r="G16" s="238"/>
    </row>
    <row r="17" spans="2:7" ht="28.5" customHeight="1" x14ac:dyDescent="0.2">
      <c r="B17" s="22" t="s">
        <v>148</v>
      </c>
      <c r="C17" s="238" t="s">
        <v>149</v>
      </c>
      <c r="D17" s="238"/>
      <c r="E17" s="238"/>
      <c r="F17" s="238"/>
      <c r="G17" s="238"/>
    </row>
    <row r="18" spans="2:7" ht="30" customHeight="1" x14ac:dyDescent="0.2">
      <c r="B18" s="22" t="s">
        <v>150</v>
      </c>
      <c r="C18" s="238" t="s">
        <v>151</v>
      </c>
      <c r="D18" s="238"/>
      <c r="E18" s="238"/>
      <c r="F18" s="238"/>
      <c r="G18" s="238"/>
    </row>
    <row r="20" spans="2:7" x14ac:dyDescent="0.2">
      <c r="B20" s="3" t="s">
        <v>152</v>
      </c>
    </row>
    <row r="21" spans="2:7" ht="29.25" customHeight="1" x14ac:dyDescent="0.2">
      <c r="B21" s="92" t="s">
        <v>153</v>
      </c>
      <c r="C21" s="6" t="s">
        <v>154</v>
      </c>
      <c r="D21" s="240" t="s">
        <v>155</v>
      </c>
      <c r="E21" s="241"/>
      <c r="F21" s="233" t="s">
        <v>156</v>
      </c>
      <c r="G21" s="234"/>
    </row>
    <row r="22" spans="2:7" ht="39.75" customHeight="1" x14ac:dyDescent="0.2">
      <c r="B22" s="99">
        <v>0.2</v>
      </c>
      <c r="C22" s="7" t="s">
        <v>157</v>
      </c>
      <c r="D22" s="239" t="s">
        <v>158</v>
      </c>
      <c r="E22" s="239"/>
      <c r="F22" s="239" t="s">
        <v>159</v>
      </c>
      <c r="G22" s="239"/>
    </row>
    <row r="23" spans="2:7" ht="39.75" customHeight="1" x14ac:dyDescent="0.2">
      <c r="B23" s="99">
        <v>0.4</v>
      </c>
      <c r="C23" s="7" t="s">
        <v>115</v>
      </c>
      <c r="D23" s="239" t="s">
        <v>160</v>
      </c>
      <c r="E23" s="239"/>
      <c r="F23" s="239" t="s">
        <v>161</v>
      </c>
      <c r="G23" s="239"/>
    </row>
    <row r="24" spans="2:7" ht="39.75" customHeight="1" x14ac:dyDescent="0.2">
      <c r="B24" s="99">
        <v>0.6</v>
      </c>
      <c r="C24" s="24" t="s">
        <v>103</v>
      </c>
      <c r="D24" s="239" t="s">
        <v>162</v>
      </c>
      <c r="E24" s="239"/>
      <c r="F24" s="239" t="s">
        <v>163</v>
      </c>
      <c r="G24" s="239"/>
    </row>
    <row r="25" spans="2:7" ht="39.75" customHeight="1" x14ac:dyDescent="0.2">
      <c r="B25" s="99">
        <v>0.8</v>
      </c>
      <c r="C25" s="7" t="s">
        <v>164</v>
      </c>
      <c r="D25" s="239" t="s">
        <v>165</v>
      </c>
      <c r="E25" s="239"/>
      <c r="F25" s="239" t="s">
        <v>166</v>
      </c>
      <c r="G25" s="239"/>
    </row>
    <row r="26" spans="2:7" ht="39.75" customHeight="1" x14ac:dyDescent="0.2">
      <c r="B26" s="99">
        <v>1</v>
      </c>
      <c r="C26" s="7" t="s">
        <v>167</v>
      </c>
      <c r="D26" s="239" t="s">
        <v>168</v>
      </c>
      <c r="E26" s="239"/>
      <c r="F26" s="239" t="s">
        <v>169</v>
      </c>
      <c r="G26" s="239"/>
    </row>
    <row r="28" spans="2:7" x14ac:dyDescent="0.2">
      <c r="B28" s="3" t="s">
        <v>170</v>
      </c>
    </row>
    <row r="29" spans="2:7" x14ac:dyDescent="0.2">
      <c r="B29" s="6" t="s">
        <v>153</v>
      </c>
      <c r="C29" s="6" t="s">
        <v>154</v>
      </c>
      <c r="D29" s="233" t="s">
        <v>171</v>
      </c>
      <c r="E29" s="234"/>
      <c r="F29" s="235" t="s">
        <v>172</v>
      </c>
      <c r="G29" s="236"/>
    </row>
    <row r="30" spans="2:7" ht="35.25" customHeight="1" x14ac:dyDescent="0.2">
      <c r="B30" s="23">
        <v>0.2</v>
      </c>
      <c r="C30" s="24" t="s">
        <v>173</v>
      </c>
      <c r="D30" s="237" t="s">
        <v>174</v>
      </c>
      <c r="E30" s="237"/>
      <c r="F30" s="232" t="s">
        <v>175</v>
      </c>
      <c r="G30" s="232"/>
    </row>
    <row r="31" spans="2:7" ht="51.75" customHeight="1" x14ac:dyDescent="0.2">
      <c r="B31" s="23">
        <v>0.4</v>
      </c>
      <c r="C31" s="7" t="s">
        <v>176</v>
      </c>
      <c r="D31" s="237" t="s">
        <v>177</v>
      </c>
      <c r="E31" s="237"/>
      <c r="F31" s="232" t="s">
        <v>178</v>
      </c>
      <c r="G31" s="232"/>
    </row>
    <row r="32" spans="2:7" ht="40.5" customHeight="1" x14ac:dyDescent="0.2">
      <c r="B32" s="23">
        <v>0.6</v>
      </c>
      <c r="C32" s="24" t="s">
        <v>179</v>
      </c>
      <c r="D32" s="237" t="s">
        <v>180</v>
      </c>
      <c r="E32" s="237"/>
      <c r="F32" s="232" t="s">
        <v>181</v>
      </c>
      <c r="G32" s="232"/>
    </row>
    <row r="33" spans="1:11" ht="40.5" customHeight="1" x14ac:dyDescent="0.2">
      <c r="B33" s="23">
        <v>0.8</v>
      </c>
      <c r="C33" s="7" t="s">
        <v>182</v>
      </c>
      <c r="D33" s="237" t="s">
        <v>183</v>
      </c>
      <c r="E33" s="237"/>
      <c r="F33" s="232" t="s">
        <v>184</v>
      </c>
      <c r="G33" s="232"/>
    </row>
    <row r="34" spans="1:11" ht="40.5" customHeight="1" x14ac:dyDescent="0.2">
      <c r="B34" s="23">
        <v>1</v>
      </c>
      <c r="C34" s="7" t="s">
        <v>185</v>
      </c>
      <c r="D34" s="237" t="s">
        <v>186</v>
      </c>
      <c r="E34" s="237"/>
      <c r="F34" s="232" t="s">
        <v>187</v>
      </c>
      <c r="G34" s="232"/>
    </row>
    <row r="36" spans="1:11" x14ac:dyDescent="0.2">
      <c r="B36" s="3" t="s">
        <v>188</v>
      </c>
    </row>
    <row r="37" spans="1:11" s="30" customFormat="1" ht="12" hidden="1" customHeight="1" x14ac:dyDescent="0.2">
      <c r="A37" s="27"/>
      <c r="B37" s="32" t="s">
        <v>189</v>
      </c>
      <c r="C37" s="33" t="s">
        <v>190</v>
      </c>
      <c r="D37" s="34" t="s">
        <v>69</v>
      </c>
      <c r="E37" s="34" t="s">
        <v>57</v>
      </c>
      <c r="F37" s="33" t="s">
        <v>191</v>
      </c>
      <c r="G37" s="34" t="s">
        <v>192</v>
      </c>
    </row>
    <row r="38" spans="1:11" s="30" customFormat="1" ht="12" hidden="1" customHeight="1" x14ac:dyDescent="0.2">
      <c r="A38" s="27"/>
      <c r="B38" s="28">
        <v>1</v>
      </c>
      <c r="C38" s="29">
        <v>2</v>
      </c>
      <c r="D38" s="29">
        <v>3</v>
      </c>
      <c r="E38" s="29">
        <v>4</v>
      </c>
      <c r="F38" s="29">
        <v>5</v>
      </c>
      <c r="G38" s="29">
        <v>6</v>
      </c>
    </row>
    <row r="39" spans="1:11" ht="24.75" customHeight="1" x14ac:dyDescent="0.2">
      <c r="A39" s="27">
        <v>1</v>
      </c>
      <c r="B39" s="22" t="s">
        <v>193</v>
      </c>
      <c r="C39" s="100" t="s">
        <v>194</v>
      </c>
      <c r="D39" s="100" t="s">
        <v>194</v>
      </c>
      <c r="E39" s="100" t="s">
        <v>194</v>
      </c>
      <c r="F39" s="100" t="s">
        <v>194</v>
      </c>
      <c r="G39" s="101" t="s">
        <v>195</v>
      </c>
      <c r="I39" s="15" t="s">
        <v>196</v>
      </c>
      <c r="J39" s="15" t="s">
        <v>190</v>
      </c>
    </row>
    <row r="40" spans="1:11" ht="24.75" customHeight="1" x14ac:dyDescent="0.2">
      <c r="A40" s="27">
        <v>2</v>
      </c>
      <c r="B40" s="22" t="s">
        <v>197</v>
      </c>
      <c r="C40" s="102" t="s">
        <v>179</v>
      </c>
      <c r="D40" s="102" t="s">
        <v>179</v>
      </c>
      <c r="E40" s="100" t="s">
        <v>194</v>
      </c>
      <c r="F40" s="100" t="s">
        <v>194</v>
      </c>
      <c r="G40" s="101" t="s">
        <v>195</v>
      </c>
      <c r="I40" s="15" t="s">
        <v>61</v>
      </c>
      <c r="J40" s="15" t="s">
        <v>69</v>
      </c>
    </row>
    <row r="41" spans="1:11" ht="24.75" customHeight="1" x14ac:dyDescent="0.2">
      <c r="A41" s="27">
        <v>3</v>
      </c>
      <c r="B41" s="22" t="s">
        <v>56</v>
      </c>
      <c r="C41" s="102" t="s">
        <v>179</v>
      </c>
      <c r="D41" s="102" t="s">
        <v>179</v>
      </c>
      <c r="E41" s="102" t="s">
        <v>179</v>
      </c>
      <c r="F41" s="100" t="s">
        <v>194</v>
      </c>
      <c r="G41" s="101" t="s">
        <v>195</v>
      </c>
      <c r="I41" s="15" t="s">
        <v>56</v>
      </c>
      <c r="J41" s="15" t="s">
        <v>57</v>
      </c>
    </row>
    <row r="42" spans="1:11" ht="24.75" customHeight="1" x14ac:dyDescent="0.2">
      <c r="A42" s="27">
        <v>4</v>
      </c>
      <c r="B42" s="22" t="s">
        <v>61</v>
      </c>
      <c r="C42" s="25" t="s">
        <v>198</v>
      </c>
      <c r="D42" s="102" t="s">
        <v>179</v>
      </c>
      <c r="E42" s="102" t="s">
        <v>179</v>
      </c>
      <c r="F42" s="100" t="s">
        <v>194</v>
      </c>
      <c r="G42" s="101" t="s">
        <v>195</v>
      </c>
      <c r="I42" s="15" t="s">
        <v>197</v>
      </c>
      <c r="J42" s="15" t="s">
        <v>191</v>
      </c>
    </row>
    <row r="43" spans="1:11" ht="24.75" customHeight="1" x14ac:dyDescent="0.2">
      <c r="A43" s="27">
        <v>5</v>
      </c>
      <c r="B43" s="22" t="s">
        <v>196</v>
      </c>
      <c r="C43" s="25" t="s">
        <v>198</v>
      </c>
      <c r="D43" s="25" t="s">
        <v>198</v>
      </c>
      <c r="E43" s="102" t="s">
        <v>179</v>
      </c>
      <c r="F43" s="100" t="s">
        <v>194</v>
      </c>
      <c r="G43" s="101" t="s">
        <v>195</v>
      </c>
      <c r="I43" s="15" t="s">
        <v>193</v>
      </c>
      <c r="J43" s="15" t="s">
        <v>192</v>
      </c>
    </row>
    <row r="44" spans="1:11" ht="25.5" x14ac:dyDescent="0.2">
      <c r="B44" s="5" t="s">
        <v>199</v>
      </c>
      <c r="C44" s="26" t="s">
        <v>190</v>
      </c>
      <c r="D44" s="22" t="s">
        <v>69</v>
      </c>
      <c r="E44" s="22" t="s">
        <v>57</v>
      </c>
      <c r="F44" s="26" t="s">
        <v>191</v>
      </c>
      <c r="G44" s="22" t="s">
        <v>192</v>
      </c>
    </row>
    <row r="47" spans="1:11" ht="38.25" x14ac:dyDescent="0.2">
      <c r="I47" s="16" t="s">
        <v>25</v>
      </c>
      <c r="J47" s="16" t="s">
        <v>200</v>
      </c>
      <c r="K47" s="16" t="s">
        <v>201</v>
      </c>
    </row>
    <row r="48" spans="1:11" x14ac:dyDescent="0.2">
      <c r="I48" s="15" t="s">
        <v>59</v>
      </c>
      <c r="J48" s="15" t="s">
        <v>202</v>
      </c>
      <c r="K48" t="s">
        <v>60</v>
      </c>
    </row>
    <row r="49" spans="9:11" x14ac:dyDescent="0.2">
      <c r="I49" s="15" t="s">
        <v>203</v>
      </c>
      <c r="J49" s="15" t="s">
        <v>204</v>
      </c>
      <c r="K49" s="15" t="s">
        <v>205</v>
      </c>
    </row>
    <row r="51" spans="9:11" x14ac:dyDescent="0.2">
      <c r="I51" s="2" t="s">
        <v>206</v>
      </c>
      <c r="J51" s="2" t="s">
        <v>207</v>
      </c>
    </row>
    <row r="52" spans="9:11" x14ac:dyDescent="0.2">
      <c r="I52" t="s">
        <v>202</v>
      </c>
      <c r="J52" t="s">
        <v>208</v>
      </c>
    </row>
    <row r="53" spans="9:11" x14ac:dyDescent="0.2">
      <c r="I53" t="s">
        <v>204</v>
      </c>
      <c r="J53" t="s">
        <v>62</v>
      </c>
    </row>
    <row r="54" spans="9:11" x14ac:dyDescent="0.2">
      <c r="J54" t="s">
        <v>209</v>
      </c>
    </row>
  </sheetData>
  <mergeCells count="38">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 ref="D25:E25"/>
    <mergeCell ref="D21:E21"/>
    <mergeCell ref="F24:G24"/>
    <mergeCell ref="F25:G25"/>
    <mergeCell ref="F23:G23"/>
    <mergeCell ref="C13:G13"/>
    <mergeCell ref="C14:G14"/>
    <mergeCell ref="C15:G15"/>
    <mergeCell ref="D22:E22"/>
    <mergeCell ref="D23:E23"/>
    <mergeCell ref="F33:G33"/>
    <mergeCell ref="F34:G34"/>
    <mergeCell ref="D29:E29"/>
    <mergeCell ref="F29:G29"/>
    <mergeCell ref="F30:G30"/>
    <mergeCell ref="D30:E30"/>
    <mergeCell ref="D32:E32"/>
    <mergeCell ref="D33:E33"/>
    <mergeCell ref="D34:E34"/>
    <mergeCell ref="F32:G32"/>
    <mergeCell ref="F31:G31"/>
    <mergeCell ref="D31:E31"/>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0" priority="3" operator="containsText" text="extremo">
      <formula>NOT(ISERROR(SEARCH("extremo",E40)))</formula>
    </cfRule>
  </conditionalFormatting>
  <dataValidations count="1">
    <dataValidation type="list" allowBlank="1" showInputMessage="1" showErrorMessage="1" sqref="F44 C37 C44 F37" xr:uid="{00000000-0002-0000-0200-000000000000}">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4"/>
  <sheetViews>
    <sheetView workbookViewId="0"/>
  </sheetViews>
  <sheetFormatPr baseColWidth="10" defaultColWidth="11.42578125" defaultRowHeight="15" x14ac:dyDescent="0.25"/>
  <cols>
    <col min="1" max="1" width="21.28515625" style="77" bestFit="1" customWidth="1"/>
    <col min="2" max="2" width="11.42578125" style="77"/>
    <col min="3" max="3" width="4.5703125" style="77" bestFit="1" customWidth="1"/>
    <col min="4" max="16384" width="11.42578125" style="77"/>
  </cols>
  <sheetData>
    <row r="2" spans="1:5" x14ac:dyDescent="0.25">
      <c r="A2" s="254" t="s">
        <v>210</v>
      </c>
      <c r="B2" s="254"/>
      <c r="C2" s="254"/>
    </row>
    <row r="3" spans="1:5" x14ac:dyDescent="0.25">
      <c r="A3" s="253" t="s">
        <v>211</v>
      </c>
      <c r="B3" s="77" t="s">
        <v>104</v>
      </c>
      <c r="C3" s="80">
        <v>0.25</v>
      </c>
    </row>
    <row r="4" spans="1:5" x14ac:dyDescent="0.25">
      <c r="A4" s="253"/>
      <c r="B4" s="77" t="s">
        <v>212</v>
      </c>
      <c r="C4" s="80">
        <v>0.15</v>
      </c>
    </row>
    <row r="5" spans="1:5" x14ac:dyDescent="0.25">
      <c r="A5" s="253"/>
      <c r="B5" s="77" t="s">
        <v>213</v>
      </c>
      <c r="C5" s="80">
        <v>0.1</v>
      </c>
    </row>
    <row r="6" spans="1:5" x14ac:dyDescent="0.25">
      <c r="A6" s="79"/>
      <c r="B6" s="77" t="s">
        <v>111</v>
      </c>
    </row>
    <row r="7" spans="1:5" x14ac:dyDescent="0.25">
      <c r="A7" s="253" t="s">
        <v>214</v>
      </c>
      <c r="B7" s="77" t="s">
        <v>215</v>
      </c>
      <c r="C7" s="80">
        <v>0.25</v>
      </c>
    </row>
    <row r="8" spans="1:5" x14ac:dyDescent="0.25">
      <c r="A8" s="253"/>
      <c r="B8" s="77" t="s">
        <v>60</v>
      </c>
      <c r="C8" s="80">
        <v>0.15</v>
      </c>
    </row>
    <row r="9" spans="1:5" x14ac:dyDescent="0.25">
      <c r="A9" s="79"/>
      <c r="B9" s="77" t="s">
        <v>111</v>
      </c>
      <c r="C9" s="80"/>
    </row>
    <row r="11" spans="1:5" x14ac:dyDescent="0.25">
      <c r="A11" s="254" t="s">
        <v>216</v>
      </c>
      <c r="B11" s="254"/>
      <c r="C11" s="254"/>
    </row>
    <row r="12" spans="1:5" x14ac:dyDescent="0.25">
      <c r="A12" s="253" t="s">
        <v>99</v>
      </c>
      <c r="B12" s="77" t="s">
        <v>105</v>
      </c>
      <c r="C12" s="80"/>
      <c r="D12" s="253" t="s">
        <v>38</v>
      </c>
      <c r="E12" s="77" t="s">
        <v>106</v>
      </c>
    </row>
    <row r="13" spans="1:5" x14ac:dyDescent="0.25">
      <c r="A13" s="253"/>
      <c r="B13" s="77" t="s">
        <v>217</v>
      </c>
      <c r="C13" s="80"/>
      <c r="D13" s="253"/>
      <c r="E13" s="77" t="s">
        <v>218</v>
      </c>
    </row>
    <row r="14" spans="1:5" x14ac:dyDescent="0.25">
      <c r="A14" s="253" t="s">
        <v>101</v>
      </c>
      <c r="B14" s="77" t="s">
        <v>108</v>
      </c>
      <c r="C14" s="80"/>
      <c r="D14" s="253" t="s">
        <v>219</v>
      </c>
      <c r="E14" s="77" t="s">
        <v>107</v>
      </c>
    </row>
    <row r="15" spans="1:5" x14ac:dyDescent="0.25">
      <c r="A15" s="253"/>
      <c r="B15" s="77" t="s">
        <v>220</v>
      </c>
      <c r="C15" s="80"/>
      <c r="D15" s="253"/>
      <c r="E15" s="77" t="s">
        <v>221</v>
      </c>
    </row>
    <row r="16" spans="1:5" x14ac:dyDescent="0.25">
      <c r="A16" s="253" t="s">
        <v>102</v>
      </c>
      <c r="B16" s="77" t="s">
        <v>109</v>
      </c>
    </row>
    <row r="17" spans="1:2" x14ac:dyDescent="0.25">
      <c r="A17" s="253"/>
      <c r="B17" s="77" t="s">
        <v>222</v>
      </c>
    </row>
    <row r="19" spans="1:2" x14ac:dyDescent="0.25">
      <c r="A19" s="252" t="s">
        <v>223</v>
      </c>
      <c r="B19" s="252"/>
    </row>
    <row r="20" spans="1:2" x14ac:dyDescent="0.25">
      <c r="A20" s="77" t="s">
        <v>157</v>
      </c>
      <c r="B20" s="78">
        <v>0.2</v>
      </c>
    </row>
    <row r="21" spans="1:2" x14ac:dyDescent="0.25">
      <c r="A21" s="77" t="s">
        <v>115</v>
      </c>
      <c r="B21" s="78">
        <v>0.4</v>
      </c>
    </row>
    <row r="22" spans="1:2" x14ac:dyDescent="0.25">
      <c r="A22" s="77" t="s">
        <v>103</v>
      </c>
      <c r="B22" s="78">
        <v>0.6</v>
      </c>
    </row>
    <row r="23" spans="1:2" x14ac:dyDescent="0.25">
      <c r="A23" s="77" t="s">
        <v>164</v>
      </c>
      <c r="B23" s="78">
        <v>0.8</v>
      </c>
    </row>
    <row r="24" spans="1:2" x14ac:dyDescent="0.25">
      <c r="A24" s="77" t="s">
        <v>167</v>
      </c>
      <c r="B24" s="78">
        <v>1</v>
      </c>
    </row>
  </sheetData>
  <mergeCells count="10">
    <mergeCell ref="D12:D13"/>
    <mergeCell ref="D14:D15"/>
    <mergeCell ref="A19:B19"/>
    <mergeCell ref="A16:A17"/>
    <mergeCell ref="A3:A5"/>
    <mergeCell ref="A7:A8"/>
    <mergeCell ref="A2:C2"/>
    <mergeCell ref="A11:C11"/>
    <mergeCell ref="A12:A13"/>
    <mergeCell ref="A14:A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811afdc-fd3d-468e-afab-15ffa10d38d3">
      <Terms xmlns="http://schemas.microsoft.com/office/infopath/2007/PartnerControls"/>
    </lcf76f155ced4ddcb4097134ff3c332f>
    <TaxCatchAll xmlns="0dfa9486-75c2-4b49-9108-9be03a6f683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F819622DF545D47B8F8A2ED3AB3FBEE" ma:contentTypeVersion="16" ma:contentTypeDescription="Crear nuevo documento." ma:contentTypeScope="" ma:versionID="9585fa23565de4106fe2a5269dc79650">
  <xsd:schema xmlns:xsd="http://www.w3.org/2001/XMLSchema" xmlns:xs="http://www.w3.org/2001/XMLSchema" xmlns:p="http://schemas.microsoft.com/office/2006/metadata/properties" xmlns:ns2="a811afdc-fd3d-468e-afab-15ffa10d38d3" xmlns:ns3="94f1e11b-4345-404b-997a-abed649e17da" xmlns:ns4="0dfa9486-75c2-4b49-9108-9be03a6f683a" targetNamespace="http://schemas.microsoft.com/office/2006/metadata/properties" ma:root="true" ma:fieldsID="16aa51ad72f4872143b0e2a6ef0f7b9c" ns2:_="" ns3:_="" ns4:_="">
    <xsd:import namespace="a811afdc-fd3d-468e-afab-15ffa10d38d3"/>
    <xsd:import namespace="94f1e11b-4345-404b-997a-abed649e17da"/>
    <xsd:import namespace="0dfa9486-75c2-4b49-9108-9be03a6f6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11afdc-fd3d-468e-afab-15ffa10d38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f1e11b-4345-404b-997a-abed649e17d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fa9486-75c2-4b49-9108-9be03a6f683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90e26892-a79d-4596-a8be-95238d2e58c6}" ma:internalName="TaxCatchAll" ma:showField="CatchAllData" ma:web="0dfa9486-75c2-4b49-9108-9be03a6f68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AEA727-947D-4884-95F0-6A2CE3884D7F}">
  <ds:schemaRefs>
    <ds:schemaRef ds:uri="http://schemas.microsoft.com/office/2006/metadata/properties"/>
    <ds:schemaRef ds:uri="http://schemas.microsoft.com/office/infopath/2007/PartnerControls"/>
    <ds:schemaRef ds:uri="a811afdc-fd3d-468e-afab-15ffa10d38d3"/>
    <ds:schemaRef ds:uri="0dfa9486-75c2-4b49-9108-9be03a6f683a"/>
  </ds:schemaRefs>
</ds:datastoreItem>
</file>

<file path=customXml/itemProps2.xml><?xml version="1.0" encoding="utf-8"?>
<ds:datastoreItem xmlns:ds="http://schemas.openxmlformats.org/officeDocument/2006/customXml" ds:itemID="{C878C227-1DD0-4AA9-B174-98B0055F0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11afdc-fd3d-468e-afab-15ffa10d38d3"/>
    <ds:schemaRef ds:uri="94f1e11b-4345-404b-997a-abed649e17da"/>
    <ds:schemaRef ds:uri="0dfa9486-75c2-4b49-9108-9be03a6f68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778313-336B-468D-A62E-890C83F38B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1. Mapa y plan de tratamiento</vt:lpstr>
      <vt:lpstr>2. Evaluación de controles</vt:lpstr>
      <vt:lpstr>Anexos</vt:lpstr>
      <vt:lpstr>Criterios</vt:lpstr>
      <vt:lpstr>'1. Mapa y plan de tratamiento'!Área_de_impresión</vt:lpstr>
      <vt:lpstr>'2. Evaluación de controles'!Área_de_impresión</vt:lpstr>
      <vt:lpstr>Anexos!Área_de_impresión</vt:lpstr>
      <vt:lpstr>'2. Evaluación de controles'!Títulos_a_imprimir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bperez</dc:creator>
  <cp:keywords/>
  <dc:description/>
  <cp:lastModifiedBy>Sofy Lorena Arenas Vera</cp:lastModifiedBy>
  <cp:revision/>
  <dcterms:created xsi:type="dcterms:W3CDTF">2008-09-05T19:47:59Z</dcterms:created>
  <dcterms:modified xsi:type="dcterms:W3CDTF">2026-04-16T01:25:01Z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0x010100AF819622DF545D47B8F8A2ED3AB3FBEE</vt:lpwstr>
  </property>
  <property fmtid="{D5CDD505-2E9C-101B-9397-08002B2CF9AE}" pid="3" name="MediaServiceImageTags">
    <vt:lpwstr/>
  </property>
</Properties>
</file>