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enasv\OneDrive - sdis.gov.co\Contrato 310 de 2019\Obligación 07. Indicadores\7. Agosto\Publicaciones\"/>
    </mc:Choice>
  </mc:AlternateContent>
  <bookViews>
    <workbookView xWindow="0" yWindow="0" windowWidth="24000" windowHeight="9735"/>
  </bookViews>
  <sheets>
    <sheet name="INDICADORES DE GESTIÓN" sheetId="1" r:id="rId1"/>
    <sheet name="Listas desplegables" sheetId="2" state="hidden" r:id="rId2"/>
  </sheets>
  <externalReferences>
    <externalReference r:id="rId3"/>
    <externalReference r:id="rId4"/>
    <externalReference r:id="rId5"/>
    <externalReference r:id="rId6"/>
    <externalReference r:id="rId7"/>
  </externalReferences>
  <definedNames>
    <definedName name="_xlnm._FilterDatabase" localSheetId="0" hidden="1">'INDICADORES DE GESTIÓN'!$B$12:$BP$16</definedName>
    <definedName name="Años">'Listas desplegables'!$B$2:$B$6</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DE GESTIÓN'!$B$7:$B$12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8" i="1" l="1"/>
  <c r="AA18" i="1"/>
  <c r="AM18" i="1"/>
  <c r="AQ14" i="1"/>
  <c r="AQ15" i="1"/>
  <c r="AQ16" i="1"/>
  <c r="AQ17" i="1"/>
  <c r="AQ18" i="1"/>
  <c r="AM16" i="1"/>
  <c r="BT16" i="1" l="1"/>
  <c r="BS16" i="1"/>
  <c r="AE15" i="1"/>
  <c r="BT15" i="1"/>
  <c r="BS15" i="1"/>
  <c r="BT13" i="1"/>
  <c r="BS13" i="1"/>
  <c r="BZ17" i="1" l="1"/>
  <c r="BZ18" i="1" s="1"/>
  <c r="BY17" i="1"/>
  <c r="BW18" i="1"/>
  <c r="BW16" i="1"/>
  <c r="BW15" i="1"/>
  <c r="BW14" i="1"/>
  <c r="BW13" i="1"/>
  <c r="BT17" i="1"/>
  <c r="BS17" i="1"/>
  <c r="BV17" i="1" s="1"/>
  <c r="BX17" i="1" s="1"/>
  <c r="BV18" i="1"/>
  <c r="BX18" i="1" s="1"/>
  <c r="BT18" i="1"/>
  <c r="BS18" i="1"/>
  <c r="CA17" i="1" l="1"/>
  <c r="BU17" i="1"/>
  <c r="BT14" i="1"/>
  <c r="BS14" i="1"/>
  <c r="BU14" i="1" s="1"/>
  <c r="BV14" i="1" s="1"/>
  <c r="BX14" i="1" s="1"/>
  <c r="BU13" i="1"/>
  <c r="BV13" i="1" s="1"/>
  <c r="BU16" i="1" l="1"/>
  <c r="BV16" i="1" s="1"/>
  <c r="BX16" i="1" s="1"/>
  <c r="BU15" i="1"/>
  <c r="BV15" i="1" s="1"/>
  <c r="BX15" i="1" s="1"/>
  <c r="AQ13" i="1"/>
  <c r="AI16" i="1" l="1"/>
  <c r="AE13" i="1" l="1"/>
  <c r="BX13" i="1" s="1"/>
  <c r="BP12" i="1" l="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l="1"/>
  <c r="AE12" i="1"/>
  <c r="AD12" i="1"/>
  <c r="AC12" i="1"/>
  <c r="AB12" i="1"/>
  <c r="AA12" i="1"/>
  <c r="Z12" i="1"/>
  <c r="Y12" i="1"/>
  <c r="X12" i="1"/>
  <c r="W12" i="1"/>
  <c r="V12" i="1"/>
  <c r="U12" i="1"/>
</calcChain>
</file>

<file path=xl/sharedStrings.xml><?xml version="1.0" encoding="utf-8"?>
<sst xmlns="http://schemas.openxmlformats.org/spreadsheetml/2006/main" count="261" uniqueCount="191">
  <si>
    <t>No Aplica</t>
  </si>
  <si>
    <t>PERIODO DEL SEGUIMIENTO:</t>
  </si>
  <si>
    <t>De</t>
  </si>
  <si>
    <t>A</t>
  </si>
  <si>
    <t>Marzo</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</si>
  <si>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</si>
  <si>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</si>
  <si>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</si>
  <si>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</si>
  <si>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</si>
  <si>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</si>
  <si>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</si>
  <si>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</si>
  <si>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</si>
  <si>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</si>
  <si>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</si>
  <si>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</si>
  <si>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</si>
  <si>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</si>
  <si>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</si>
  <si>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</si>
  <si>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</si>
  <si>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</si>
  <si>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</si>
  <si>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</si>
  <si>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</si>
  <si>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</si>
  <si>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</si>
  <si>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</si>
  <si>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</si>
  <si>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</si>
  <si>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</si>
  <si>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</si>
  <si>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</si>
  <si>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</si>
  <si>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</si>
  <si>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</si>
  <si>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</si>
  <si>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</si>
  <si>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</si>
  <si>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</si>
  <si>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</si>
  <si>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</si>
  <si>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</si>
  <si>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</si>
  <si>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</si>
  <si>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</si>
  <si>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</si>
  <si>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</si>
  <si>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</si>
  <si>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Eficiencia</t>
  </si>
  <si>
    <t>Trimestral</t>
  </si>
  <si>
    <t>Efectividad</t>
  </si>
  <si>
    <t>Constante</t>
  </si>
  <si>
    <t>Eficacia</t>
  </si>
  <si>
    <t>Semestral</t>
  </si>
  <si>
    <t>Suma</t>
  </si>
  <si>
    <t>AÑOS</t>
  </si>
  <si>
    <t>PROYECTOS</t>
  </si>
  <si>
    <t>1086 - Una ciudad para las familias</t>
  </si>
  <si>
    <t>1091 - Integración eficiente y transparente para todos</t>
  </si>
  <si>
    <t>1092 - Viviendo el territorio</t>
  </si>
  <si>
    <t xml:space="preserve">1093 - Prevención y atención integral de la paternidad y la maternidad temprana </t>
  </si>
  <si>
    <t>1096 - Desarrollo integral desde la gestación hasta la adolescencia</t>
  </si>
  <si>
    <t>1098 - Bogotá te nutre</t>
  </si>
  <si>
    <t>1099 - Envejecimiento digno, activo y feliz</t>
  </si>
  <si>
    <t>1101 - Distrito diverso</t>
  </si>
  <si>
    <t>1103 - Espacios de integración social</t>
  </si>
  <si>
    <t>1108 - Prevención y atención integral del fenómeno de habitabilidad en calle</t>
  </si>
  <si>
    <t>1113 - Por una ciudad incluyente y sin barreras</t>
  </si>
  <si>
    <t>1116 - Distrito joven</t>
  </si>
  <si>
    <t>1118 - Gestión Institucional y fortalecimiento del talento humano</t>
  </si>
  <si>
    <t>1168 - Integración digital y de conocimiento para la inclusión social</t>
  </si>
  <si>
    <t>1.  Formular e implementar políticas poblacionales mediante un enfoque diferencial y de forma articulada, con el fin de aportar al goce efectivo de los derechos de las poblaciones en el territorio. </t>
  </si>
  <si>
    <t>Mensual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</si>
  <si>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</si>
  <si>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</si>
  <si>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</si>
  <si>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</si>
  <si>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Gestión jurídica</t>
  </si>
  <si>
    <t>Gestión del conocimiento</t>
  </si>
  <si>
    <t>MESES</t>
  </si>
  <si>
    <t>Versión: 0</t>
  </si>
  <si>
    <t>Página: 1 de 1</t>
  </si>
  <si>
    <t>PROCESOS</t>
  </si>
  <si>
    <t>Atención a la ciudadanía</t>
  </si>
  <si>
    <t>Auditoría y control</t>
  </si>
  <si>
    <t>Comunicación estratégica</t>
  </si>
  <si>
    <t>Diseño e innovación de servicios sociales</t>
  </si>
  <si>
    <t>Formulación y articulación de políticas sociales</t>
  </si>
  <si>
    <t xml:space="preserve">Gestión ambiental y documental </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</si>
  <si>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</si>
  <si>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</si>
  <si>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</si>
  <si>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</si>
  <si>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</si>
  <si>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</si>
  <si>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</si>
  <si>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</si>
  <si>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</si>
  <si>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</si>
  <si>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</si>
  <si>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</si>
  <si>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</si>
  <si>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Prestación de servicios sociales  para la inclusión social</t>
  </si>
  <si>
    <t>Creciente</t>
  </si>
  <si>
    <t>Decreciente</t>
  </si>
  <si>
    <t xml:space="preserve">Código: FOR-GS-001 </t>
  </si>
  <si>
    <t>PROCESO GESTIÓN DEL SISTEMA INTEGRADO - SIG
FORMATO FORMULACIÓN Y SEGUIMIENTO DE INDICADORES DE GESTIÓN</t>
  </si>
  <si>
    <t>Fecha: Memo INT 2019018215 - 22/03/2019</t>
  </si>
  <si>
    <t>Circular 010 28/03/2019</t>
  </si>
  <si>
    <t>Porcentaje</t>
  </si>
  <si>
    <t>GL-004</t>
  </si>
  <si>
    <t>GL-001</t>
  </si>
  <si>
    <t>GL-002</t>
  </si>
  <si>
    <t>GL-003</t>
  </si>
  <si>
    <t>Servicios Logísticos Satisfactorios</t>
  </si>
  <si>
    <r>
      <t xml:space="preserve">
Medir el cumplimiento de los servicios logísticos a través de la atención oportuna de las solicitudes</t>
    </r>
    <r>
      <rPr>
        <strike/>
        <sz val="9"/>
        <color theme="1"/>
        <rFont val="Arial"/>
        <family val="2"/>
      </rPr>
      <t xml:space="preserve"> </t>
    </r>
    <r>
      <rPr>
        <sz val="9"/>
        <color theme="1"/>
        <rFont val="Arial"/>
        <family val="2"/>
      </rPr>
      <t>presentadas derivadas de las alertas tempranas, conceptos sanitarios , visitas de supervisión en campo o informes de los operadores.</t>
    </r>
  </si>
  <si>
    <t>Sensibilización de uso responsable de los bienes</t>
  </si>
  <si>
    <t xml:space="preserve">Traslados realizados en tiempo real </t>
  </si>
  <si>
    <t>Gestionar traslados de bienes en tiempo real</t>
  </si>
  <si>
    <t xml:space="preserve">
Actualizar los responsables y ubicación del inventario institucional </t>
  </si>
  <si>
    <t>Pruebas selectivas realizadas</t>
  </si>
  <si>
    <r>
      <t xml:space="preserve">Realizar pruebas selectivas mensuales por localidad para verificar la información del sistema y  registrar </t>
    </r>
    <r>
      <rPr>
        <strike/>
        <sz val="9"/>
        <color theme="1"/>
        <rFont val="Arial"/>
        <family val="2"/>
      </rPr>
      <t xml:space="preserve"> </t>
    </r>
    <r>
      <rPr>
        <sz val="9"/>
        <color theme="1"/>
        <rFont val="Arial"/>
        <family val="2"/>
      </rPr>
      <t>las novedades en materia de inventarios</t>
    </r>
  </si>
  <si>
    <t xml:space="preserve">
Realizar verificación de la ubicación y estado del inventario institucional</t>
  </si>
  <si>
    <t xml:space="preserve">
(Número de requerimientos atendidos dentro de los 30 días calendario siguientes a su recepción / Total de requerimientos recibidos durante los 30 días calendario ) *100</t>
  </si>
  <si>
    <t xml:space="preserve">1. Alertas tempranas
2. Conceptos Sanitarios
3. Visitas de Supervisión en Campo
4. Informes de operadores </t>
  </si>
  <si>
    <t>(Número de piezas comunicativas publicadas en el periodo / Número de piezas comunicativas programadas a publicar en el periodo) * 100</t>
  </si>
  <si>
    <t>Programación de piezas comunicativas, registro de publicaciones realizadas</t>
  </si>
  <si>
    <t>Realizar el conteo de las piezas comunicativas publicadas y dividirlo en la cantidad de piezas comunicativas programadas para el periodo.</t>
  </si>
  <si>
    <t xml:space="preserve">
(Número de solicitudes de traslado  atendidas en el trimestre / Total de solicitudes de traslado recibidas en el trimestre) *100</t>
  </si>
  <si>
    <t>Aplicativo SEVEN</t>
  </si>
  <si>
    <t>Identificar en la base de datos consolidada de inventarios de traslados realizados en el periodo en el aplicativo SEVEN, los cuales deben compararse con el total solicitudes de traslado recibidas en el periodo</t>
  </si>
  <si>
    <t xml:space="preserve">(Pruebas selectivas realizadas/ Pruebas selectivas programadas) * 100   </t>
  </si>
  <si>
    <t xml:space="preserve">Matriz pruebas selectivas </t>
  </si>
  <si>
    <t>Identificar en la base de datos consolidada de inventarios de pruebas selectivas realizadas, los cuales deben compararse con el total de pruebas selectivas programadas</t>
  </si>
  <si>
    <t>Pieza comunicativa</t>
  </si>
  <si>
    <t>Registro de pruebas selectivas realizadas</t>
  </si>
  <si>
    <t>Para el mes de Enero no se recibieron alertas por parte de los proyectos.</t>
  </si>
  <si>
    <t>Para el mes de Febrero no se recibieron alertas por parte de los proyectos.</t>
  </si>
  <si>
    <t>Para el mes de Enero no se programaron piezas comunicativas</t>
  </si>
  <si>
    <t>Para el mes de Febrero no se programaron piezas comunicativas</t>
  </si>
  <si>
    <t>Para el mes de Marzo no se programaron piezas comunicativas</t>
  </si>
  <si>
    <t>El inicio de esta actividad se encuentra programado para su realización desde el mes de Abril de 2019</t>
  </si>
  <si>
    <t xml:space="preserve">Para el mes de Abril  se programó una  pieza comunicativa sobre el horario de traslado de bienes. </t>
  </si>
  <si>
    <t>Se realizaron 560 traslados durante el mes de Mayo de 2019</t>
  </si>
  <si>
    <t>Se realizaron 3573 traslados en el trimestrales</t>
  </si>
  <si>
    <t>Concientizar sobre el buen uso y administración de los bienes públicos de la entidad</t>
  </si>
  <si>
    <t xml:space="preserve">
Buen uso de los bienes institucionales por parte de los servidores públicos</t>
  </si>
  <si>
    <t>En el mes de Junio se socializó a través de pieza comunicativa el procedimiento a realizar en caso de pérdida de bienes o hurto.</t>
  </si>
  <si>
    <t>Matriz en Excel de los traslados atendidos</t>
  </si>
  <si>
    <t xml:space="preserve">
Medir el porcentaje de cumplimiento de la atención a los requerimientos logísticos de la entidad presentados  en el periodo</t>
  </si>
  <si>
    <t>Realizar el conteo de los requerimientos atendidos dentro de los 30 días posteriores a la fecha de recepción e Identificar la cantidad de requerimientos allegados al proceso de Gestión Logística en el mismo periodo.</t>
  </si>
  <si>
    <t xml:space="preserve">Matriz en Excel de las alertas recibidas con observaciones de las acciones realizadas para atención del requerimiento </t>
  </si>
  <si>
    <t>Durante el mes de mayo de 2019 se realizaron pruebas selectivas, se programaron 243 de las cuales se cumplió con el 100% de la verificación de los bienes programada.</t>
  </si>
  <si>
    <t>Durante el mes de Abril de 2019 se iniciaron las pruebas selectivas, se programaron 178 de las cuales se cumplió con el 100% de la  verificación de los bienes  programada.</t>
  </si>
  <si>
    <t>GL-005</t>
  </si>
  <si>
    <t>Ejecución de presupuesto programado por meta.</t>
  </si>
  <si>
    <t>(∑presupuesto  acumulado ejecutado de las metas del proyecto / ∑presupuesto acumulado programado de las metas del proyecto )*100</t>
  </si>
  <si>
    <t xml:space="preserve">Plan Anual de Adquisiciones
Ejecución PAC </t>
  </si>
  <si>
    <t xml:space="preserve">Programación :
1.Se distribuye el valor de PAA en el formato de PAC trimestralmente (PAC Vigencia)
Seguimiento:
1. Se realiza sumando la ejecución mensual para obtener el valor del seguimiento trimestral </t>
  </si>
  <si>
    <t>Informe programación y ejecución presupuestal por meta</t>
  </si>
  <si>
    <t>porcentaje</t>
  </si>
  <si>
    <t>La programación PAC tuvo en cuenta la proyección full de la nómina incluyendo las vacantes, por tal motivo se registran diferencias entre lo programado y ejecutado, este error ya fue subsanado para los meses siguientes por el área de talento humano .</t>
  </si>
  <si>
    <t>GL-006</t>
  </si>
  <si>
    <t>Seguimiento a la ejecución de tareas del proyecto de inversión</t>
  </si>
  <si>
    <t xml:space="preserve">Controlar la planeación y ejecución integral y sistemática de todas las metas - actividades - tareas que deben desarrollarse para el proyecto de inversión.
</t>
  </si>
  <si>
    <t>Cumplimiento de tareas programadas.</t>
  </si>
  <si>
    <t>(# de tareas con ejecución &gt;= al 80% en el periodo / Total de tareas programadas en el periodo) *100%</t>
  </si>
  <si>
    <t>Plan de Acción - SPI</t>
  </si>
  <si>
    <t>Plan de Acción - SPI con seguimiento para el periodo.</t>
  </si>
  <si>
    <t xml:space="preserve">En el mes de Marzo  el resultado alcanzado es de un 96% y esto se debe  a que en febrero no se realizo la legalización de caja menor , toda vez que esta aun está en revisión . </t>
  </si>
  <si>
    <t>En el mes de marzo se recibieron 47 alertas por conceptos sanitarios de la Subdirección de infancia, de los cuales se atendieron 46. Para el caso de la Unidad Operativa Jardín Pijaos,  no es clara la solicitud por lo que se solicitó aclaración respectiva. Las alertas se terminaron de atender en la semana del 01 al  05 de abril de 2019.
Se observa una disminución en el número de alertas. Se solicitó a la Subdirección de Infancia que para los temas relacionados con mantenimiento de bienes, se relacione en los requerimientos la placa de los bienes para poder atender con mayor celeridad las alertas.</t>
  </si>
  <si>
    <t>Al cierre del mes de mayo se atendieron 82 alertas por conceptos sanitarios.</t>
  </si>
  <si>
    <t>Se realizaron  1041 traslados en abril</t>
  </si>
  <si>
    <t>En el mes de marzo se recibieron 47 alertas por conceptos sanitarios de la Subdirección de infancia, de los cuales se atendieron 46. Para el caso de la Unidad Operativa Jardín Pijaos,  no es clara la solicitud por lo que se solicitó aclaración respectiva. La alerta se recibió en Apoyo Logístico el día 06 de Marzo y las alertas se terminaron de atender en la semana del 01 al  05 de abril de 2019.
Se observa una disminución en el número de alertas. Se solicitó a la Subdirección de Infancia que para los temas relacionados con mantenimiento de bienes, se relacione en los requerimientos la placa de los bienes para poder atender con mayor celeridad las alertas.</t>
  </si>
  <si>
    <t>Se realizaron 1041 traslados en abril, 560 traslados durante el mes de Mayo y 674 traslados durante el mes de Junio de 2019</t>
  </si>
  <si>
    <t>Durante el mes de junio de 2019 se realizaron pruebas selectivas, se programaron 1574 de las cuales se cumplió con el 100% de la verificación de los bienes programada.</t>
  </si>
  <si>
    <t>Las actividades programadas en el periodo de análisis se llevaron a cabo sin ningún inconveniente</t>
  </si>
  <si>
    <t>En el mes de febrero  el resultado alcanzado es de un 96% y esto se debe  a que en febrero no se realizo la legalización de caja menor , toda vez que esta aun esta en revisión .</t>
  </si>
  <si>
    <t>Durante el mes de Abril se cumplieron las actividades programadas ,  cumpliendo el 100% de su programación.</t>
  </si>
  <si>
    <t xml:space="preserve">El resultado, no se puede calcular casilla no habilitada, las tareas que no se realizaron corresponden a la meta 2, aluden a una adquisición de insumos que esta en estudios previsto, y un cargue de metros lineales que iniciara una vez se termine el inventario de la bodega. </t>
  </si>
  <si>
    <t>Durante el mes correspondiente se cumplieron las actividades programadas por parte de las áreas.</t>
  </si>
  <si>
    <t>En el mes de abril se recibieron 47 alertas por conceptos sanitarios de las cuales se atendieron 46, en el mes de mayo se recibieron 82 alertas por conceptos sanitarios de las cuales se atendió el 100% y  en el mes de junio se recibieron 59 alertas por conceptos ambientales de las cuales se atendieron 49 .</t>
  </si>
  <si>
    <t>Teniendo en cuenta  la programación del indicador, se realizaron actividades tendientes a identificar los temas a trata pieza a cierre de semestre.</t>
  </si>
  <si>
    <t>Presupuesto ejecutado del proyecto de inversión</t>
  </si>
  <si>
    <t xml:space="preserve">Realizar seguimiento al presupuesto ejecutado para cada meta del proyecto de inversión, con el fin de tomar decisiones oportunas y asegurar una línea base para la próxima vigencia.
</t>
  </si>
  <si>
    <t>Durante el mes de abril el PAC programado soporto el pago de los servicios logísticos, la nomina y el recurso humano que presta sus servicios de forma transversal al proyecto 1118, la programación inicial no fue sujeta a modificaciones.</t>
  </si>
  <si>
    <t>Durante el mes de mayo la ejecución de PAC se llevo a cabo consiguiendo un 100% de ejecución respecto a la programación.</t>
  </si>
  <si>
    <t>Programación :
Sumar las tareas que están programadas por cada uno de los meses por cada una de las actividades
Seguimiento:
Validar que las tareas estén ejecutadas mayor o igual al 80%
Sumar las tareas que se ejecutaron igual o sobre el 80%  y reportarlas mensualmente</t>
  </si>
  <si>
    <t>Durante el trimestre se registra una ejecución del 94% frente a lo programado para pagos ( P.A.C ) , de manera interna y de forma mensualizada la programación mensual varia de acuerdo a las reprogramaciones de P.A.C entre proyectos y meses , se quiere recalcar que a pesar de que no se alcanza el 100% como lo ilustra el indicador dadas las reprogramaciones que  se han efectuado, el 100% de los pagos de las cuentas de proveedores se ha realizado.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</si>
</sst>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quot;$&quot;\ * #,##0_-;\-&quot;$&quot;\ * #,##0_-;_-&quot;$&quot;\ * &quot;-&quot;_-;_-@_-"/>
    <numFmt numFmtId="165" formatCode="_-* #,##0_-;\-* #,##0_-;_-* &quot;-&quot;??_-;_-@_-"/>
  </numFmts>
  <fonts count="24"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b/>
      <sz val="12"/>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12"/>
      <name val="Arial"/>
      <family val="2"/>
    </font>
    <font>
      <sz val="11"/>
      <color theme="1"/>
      <name val="Arial"/>
      <family val="2"/>
    </font>
    <font>
      <b/>
      <sz val="11"/>
      <color theme="1"/>
      <name val="Arial"/>
      <family val="2"/>
    </font>
    <font>
      <i/>
      <sz val="9"/>
      <color theme="1"/>
      <name val="Arial"/>
      <family val="2"/>
    </font>
    <font>
      <i/>
      <sz val="9"/>
      <color rgb="FFFF0000"/>
      <name val="Arial"/>
      <family val="2"/>
    </font>
    <font>
      <i/>
      <sz val="9"/>
      <color indexed="8"/>
      <name val="Arial"/>
      <family val="2"/>
    </font>
    <font>
      <b/>
      <sz val="14"/>
      <name val="Arial"/>
      <family val="2"/>
    </font>
    <font>
      <sz val="9"/>
      <name val="Arial"/>
      <family val="2"/>
    </font>
    <font>
      <strike/>
      <sz val="9"/>
      <color theme="1"/>
      <name val="Arial"/>
      <family val="2"/>
    </font>
    <font>
      <i/>
      <sz val="9"/>
      <name val="Arial"/>
      <family val="2"/>
    </font>
    <font>
      <sz val="9"/>
      <color rgb="FFFF0000"/>
      <name val="Arial"/>
      <family val="2"/>
    </font>
    <font>
      <sz val="9"/>
      <color indexed="8"/>
      <name val="Arial"/>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2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cellStyleXfs>
  <cellXfs count="131">
    <xf numFmtId="0" fontId="0" fillId="0" borderId="0" xfId="0"/>
    <xf numFmtId="0" fontId="3"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9" fillId="10" borderId="6"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7" borderId="11"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9" fontId="11" fillId="2" borderId="0" xfId="2"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protection hidden="1"/>
    </xf>
    <xf numFmtId="0" fontId="12" fillId="2" borderId="0" xfId="0" applyFont="1" applyFill="1"/>
    <xf numFmtId="0" fontId="13" fillId="0" borderId="0" xfId="0" applyFont="1" applyAlignment="1">
      <alignment horizontal="left" vertical="center"/>
    </xf>
    <xf numFmtId="0" fontId="13" fillId="0" borderId="0" xfId="0" applyFont="1" applyAlignment="1">
      <alignment vertical="center"/>
    </xf>
    <xf numFmtId="0" fontId="0" fillId="0" borderId="0" xfId="0" applyAlignment="1">
      <alignment vertical="center"/>
    </xf>
    <xf numFmtId="0" fontId="13" fillId="0" borderId="0" xfId="0" applyFont="1"/>
    <xf numFmtId="0" fontId="14" fillId="0" borderId="0" xfId="0" applyFont="1" applyAlignment="1">
      <alignment horizontal="center" vertical="center"/>
    </xf>
    <xf numFmtId="0" fontId="14" fillId="12" borderId="0" xfId="0" applyFont="1" applyFill="1" applyAlignment="1">
      <alignment horizontal="center" vertical="center"/>
    </xf>
    <xf numFmtId="0" fontId="14" fillId="12" borderId="0" xfId="0" applyFont="1" applyFill="1" applyAlignment="1">
      <alignment horizontal="center" vertical="center" wrapText="1"/>
    </xf>
    <xf numFmtId="0" fontId="14" fillId="13" borderId="0" xfId="0" applyFont="1" applyFill="1" applyAlignment="1">
      <alignment horizontal="center" vertical="center"/>
    </xf>
    <xf numFmtId="0" fontId="14" fillId="13" borderId="0" xfId="0" applyFont="1" applyFill="1" applyAlignment="1">
      <alignment horizontal="center" vertical="center" wrapText="1"/>
    </xf>
    <xf numFmtId="0" fontId="13" fillId="0" borderId="0" xfId="0" applyFont="1" applyAlignment="1">
      <alignment vertical="center" wrapText="1"/>
    </xf>
    <xf numFmtId="9" fontId="16" fillId="2" borderId="6" xfId="2" applyFont="1" applyFill="1" applyBorder="1" applyAlignment="1" applyProtection="1">
      <alignment horizontal="center" vertical="center" wrapText="1"/>
      <protection hidden="1"/>
    </xf>
    <xf numFmtId="43" fontId="17" fillId="11" borderId="6" xfId="1" applyFont="1" applyFill="1" applyBorder="1" applyAlignment="1" applyProtection="1">
      <alignment horizontal="center" vertical="center" wrapText="1"/>
      <protection locked="0" hidden="1"/>
    </xf>
    <xf numFmtId="165" fontId="17" fillId="11" borderId="6" xfId="1" applyNumberFormat="1" applyFont="1" applyFill="1" applyBorder="1" applyAlignment="1" applyProtection="1">
      <alignment horizontal="center" vertical="center" wrapText="1"/>
      <protection locked="0" hidden="1"/>
    </xf>
    <xf numFmtId="9" fontId="19" fillId="2" borderId="6" xfId="2" applyFont="1" applyFill="1" applyBorder="1" applyAlignment="1" applyProtection="1">
      <alignment horizontal="center" vertical="center" wrapText="1"/>
      <protection hidden="1"/>
    </xf>
    <xf numFmtId="43" fontId="19" fillId="11" borderId="6" xfId="1" applyFont="1" applyFill="1" applyBorder="1" applyAlignment="1" applyProtection="1">
      <alignment horizontal="center" vertical="center" wrapText="1"/>
      <protection locked="0" hidden="1"/>
    </xf>
    <xf numFmtId="165" fontId="19" fillId="11" borderId="6" xfId="1" applyNumberFormat="1" applyFont="1" applyFill="1" applyBorder="1" applyAlignment="1" applyProtection="1">
      <alignment horizontal="center" vertical="center" wrapText="1"/>
      <protection locked="0" hidden="1"/>
    </xf>
    <xf numFmtId="0" fontId="19" fillId="2" borderId="0" xfId="0" applyFont="1" applyFill="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9" fillId="6" borderId="12" xfId="0" applyFont="1" applyFill="1" applyBorder="1" applyAlignment="1" applyProtection="1">
      <alignment horizontal="center" vertical="center" wrapText="1"/>
      <protection hidden="1"/>
    </xf>
    <xf numFmtId="0" fontId="10" fillId="8" borderId="12"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vertical="center" wrapText="1"/>
      <protection hidden="1"/>
    </xf>
    <xf numFmtId="9" fontId="11" fillId="2" borderId="11" xfId="2" applyFont="1" applyFill="1" applyBorder="1" applyAlignment="1" applyProtection="1">
      <alignment horizontal="center" vertical="center" wrapText="1"/>
      <protection hidden="1"/>
    </xf>
    <xf numFmtId="9" fontId="19" fillId="2" borderId="11" xfId="2" applyFont="1" applyFill="1" applyBorder="1" applyAlignment="1" applyProtection="1">
      <alignment horizontal="center" vertical="center" wrapText="1"/>
      <protection hidden="1"/>
    </xf>
    <xf numFmtId="1" fontId="17" fillId="11" borderId="6" xfId="1" applyNumberFormat="1" applyFont="1" applyFill="1" applyBorder="1" applyAlignment="1" applyProtection="1">
      <alignment horizontal="center" vertical="center" wrapText="1"/>
      <protection locked="0" hidden="1"/>
    </xf>
    <xf numFmtId="9" fontId="21" fillId="2" borderId="6" xfId="2" applyFont="1" applyFill="1" applyBorder="1" applyAlignment="1" applyProtection="1">
      <alignment horizontal="center" vertical="center" wrapText="1"/>
      <protection hidden="1"/>
    </xf>
    <xf numFmtId="9" fontId="16" fillId="2" borderId="6" xfId="2" applyFont="1" applyFill="1" applyBorder="1" applyAlignment="1" applyProtection="1">
      <alignment horizontal="center" vertical="center" wrapText="1"/>
      <protection hidden="1"/>
    </xf>
    <xf numFmtId="9" fontId="19" fillId="2" borderId="6" xfId="2" applyFont="1" applyFill="1" applyBorder="1" applyAlignment="1" applyProtection="1">
      <alignment horizontal="center" vertical="center" wrapText="1"/>
      <protection hidden="1"/>
    </xf>
    <xf numFmtId="165" fontId="19" fillId="11" borderId="6" xfId="4" applyNumberFormat="1" applyFont="1" applyFill="1" applyBorder="1" applyAlignment="1" applyProtection="1">
      <alignment horizontal="center" vertical="center" wrapText="1"/>
      <protection locked="0" hidden="1"/>
    </xf>
    <xf numFmtId="9" fontId="21" fillId="2" borderId="6" xfId="2" applyFont="1" applyFill="1" applyBorder="1" applyAlignment="1" applyProtection="1">
      <alignment horizontal="center" vertical="center" wrapText="1"/>
      <protection hidden="1"/>
    </xf>
    <xf numFmtId="9" fontId="19" fillId="2" borderId="11" xfId="0" applyNumberFormat="1" applyFont="1" applyFill="1" applyBorder="1" applyAlignment="1" applyProtection="1">
      <alignment horizontal="center" vertical="center" wrapText="1"/>
      <protection hidden="1"/>
    </xf>
    <xf numFmtId="9" fontId="15" fillId="2" borderId="11" xfId="2" applyFont="1" applyFill="1" applyBorder="1" applyAlignment="1" applyProtection="1">
      <alignment horizontal="center" vertical="center" wrapText="1"/>
      <protection hidden="1"/>
    </xf>
    <xf numFmtId="9" fontId="15" fillId="2" borderId="11" xfId="0" applyNumberFormat="1" applyFont="1" applyFill="1" applyBorder="1" applyAlignment="1" applyProtection="1">
      <alignment horizontal="center" vertical="center" wrapText="1"/>
      <protection hidden="1"/>
    </xf>
    <xf numFmtId="9" fontId="21" fillId="2" borderId="11" xfId="2" applyFont="1" applyFill="1" applyBorder="1" applyAlignment="1" applyProtection="1">
      <alignment horizontal="center" vertical="center" wrapText="1"/>
      <protection hidden="1"/>
    </xf>
    <xf numFmtId="9" fontId="19" fillId="2" borderId="0" xfId="2" applyFont="1" applyFill="1" applyBorder="1" applyAlignment="1" applyProtection="1">
      <alignment horizontal="center" vertical="center" wrapText="1"/>
      <protection hidden="1"/>
    </xf>
    <xf numFmtId="0" fontId="19" fillId="2" borderId="6" xfId="0" applyFont="1" applyFill="1" applyBorder="1" applyAlignment="1" applyProtection="1">
      <alignment horizontal="center" vertical="center" wrapText="1"/>
      <protection hidden="1"/>
    </xf>
    <xf numFmtId="0" fontId="19" fillId="2" borderId="6" xfId="0" applyNumberFormat="1" applyFont="1" applyFill="1" applyBorder="1" applyAlignment="1" applyProtection="1">
      <alignment horizontal="center" vertical="center"/>
      <protection hidden="1"/>
    </xf>
    <xf numFmtId="14" fontId="19" fillId="2" borderId="6" xfId="0" applyNumberFormat="1" applyFont="1" applyFill="1" applyBorder="1" applyAlignment="1" applyProtection="1">
      <alignment horizontal="center" vertical="center" wrapText="1"/>
      <protection hidden="1"/>
    </xf>
    <xf numFmtId="0" fontId="11" fillId="2" borderId="6" xfId="0" applyFont="1" applyFill="1" applyBorder="1" applyAlignment="1" applyProtection="1">
      <alignment horizontal="left" vertical="center" wrapText="1"/>
    </xf>
    <xf numFmtId="0" fontId="19" fillId="2" borderId="6" xfId="0" applyFont="1" applyFill="1" applyBorder="1" applyAlignment="1" applyProtection="1">
      <alignment horizontal="center" vertical="center"/>
      <protection hidden="1"/>
    </xf>
    <xf numFmtId="43" fontId="17" fillId="11" borderId="6" xfId="1" applyFont="1" applyFill="1" applyBorder="1" applyAlignment="1" applyProtection="1">
      <alignment horizontal="center" vertical="center" wrapText="1"/>
      <protection hidden="1"/>
    </xf>
    <xf numFmtId="165" fontId="17" fillId="11" borderId="6" xfId="1" applyNumberFormat="1" applyFont="1" applyFill="1" applyBorder="1" applyAlignment="1" applyProtection="1">
      <alignment horizontal="center" vertical="center" wrapText="1"/>
      <protection hidden="1"/>
    </xf>
    <xf numFmtId="43" fontId="19" fillId="11" borderId="6" xfId="1" applyFont="1" applyFill="1" applyBorder="1" applyAlignment="1" applyProtection="1">
      <alignment horizontal="center" vertical="center" wrapText="1"/>
      <protection hidden="1"/>
    </xf>
    <xf numFmtId="165" fontId="19" fillId="11" borderId="6" xfId="1" applyNumberFormat="1" applyFont="1" applyFill="1" applyBorder="1" applyAlignment="1" applyProtection="1">
      <alignment horizontal="center" vertical="center" wrapText="1"/>
      <protection hidden="1"/>
    </xf>
    <xf numFmtId="43" fontId="19" fillId="2" borderId="0" xfId="0" applyNumberFormat="1" applyFont="1" applyFill="1" applyAlignment="1" applyProtection="1">
      <alignment horizontal="center" vertical="center" wrapText="1"/>
      <protection hidden="1"/>
    </xf>
    <xf numFmtId="0" fontId="7" fillId="5" borderId="0" xfId="0" applyFont="1" applyFill="1" applyBorder="1" applyAlignment="1" applyProtection="1">
      <alignment horizontal="center" vertical="center" wrapText="1"/>
      <protection hidden="1"/>
    </xf>
    <xf numFmtId="0" fontId="9" fillId="7" borderId="0" xfId="0" applyFont="1" applyFill="1" applyBorder="1" applyAlignment="1" applyProtection="1">
      <alignment horizontal="center" vertical="center" wrapText="1"/>
      <protection hidden="1"/>
    </xf>
    <xf numFmtId="9" fontId="15" fillId="2" borderId="0" xfId="2" applyFont="1" applyFill="1" applyBorder="1" applyAlignment="1" applyProtection="1">
      <alignment horizontal="center" vertical="center" wrapText="1"/>
      <protection hidden="1"/>
    </xf>
    <xf numFmtId="9" fontId="19" fillId="2" borderId="0" xfId="2" applyFont="1" applyFill="1" applyAlignment="1" applyProtection="1">
      <alignment horizontal="center" vertical="center" wrapText="1"/>
      <protection hidden="1"/>
    </xf>
    <xf numFmtId="1" fontId="19" fillId="2" borderId="0" xfId="2" applyNumberFormat="1" applyFont="1" applyFill="1" applyBorder="1" applyAlignment="1" applyProtection="1">
      <alignment horizontal="center" vertical="center" wrapText="1"/>
      <protection hidden="1"/>
    </xf>
    <xf numFmtId="164" fontId="19" fillId="2" borderId="0" xfId="5" applyFont="1" applyFill="1" applyBorder="1" applyAlignment="1" applyProtection="1">
      <alignment horizontal="center" vertical="center" wrapText="1"/>
      <protection hidden="1"/>
    </xf>
    <xf numFmtId="1" fontId="19" fillId="2" borderId="0" xfId="0" applyNumberFormat="1" applyFont="1" applyFill="1" applyAlignment="1" applyProtection="1">
      <alignment horizontal="center" vertical="center" wrapText="1"/>
      <protection hidden="1"/>
    </xf>
    <xf numFmtId="9" fontId="15" fillId="2" borderId="6" xfId="2" applyFont="1" applyFill="1" applyBorder="1" applyAlignment="1" applyProtection="1">
      <alignment horizontal="center" vertical="center" wrapText="1"/>
      <protection hidden="1"/>
    </xf>
    <xf numFmtId="1" fontId="16" fillId="2" borderId="6" xfId="2" applyNumberFormat="1" applyFont="1" applyFill="1" applyBorder="1" applyAlignment="1" applyProtection="1">
      <alignment horizontal="center" vertical="center" wrapText="1"/>
      <protection hidden="1"/>
    </xf>
    <xf numFmtId="1" fontId="19" fillId="2" borderId="6" xfId="2" applyNumberFormat="1" applyFont="1" applyFill="1" applyBorder="1" applyAlignment="1" applyProtection="1">
      <alignment horizontal="center" vertical="center" wrapText="1"/>
      <protection hidden="1"/>
    </xf>
    <xf numFmtId="1" fontId="17" fillId="11" borderId="6" xfId="4" applyNumberFormat="1" applyFont="1" applyFill="1" applyBorder="1" applyAlignment="1" applyProtection="1">
      <alignment horizontal="center" vertical="center" wrapText="1"/>
      <protection locked="0" hidden="1"/>
    </xf>
    <xf numFmtId="0" fontId="19" fillId="2" borderId="6" xfId="0" applyFont="1" applyFill="1" applyBorder="1" applyAlignment="1" applyProtection="1">
      <alignment horizontal="left" vertical="center" wrapText="1"/>
      <protection hidden="1"/>
    </xf>
    <xf numFmtId="165" fontId="19" fillId="11" borderId="6" xfId="1" applyNumberFormat="1" applyFont="1" applyFill="1" applyBorder="1" applyAlignment="1" applyProtection="1">
      <alignment horizontal="left" vertical="center" wrapText="1"/>
      <protection locked="0" hidden="1"/>
    </xf>
    <xf numFmtId="165" fontId="23" fillId="11" borderId="6" xfId="1" applyNumberFormat="1" applyFont="1" applyFill="1" applyBorder="1" applyAlignment="1" applyProtection="1">
      <alignment horizontal="center" vertical="center" wrapText="1"/>
      <protection locked="0" hidden="1"/>
    </xf>
    <xf numFmtId="49" fontId="23" fillId="11" borderId="6" xfId="1" applyNumberFormat="1" applyFont="1" applyFill="1" applyBorder="1" applyAlignment="1" applyProtection="1">
      <alignment horizontal="left" vertical="center" wrapText="1"/>
      <protection locked="0" hidden="1"/>
    </xf>
    <xf numFmtId="9" fontId="22" fillId="2" borderId="6" xfId="2" applyFont="1" applyFill="1" applyBorder="1" applyAlignment="1" applyProtection="1">
      <alignment horizontal="left" vertical="center" wrapText="1"/>
      <protection hidden="1"/>
    </xf>
    <xf numFmtId="43" fontId="23" fillId="11" borderId="6" xfId="1" applyFont="1" applyFill="1" applyBorder="1" applyAlignment="1" applyProtection="1">
      <alignment horizontal="left" vertical="center" wrapText="1"/>
      <protection locked="0" hidden="1"/>
    </xf>
    <xf numFmtId="9" fontId="19" fillId="2" borderId="6" xfId="2" applyFont="1" applyFill="1" applyBorder="1" applyAlignment="1" applyProtection="1">
      <alignment horizontal="left" vertical="center" wrapText="1"/>
      <protection hidden="1"/>
    </xf>
    <xf numFmtId="1" fontId="23" fillId="11" borderId="6" xfId="2" applyNumberFormat="1" applyFont="1" applyFill="1" applyBorder="1" applyAlignment="1" applyProtection="1">
      <alignment horizontal="center" vertical="center" wrapText="1"/>
      <protection locked="0" hidden="1"/>
    </xf>
    <xf numFmtId="1" fontId="23" fillId="11" borderId="6" xfId="1" applyNumberFormat="1" applyFont="1" applyFill="1" applyBorder="1" applyAlignment="1" applyProtection="1">
      <alignment horizontal="center" vertical="center" wrapText="1"/>
      <protection locked="0" hidden="1"/>
    </xf>
    <xf numFmtId="1" fontId="23" fillId="11" borderId="6" xfId="1" applyNumberFormat="1" applyFont="1" applyFill="1" applyBorder="1" applyAlignment="1" applyProtection="1">
      <alignment horizontal="left" vertical="center" wrapText="1"/>
      <protection locked="0" hidden="1"/>
    </xf>
    <xf numFmtId="165" fontId="23" fillId="11" borderId="6" xfId="1" applyNumberFormat="1" applyFont="1" applyFill="1" applyBorder="1" applyAlignment="1" applyProtection="1">
      <alignment horizontal="left" vertical="center" wrapText="1"/>
      <protection locked="0" hidden="1"/>
    </xf>
    <xf numFmtId="1" fontId="23" fillId="11" borderId="6" xfId="4" applyNumberFormat="1" applyFont="1" applyFill="1" applyBorder="1" applyAlignment="1" applyProtection="1">
      <alignment horizontal="left" vertical="center" wrapText="1"/>
      <protection locked="0" hidden="1"/>
    </xf>
    <xf numFmtId="165" fontId="22" fillId="11" borderId="6" xfId="1" applyNumberFormat="1" applyFont="1" applyFill="1" applyBorder="1" applyAlignment="1" applyProtection="1">
      <alignment horizontal="center" vertical="center" wrapText="1"/>
      <protection locked="0" hidden="1"/>
    </xf>
    <xf numFmtId="1" fontId="23" fillId="11" borderId="6" xfId="2" applyNumberFormat="1" applyFont="1" applyFill="1" applyBorder="1" applyAlignment="1" applyProtection="1">
      <alignment horizontal="left" vertical="center" wrapText="1"/>
      <protection locked="0" hidden="1"/>
    </xf>
    <xf numFmtId="9" fontId="23" fillId="11" borderId="6" xfId="2" applyFont="1" applyFill="1" applyBorder="1" applyAlignment="1" applyProtection="1">
      <alignment horizontal="center" vertical="center" wrapText="1"/>
      <protection locked="0" hidden="1"/>
    </xf>
    <xf numFmtId="165" fontId="23" fillId="11" borderId="6" xfId="1" applyNumberFormat="1" applyFont="1" applyFill="1" applyBorder="1" applyAlignment="1" applyProtection="1">
      <alignment vertical="center" wrapText="1"/>
      <protection locked="0" hidden="1"/>
    </xf>
    <xf numFmtId="0" fontId="23" fillId="11" borderId="6" xfId="1" applyNumberFormat="1" applyFont="1" applyFill="1" applyBorder="1" applyAlignment="1" applyProtection="1">
      <alignment horizontal="left" vertical="center" wrapText="1"/>
      <protection locked="0" hidden="1"/>
    </xf>
    <xf numFmtId="9" fontId="11" fillId="2" borderId="6" xfId="2" applyFont="1" applyFill="1" applyBorder="1" applyAlignment="1" applyProtection="1">
      <alignment horizontal="center" vertical="center" wrapText="1"/>
      <protection hidden="1"/>
    </xf>
    <xf numFmtId="1" fontId="23" fillId="11" borderId="6" xfId="4" applyNumberFormat="1" applyFont="1" applyFill="1" applyBorder="1" applyAlignment="1" applyProtection="1">
      <alignment horizontal="center" vertical="center" wrapText="1"/>
      <protection locked="0" hidden="1"/>
    </xf>
    <xf numFmtId="165" fontId="23" fillId="11" borderId="6" xfId="1" applyNumberFormat="1" applyFont="1" applyFill="1" applyBorder="1" applyAlignment="1" applyProtection="1">
      <alignment horizontal="center" vertical="center" wrapText="1"/>
      <protection hidden="1"/>
    </xf>
    <xf numFmtId="165" fontId="11" fillId="2" borderId="11" xfId="0" applyNumberFormat="1" applyFont="1" applyFill="1" applyBorder="1" applyAlignment="1" applyProtection="1">
      <alignment horizontal="center" vertical="center" wrapText="1"/>
      <protection hidden="1"/>
    </xf>
    <xf numFmtId="165" fontId="19" fillId="2" borderId="11" xfId="0" applyNumberFormat="1"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0" fontId="7" fillId="5" borderId="16" xfId="0" applyFont="1" applyFill="1" applyBorder="1" applyAlignment="1" applyProtection="1">
      <alignment horizontal="center" vertical="center" wrapText="1"/>
      <protection hidden="1"/>
    </xf>
    <xf numFmtId="0" fontId="7" fillId="5" borderId="17"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12" fillId="2" borderId="21" xfId="3" applyFont="1" applyFill="1" applyBorder="1" applyAlignment="1">
      <alignment horizontal="left" vertical="center" wrapText="1"/>
    </xf>
    <xf numFmtId="0" fontId="12" fillId="2" borderId="22" xfId="3" applyFont="1" applyFill="1" applyBorder="1" applyAlignment="1">
      <alignment horizontal="left" vertical="center" wrapText="1"/>
    </xf>
    <xf numFmtId="0" fontId="12" fillId="2" borderId="23" xfId="3" applyFont="1" applyFill="1" applyBorder="1" applyAlignment="1">
      <alignment horizontal="left" vertical="center" wrapText="1"/>
    </xf>
    <xf numFmtId="0" fontId="6" fillId="4" borderId="1"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18" fillId="2" borderId="11" xfId="0" applyFont="1" applyFill="1" applyBorder="1" applyAlignment="1">
      <alignment horizontal="center" vertical="center" wrapText="1"/>
    </xf>
    <xf numFmtId="0" fontId="5" fillId="10" borderId="1" xfId="0" applyFont="1" applyFill="1" applyBorder="1" applyAlignment="1" applyProtection="1">
      <alignment horizontal="center" vertical="center" wrapText="1"/>
      <protection hidden="1"/>
    </xf>
    <xf numFmtId="0" fontId="5" fillId="10" borderId="3"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12" fillId="2" borderId="15" xfId="0" applyFont="1" applyFill="1" applyBorder="1" applyAlignment="1">
      <alignment horizontal="center"/>
    </xf>
    <xf numFmtId="0" fontId="12" fillId="2" borderId="17" xfId="0" applyFont="1" applyFill="1" applyBorder="1" applyAlignment="1">
      <alignment horizontal="center"/>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18" xfId="0" applyFont="1" applyFill="1" applyBorder="1" applyAlignment="1">
      <alignment horizontal="center"/>
    </xf>
    <xf numFmtId="0" fontId="12" fillId="2" borderId="13" xfId="0" applyFont="1" applyFill="1" applyBorder="1" applyAlignment="1">
      <alignment horizontal="center"/>
    </xf>
    <xf numFmtId="0" fontId="4" fillId="2" borderId="4"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5" fillId="6" borderId="1"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protection hidden="1"/>
    </xf>
  </cellXfs>
  <cellStyles count="6">
    <cellStyle name="Millares" xfId="1" builtinId="3"/>
    <cellStyle name="Millares 2" xfId="4"/>
    <cellStyle name="Moneda [0]" xfId="5" builtinId="7"/>
    <cellStyle name="Normal" xfId="0" builtinId="0"/>
    <cellStyle name="Normal 18" xfId="3"/>
    <cellStyle name="Porcentaje" xfId="2" builtinId="5"/>
  </cellStyles>
  <dxfs count="202">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1090083</xdr:colOff>
      <xdr:row>4</xdr:row>
      <xdr:rowOff>31750</xdr:rowOff>
    </xdr:to>
    <xdr:pic>
      <xdr:nvPicPr>
        <xdr:cNvPr id="10" name="Imagen 9" descr="escudo-alc">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SALGUERO/AppData/Local/Microsoft/Windows/INetCache/Content.Outlook/CY0S3KG6/SPI%201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19"/>
  <sheetViews>
    <sheetView showGridLines="0" tabSelected="1" zoomScale="90" zoomScaleNormal="90" workbookViewId="0">
      <pane xSplit="1" ySplit="12" topLeftCell="B13" activePane="bottomRight" state="frozen"/>
      <selection pane="topRight" activeCell="B1" sqref="B1"/>
      <selection pane="bottomLeft" activeCell="A13" sqref="A13"/>
      <selection pane="bottomRight" activeCell="F13" sqref="F13"/>
    </sheetView>
  </sheetViews>
  <sheetFormatPr baseColWidth="10" defaultColWidth="0" defaultRowHeight="0" customHeight="1" zeroHeight="1" x14ac:dyDescent="0.25"/>
  <cols>
    <col min="1" max="1" width="1.85546875" style="11" customWidth="1"/>
    <col min="2" max="2" width="17" style="12" customWidth="1"/>
    <col min="3" max="3" width="16.5703125" style="12" customWidth="1"/>
    <col min="4" max="4" width="25.140625" style="12" customWidth="1"/>
    <col min="5" max="5" width="15.7109375" style="12" customWidth="1"/>
    <col min="6" max="6" width="15" style="8" customWidth="1"/>
    <col min="7" max="7" width="25.28515625" style="8" customWidth="1"/>
    <col min="8" max="8" width="20.140625" style="12" customWidth="1"/>
    <col min="9" max="9" width="19.85546875" style="12" customWidth="1"/>
    <col min="10" max="10" width="17.7109375" style="12" customWidth="1"/>
    <col min="11" max="11" width="18.85546875" style="12" customWidth="1"/>
    <col min="12" max="12" width="17.7109375" style="8" customWidth="1"/>
    <col min="13" max="13" width="21" style="8" customWidth="1"/>
    <col min="14" max="16" width="17.7109375" style="8" customWidth="1"/>
    <col min="17" max="17" width="13" style="8" customWidth="1"/>
    <col min="18" max="18" width="17.7109375" style="12" customWidth="1"/>
    <col min="19" max="19" width="17.7109375" style="8" customWidth="1"/>
    <col min="20" max="20" width="15.28515625" style="8" customWidth="1"/>
    <col min="21" max="23" width="12" style="8" customWidth="1"/>
    <col min="24" max="24" width="13.28515625" style="7" customWidth="1"/>
    <col min="25" max="27" width="12" style="8" customWidth="1"/>
    <col min="28" max="28" width="15.85546875" style="8" customWidth="1"/>
    <col min="29" max="29" width="16.28515625" style="8" customWidth="1"/>
    <col min="30" max="30" width="17.28515625" style="8" bestFit="1" customWidth="1"/>
    <col min="31" max="31" width="11.7109375" style="8" customWidth="1"/>
    <col min="32" max="32" width="47.85546875" style="8" customWidth="1"/>
    <col min="33" max="35" width="12" style="8" customWidth="1"/>
    <col min="36" max="36" width="34.140625" style="7" customWidth="1"/>
    <col min="37" max="39" width="12" style="8" customWidth="1"/>
    <col min="40" max="40" width="21.5703125" style="8" customWidth="1"/>
    <col min="41" max="41" width="20" style="8" customWidth="1"/>
    <col min="42" max="42" width="18.28515625" style="8" bestFit="1" customWidth="1"/>
    <col min="43" max="43" width="11.7109375" style="8" customWidth="1"/>
    <col min="44" max="44" width="26.85546875" style="8" customWidth="1"/>
    <col min="45" max="53" width="11.7109375" style="8" customWidth="1"/>
    <col min="54" max="54" width="18.28515625" style="8" bestFit="1" customWidth="1"/>
    <col min="55" max="65" width="11.7109375" style="8" customWidth="1"/>
    <col min="66" max="66" width="18.28515625" style="8" bestFit="1" customWidth="1"/>
    <col min="67" max="68" width="11.7109375" style="8" customWidth="1"/>
    <col min="69" max="69" width="20.42578125" style="8" customWidth="1"/>
    <col min="70" max="70" width="10.7109375" style="8" customWidth="1"/>
    <col min="71" max="75" width="18.140625" style="8" customWidth="1"/>
    <col min="76" max="76" width="15.140625" style="8" customWidth="1"/>
    <col min="77" max="78" width="18.140625" style="8" hidden="1" customWidth="1"/>
    <col min="79" max="79" width="21.5703125" style="8" hidden="1" customWidth="1"/>
    <col min="80" max="126" width="0" style="11" hidden="1" customWidth="1"/>
    <col min="127" max="16383" width="11.42578125" style="11" hidden="1"/>
    <col min="16384" max="16384" width="2.28515625" style="11" customWidth="1"/>
  </cols>
  <sheetData>
    <row r="1" spans="2:78" s="10" customFormat="1" ht="4.5" customHeight="1" x14ac:dyDescent="0.25">
      <c r="B1" s="9"/>
      <c r="C1" s="9"/>
    </row>
    <row r="2" spans="2:78" s="13" customFormat="1" ht="32.25" customHeight="1" x14ac:dyDescent="0.2">
      <c r="B2" s="110"/>
      <c r="C2" s="111"/>
      <c r="D2" s="103" t="s">
        <v>108</v>
      </c>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98" t="s">
        <v>107</v>
      </c>
      <c r="BP2" s="99"/>
      <c r="BQ2" s="100"/>
      <c r="BR2" s="1"/>
    </row>
    <row r="3" spans="2:78" s="13" customFormat="1" ht="32.25" customHeight="1" x14ac:dyDescent="0.2">
      <c r="B3" s="112"/>
      <c r="C3" s="11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98" t="s">
        <v>82</v>
      </c>
      <c r="BP3" s="99"/>
      <c r="BQ3" s="100"/>
      <c r="BR3" s="1"/>
    </row>
    <row r="4" spans="2:78" s="13" customFormat="1" ht="32.25" customHeight="1" x14ac:dyDescent="0.2">
      <c r="B4" s="112"/>
      <c r="C4" s="11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98" t="s">
        <v>109</v>
      </c>
      <c r="BP4" s="99"/>
      <c r="BQ4" s="100"/>
      <c r="BR4" s="1"/>
    </row>
    <row r="5" spans="2:78" s="13" customFormat="1" ht="32.25" customHeight="1" x14ac:dyDescent="0.2">
      <c r="B5" s="114"/>
      <c r="C5" s="115"/>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98" t="s">
        <v>83</v>
      </c>
      <c r="BP5" s="99"/>
      <c r="BQ5" s="100"/>
      <c r="BR5" s="1"/>
    </row>
    <row r="6" spans="2:78" s="10" customFormat="1" ht="7.5" customHeight="1" x14ac:dyDescent="0.25">
      <c r="B6" s="9"/>
      <c r="C6" s="9"/>
      <c r="BQ6" s="1"/>
      <c r="BR6" s="1"/>
    </row>
    <row r="7" spans="2:78" s="10" customFormat="1" ht="15" customHeight="1" x14ac:dyDescent="0.25">
      <c r="B7" s="116" t="s">
        <v>1</v>
      </c>
      <c r="C7" s="117"/>
      <c r="D7" s="124" t="s">
        <v>2</v>
      </c>
      <c r="E7" s="125" t="s">
        <v>13</v>
      </c>
      <c r="F7" s="126"/>
      <c r="G7" s="127">
        <v>2019</v>
      </c>
    </row>
    <row r="8" spans="2:78" s="10" customFormat="1" ht="15" customHeight="1" x14ac:dyDescent="0.25">
      <c r="B8" s="118"/>
      <c r="C8" s="119"/>
      <c r="D8" s="124" t="s">
        <v>3</v>
      </c>
      <c r="E8" s="128" t="s">
        <v>17</v>
      </c>
      <c r="F8" s="129"/>
      <c r="G8" s="130"/>
    </row>
    <row r="9" spans="2:78" s="31" customFormat="1" ht="7.5" customHeight="1" x14ac:dyDescent="0.25"/>
    <row r="10" spans="2:78" s="1" customFormat="1" ht="22.5" customHeight="1" x14ac:dyDescent="0.25">
      <c r="B10" s="122" t="s">
        <v>5</v>
      </c>
      <c r="C10" s="123"/>
      <c r="D10" s="123"/>
      <c r="E10" s="123"/>
      <c r="F10" s="123"/>
      <c r="G10" s="123"/>
      <c r="H10" s="123"/>
      <c r="I10" s="123"/>
      <c r="J10" s="123"/>
      <c r="K10" s="123"/>
      <c r="L10" s="123"/>
      <c r="M10" s="123"/>
      <c r="N10" s="123"/>
      <c r="O10" s="123"/>
      <c r="P10" s="123"/>
      <c r="Q10" s="123"/>
      <c r="R10" s="123"/>
      <c r="S10" s="123"/>
      <c r="T10" s="123"/>
      <c r="U10" s="101" t="s">
        <v>6</v>
      </c>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2"/>
      <c r="BS10" s="91" t="s">
        <v>7</v>
      </c>
      <c r="BT10" s="92"/>
      <c r="BU10" s="93"/>
      <c r="BV10" s="97" t="s">
        <v>8</v>
      </c>
      <c r="BW10" s="97"/>
      <c r="BX10" s="97"/>
      <c r="BY10" s="58"/>
      <c r="BZ10" s="58"/>
    </row>
    <row r="11" spans="2:78" s="2" customFormat="1" ht="19.5" customHeight="1" x14ac:dyDescent="0.25">
      <c r="B11" s="120" t="s">
        <v>9</v>
      </c>
      <c r="C11" s="121"/>
      <c r="D11" s="121"/>
      <c r="E11" s="107" t="s">
        <v>10</v>
      </c>
      <c r="F11" s="107"/>
      <c r="G11" s="107"/>
      <c r="H11" s="107"/>
      <c r="I11" s="107"/>
      <c r="J11" s="108" t="s">
        <v>11</v>
      </c>
      <c r="K11" s="108"/>
      <c r="L11" s="108"/>
      <c r="M11" s="108"/>
      <c r="N11" s="108"/>
      <c r="O11" s="108"/>
      <c r="P11" s="108"/>
      <c r="Q11" s="109" t="s">
        <v>12</v>
      </c>
      <c r="R11" s="109"/>
      <c r="S11" s="109"/>
      <c r="T11" s="109"/>
      <c r="U11" s="104" t="s">
        <v>13</v>
      </c>
      <c r="V11" s="105"/>
      <c r="W11" s="105"/>
      <c r="X11" s="106"/>
      <c r="Y11" s="104" t="s">
        <v>14</v>
      </c>
      <c r="Z11" s="105"/>
      <c r="AA11" s="105"/>
      <c r="AB11" s="106"/>
      <c r="AC11" s="104" t="s">
        <v>4</v>
      </c>
      <c r="AD11" s="105"/>
      <c r="AE11" s="105"/>
      <c r="AF11" s="106"/>
      <c r="AG11" s="104" t="s">
        <v>15</v>
      </c>
      <c r="AH11" s="105"/>
      <c r="AI11" s="105"/>
      <c r="AJ11" s="106"/>
      <c r="AK11" s="104" t="s">
        <v>16</v>
      </c>
      <c r="AL11" s="105"/>
      <c r="AM11" s="105"/>
      <c r="AN11" s="106"/>
      <c r="AO11" s="104" t="s">
        <v>17</v>
      </c>
      <c r="AP11" s="105"/>
      <c r="AQ11" s="105"/>
      <c r="AR11" s="106"/>
      <c r="AS11" s="104" t="s">
        <v>18</v>
      </c>
      <c r="AT11" s="105"/>
      <c r="AU11" s="105"/>
      <c r="AV11" s="106"/>
      <c r="AW11" s="104" t="s">
        <v>19</v>
      </c>
      <c r="AX11" s="105"/>
      <c r="AY11" s="105"/>
      <c r="AZ11" s="106"/>
      <c r="BA11" s="104" t="s">
        <v>20</v>
      </c>
      <c r="BB11" s="105"/>
      <c r="BC11" s="105"/>
      <c r="BD11" s="106"/>
      <c r="BE11" s="104" t="s">
        <v>21</v>
      </c>
      <c r="BF11" s="105"/>
      <c r="BG11" s="105"/>
      <c r="BH11" s="106"/>
      <c r="BI11" s="104" t="s">
        <v>22</v>
      </c>
      <c r="BJ11" s="105"/>
      <c r="BK11" s="105"/>
      <c r="BL11" s="106"/>
      <c r="BM11" s="104" t="s">
        <v>23</v>
      </c>
      <c r="BN11" s="105"/>
      <c r="BO11" s="105"/>
      <c r="BP11" s="106"/>
      <c r="BS11" s="94"/>
      <c r="BT11" s="95"/>
      <c r="BU11" s="96"/>
      <c r="BV11" s="97"/>
      <c r="BW11" s="97"/>
      <c r="BX11" s="97"/>
      <c r="BY11" s="58"/>
      <c r="BZ11" s="58"/>
    </row>
    <row r="12" spans="2:78" s="4" customFormat="1" ht="48.75" customHeight="1" x14ac:dyDescent="0.25">
      <c r="B12" s="32" t="s">
        <v>24</v>
      </c>
      <c r="C12" s="32" t="s">
        <v>25</v>
      </c>
      <c r="D12" s="32" t="s">
        <v>26</v>
      </c>
      <c r="E12" s="6" t="s">
        <v>27</v>
      </c>
      <c r="F12" s="6" t="s">
        <v>28</v>
      </c>
      <c r="G12" s="6" t="s">
        <v>29</v>
      </c>
      <c r="H12" s="6" t="s">
        <v>30</v>
      </c>
      <c r="I12" s="6" t="s">
        <v>31</v>
      </c>
      <c r="J12" s="33" t="s">
        <v>33</v>
      </c>
      <c r="K12" s="33" t="s">
        <v>32</v>
      </c>
      <c r="L12" s="33" t="s">
        <v>36</v>
      </c>
      <c r="M12" s="33" t="s">
        <v>103</v>
      </c>
      <c r="N12" s="33" t="s">
        <v>35</v>
      </c>
      <c r="O12" s="33" t="s">
        <v>34</v>
      </c>
      <c r="P12" s="33" t="s">
        <v>37</v>
      </c>
      <c r="Q12" s="34" t="s">
        <v>38</v>
      </c>
      <c r="R12" s="34" t="s">
        <v>39</v>
      </c>
      <c r="S12" s="34" t="s">
        <v>40</v>
      </c>
      <c r="T12" s="34" t="s">
        <v>41</v>
      </c>
      <c r="U12" s="3" t="str">
        <f>U11&amp;" Ejecutado"</f>
        <v>Enero Ejecutado</v>
      </c>
      <c r="V12" s="3" t="str">
        <f>U11&amp;" Programado"</f>
        <v>Enero Programado</v>
      </c>
      <c r="W12" s="3" t="str">
        <f>U11&amp;" Resultado"</f>
        <v>Enero Resultado</v>
      </c>
      <c r="X12" s="3" t="str">
        <f>U11&amp;" Análisis mensual"</f>
        <v>Enero Análisis mensual</v>
      </c>
      <c r="Y12" s="3" t="str">
        <f>Y11&amp;" Ejecutado"</f>
        <v>Febrero Ejecutado</v>
      </c>
      <c r="Z12" s="3" t="str">
        <f>Y11&amp;" Programado"</f>
        <v>Febrero Programado</v>
      </c>
      <c r="AA12" s="3" t="str">
        <f>Y11&amp;" Resultado"</f>
        <v>Febrero Resultado</v>
      </c>
      <c r="AB12" s="3" t="str">
        <f>Y11&amp;" Análisis mensual"</f>
        <v>Febrero Análisis mensual</v>
      </c>
      <c r="AC12" s="3" t="str">
        <f>AC11&amp;" Ejecutado"</f>
        <v>Marzo Ejecutado</v>
      </c>
      <c r="AD12" s="3" t="str">
        <f>AC11&amp;" Programado"</f>
        <v>Marzo Programado</v>
      </c>
      <c r="AE12" s="3" t="str">
        <f>AC11&amp;" Resultado"</f>
        <v>Marzo Resultado</v>
      </c>
      <c r="AF12" s="3" t="str">
        <f>AC11&amp;" Análisis mensual"</f>
        <v>Marzo Análisis mensual</v>
      </c>
      <c r="AG12" s="3" t="str">
        <f>AG11&amp;" Ejecutado"</f>
        <v>Abril Ejecutado</v>
      </c>
      <c r="AH12" s="3" t="str">
        <f>AG11&amp;" Programado"</f>
        <v>Abril Programado</v>
      </c>
      <c r="AI12" s="3" t="str">
        <f>AG11&amp;" Resultado"</f>
        <v>Abril Resultado</v>
      </c>
      <c r="AJ12" s="3" t="str">
        <f>AG11&amp;" Análisis mensual"</f>
        <v>Abril Análisis mensual</v>
      </c>
      <c r="AK12" s="3" t="str">
        <f>AK11&amp;" Ejecutado"</f>
        <v>Mayo Ejecutado</v>
      </c>
      <c r="AL12" s="3" t="str">
        <f>AK11&amp;" Programado"</f>
        <v>Mayo Programado</v>
      </c>
      <c r="AM12" s="3" t="str">
        <f>AK11&amp;" Resultado"</f>
        <v>Mayo Resultado</v>
      </c>
      <c r="AN12" s="3" t="str">
        <f>AK11&amp;" Análisis mensual"</f>
        <v>Mayo Análisis mensual</v>
      </c>
      <c r="AO12" s="3" t="str">
        <f>AO11&amp;" Ejecutado"</f>
        <v>Junio Ejecutado</v>
      </c>
      <c r="AP12" s="3" t="str">
        <f>AO11&amp;" Programado"</f>
        <v>Junio Programado</v>
      </c>
      <c r="AQ12" s="3" t="str">
        <f>AO11&amp;" Resultado"</f>
        <v>Junio Resultado</v>
      </c>
      <c r="AR12" s="3" t="str">
        <f>AO11&amp;" Análisis mensual"</f>
        <v>Junio Análisis mensual</v>
      </c>
      <c r="AS12" s="3" t="str">
        <f>AS11&amp;" Ejecutado"</f>
        <v>Julio Ejecutado</v>
      </c>
      <c r="AT12" s="3" t="str">
        <f>AS11&amp;" Programado"</f>
        <v>Julio Programado</v>
      </c>
      <c r="AU12" s="3" t="str">
        <f>AS11&amp;" Resultado"</f>
        <v>Julio Resultado</v>
      </c>
      <c r="AV12" s="3" t="str">
        <f>AS11&amp;" Análisis mensual"</f>
        <v>Julio Análisis mensual</v>
      </c>
      <c r="AW12" s="3" t="str">
        <f>AW11&amp;" Ejecutado"</f>
        <v>Agosto Ejecutado</v>
      </c>
      <c r="AX12" s="3" t="str">
        <f>AW11&amp;" Programado"</f>
        <v>Agosto Programado</v>
      </c>
      <c r="AY12" s="3" t="str">
        <f>AW11&amp;" Resultado"</f>
        <v>Agosto Resultado</v>
      </c>
      <c r="AZ12" s="3" t="str">
        <f>AW11&amp;" Análisis mensual"</f>
        <v>Agosto Análisis mensual</v>
      </c>
      <c r="BA12" s="3" t="str">
        <f>BA11&amp;" Ejecutado"</f>
        <v>Septiembre Ejecutado</v>
      </c>
      <c r="BB12" s="3" t="str">
        <f>BA11&amp;" Programado"</f>
        <v>Septiembre Programado</v>
      </c>
      <c r="BC12" s="3" t="str">
        <f>BA11&amp;" Resultado"</f>
        <v>Septiembre Resultado</v>
      </c>
      <c r="BD12" s="3" t="str">
        <f>BA11&amp;" Análisis mensual"</f>
        <v>Septiembre Análisis mensual</v>
      </c>
      <c r="BE12" s="3" t="str">
        <f>BE11&amp;" Ejecutado"</f>
        <v>Octubre Ejecutado</v>
      </c>
      <c r="BF12" s="3" t="str">
        <f>BE11&amp;" Programado"</f>
        <v>Octubre Programado</v>
      </c>
      <c r="BG12" s="3" t="str">
        <f>BE11&amp;" Resultado"</f>
        <v>Octubre Resultado</v>
      </c>
      <c r="BH12" s="3" t="str">
        <f>BE11&amp;" Análisis mensual"</f>
        <v>Octubre Análisis mensual</v>
      </c>
      <c r="BI12" s="3" t="str">
        <f>BI11&amp;" Ejecutado"</f>
        <v>Noviembre Ejecutado</v>
      </c>
      <c r="BJ12" s="3" t="str">
        <f>BI11&amp;" Programado"</f>
        <v>Noviembre Programado</v>
      </c>
      <c r="BK12" s="3" t="str">
        <f>BI11&amp;" Resultado"</f>
        <v>Noviembre Resultado</v>
      </c>
      <c r="BL12" s="3" t="str">
        <f>BI11&amp;" Análisis mensual"</f>
        <v>Noviembre Análisis mensual</v>
      </c>
      <c r="BM12" s="3" t="str">
        <f>BM11&amp;" Ejecutado"</f>
        <v>Diciembre Ejecutado</v>
      </c>
      <c r="BN12" s="3" t="str">
        <f>BM11&amp;" Programado"</f>
        <v>Diciembre Programado</v>
      </c>
      <c r="BO12" s="3" t="str">
        <f>BM11&amp;" Resultado"</f>
        <v>Diciembre Resultado</v>
      </c>
      <c r="BP12" s="3" t="str">
        <f>BM11&amp;" Análisis mensual"</f>
        <v>Diciembre Análisis mensual</v>
      </c>
      <c r="BQ12" s="3" t="s">
        <v>42</v>
      </c>
      <c r="BS12" s="5" t="s">
        <v>43</v>
      </c>
      <c r="BT12" s="5" t="s">
        <v>44</v>
      </c>
      <c r="BU12" s="5" t="s">
        <v>45</v>
      </c>
      <c r="BV12" s="5" t="s">
        <v>46</v>
      </c>
      <c r="BW12" s="5" t="s">
        <v>47</v>
      </c>
      <c r="BX12" s="5" t="s">
        <v>48</v>
      </c>
      <c r="BY12" s="59"/>
      <c r="BZ12" s="59"/>
    </row>
    <row r="13" spans="2:78" s="8" customFormat="1" ht="191.25" customHeight="1" x14ac:dyDescent="0.25">
      <c r="B13" s="48" t="s">
        <v>97</v>
      </c>
      <c r="C13" s="48" t="s">
        <v>0</v>
      </c>
      <c r="D13" s="69" t="s">
        <v>49</v>
      </c>
      <c r="E13" s="49" t="s">
        <v>113</v>
      </c>
      <c r="F13" s="50" t="s">
        <v>110</v>
      </c>
      <c r="G13" s="69" t="s">
        <v>116</v>
      </c>
      <c r="H13" s="51" t="s">
        <v>117</v>
      </c>
      <c r="I13" s="51" t="s">
        <v>151</v>
      </c>
      <c r="J13" s="52" t="s">
        <v>54</v>
      </c>
      <c r="K13" s="69" t="s">
        <v>125</v>
      </c>
      <c r="L13" s="69" t="s">
        <v>126</v>
      </c>
      <c r="M13" s="69" t="s">
        <v>152</v>
      </c>
      <c r="N13" s="48" t="s">
        <v>111</v>
      </c>
      <c r="O13" s="52" t="s">
        <v>51</v>
      </c>
      <c r="P13" s="51" t="s">
        <v>153</v>
      </c>
      <c r="Q13" s="40">
        <v>0.9</v>
      </c>
      <c r="R13" s="48" t="s">
        <v>111</v>
      </c>
      <c r="S13" s="40">
        <v>1</v>
      </c>
      <c r="T13" s="48" t="s">
        <v>53</v>
      </c>
      <c r="U13" s="68"/>
      <c r="V13" s="68"/>
      <c r="W13" s="42"/>
      <c r="X13" s="73" t="s">
        <v>138</v>
      </c>
      <c r="Y13" s="78"/>
      <c r="Z13" s="78"/>
      <c r="AA13" s="75"/>
      <c r="AB13" s="79" t="s">
        <v>139</v>
      </c>
      <c r="AC13" s="76">
        <v>46</v>
      </c>
      <c r="AD13" s="77">
        <v>47</v>
      </c>
      <c r="AE13" s="38">
        <f>AC13/AD13</f>
        <v>0.97872340425531912</v>
      </c>
      <c r="AF13" s="73" t="s">
        <v>175</v>
      </c>
      <c r="AG13" s="74"/>
      <c r="AH13" s="74"/>
      <c r="AI13" s="75"/>
      <c r="AJ13" s="72" t="s">
        <v>172</v>
      </c>
      <c r="AK13" s="25"/>
      <c r="AL13" s="25"/>
      <c r="AM13" s="42"/>
      <c r="AN13" s="72" t="s">
        <v>173</v>
      </c>
      <c r="AO13" s="71">
        <v>177</v>
      </c>
      <c r="AP13" s="71">
        <v>188</v>
      </c>
      <c r="AQ13" s="86">
        <f>+AO13/AP13</f>
        <v>0.94148936170212771</v>
      </c>
      <c r="AR13" s="72" t="s">
        <v>183</v>
      </c>
      <c r="AS13" s="25"/>
      <c r="AT13" s="25"/>
      <c r="AU13" s="66"/>
      <c r="AV13" s="26"/>
      <c r="AW13" s="25"/>
      <c r="AX13" s="25"/>
      <c r="AY13" s="24"/>
      <c r="AZ13" s="26"/>
      <c r="BA13" s="25"/>
      <c r="BB13" s="25"/>
      <c r="BC13" s="24"/>
      <c r="BD13" s="26"/>
      <c r="BE13" s="25"/>
      <c r="BF13" s="25"/>
      <c r="BG13" s="24"/>
      <c r="BH13" s="26"/>
      <c r="BI13" s="25"/>
      <c r="BJ13" s="25"/>
      <c r="BK13" s="24"/>
      <c r="BL13" s="26"/>
      <c r="BM13" s="25"/>
      <c r="BN13" s="25"/>
      <c r="BO13" s="24"/>
      <c r="BP13" s="26"/>
      <c r="BQ13" s="26"/>
      <c r="BS13" s="89">
        <f>+U13+Y13+AC13+AG13+AK13+AO13</f>
        <v>223</v>
      </c>
      <c r="BT13" s="89">
        <f>+V13+Z13+AD13+AH13+AL13+AP13</f>
        <v>235</v>
      </c>
      <c r="BU13" s="44">
        <f>+BS13/BT13</f>
        <v>0.94893617021276599</v>
      </c>
      <c r="BV13" s="45">
        <f>+BU13</f>
        <v>0.94893617021276599</v>
      </c>
      <c r="BW13" s="46">
        <f>+S13</f>
        <v>1</v>
      </c>
      <c r="BX13" s="35">
        <f>+BV13/BW13</f>
        <v>0.94893617021276599</v>
      </c>
      <c r="BY13" s="60"/>
      <c r="BZ13" s="60"/>
    </row>
    <row r="14" spans="2:78" s="30" customFormat="1" ht="191.25" customHeight="1" x14ac:dyDescent="0.25">
      <c r="B14" s="48" t="s">
        <v>97</v>
      </c>
      <c r="C14" s="48" t="s">
        <v>0</v>
      </c>
      <c r="D14" s="69" t="s">
        <v>49</v>
      </c>
      <c r="E14" s="49" t="s">
        <v>114</v>
      </c>
      <c r="F14" s="50" t="s">
        <v>110</v>
      </c>
      <c r="G14" s="69" t="s">
        <v>118</v>
      </c>
      <c r="H14" s="51" t="s">
        <v>147</v>
      </c>
      <c r="I14" s="51" t="s">
        <v>148</v>
      </c>
      <c r="J14" s="52" t="s">
        <v>54</v>
      </c>
      <c r="K14" s="69" t="s">
        <v>127</v>
      </c>
      <c r="L14" s="69" t="s">
        <v>128</v>
      </c>
      <c r="M14" s="69" t="s">
        <v>129</v>
      </c>
      <c r="N14" s="48" t="s">
        <v>111</v>
      </c>
      <c r="O14" s="52" t="s">
        <v>55</v>
      </c>
      <c r="P14" s="51" t="s">
        <v>136</v>
      </c>
      <c r="Q14" s="40">
        <v>1</v>
      </c>
      <c r="R14" s="48" t="s">
        <v>111</v>
      </c>
      <c r="S14" s="40">
        <v>1</v>
      </c>
      <c r="T14" s="48" t="s">
        <v>53</v>
      </c>
      <c r="U14" s="68"/>
      <c r="V14" s="68"/>
      <c r="W14" s="42"/>
      <c r="X14" s="73" t="s">
        <v>140</v>
      </c>
      <c r="Y14" s="37"/>
      <c r="Z14" s="37"/>
      <c r="AA14" s="42"/>
      <c r="AB14" s="70" t="s">
        <v>141</v>
      </c>
      <c r="AC14" s="37"/>
      <c r="AD14" s="37"/>
      <c r="AE14" s="27"/>
      <c r="AF14" s="70" t="s">
        <v>142</v>
      </c>
      <c r="AG14" s="28"/>
      <c r="AH14" s="28"/>
      <c r="AI14" s="40"/>
      <c r="AJ14" s="70" t="s">
        <v>144</v>
      </c>
      <c r="AK14" s="28"/>
      <c r="AL14" s="28"/>
      <c r="AM14" s="27"/>
      <c r="AN14" s="70" t="s">
        <v>184</v>
      </c>
      <c r="AO14" s="81">
        <v>2</v>
      </c>
      <c r="AP14" s="81">
        <v>2</v>
      </c>
      <c r="AQ14" s="86">
        <f t="shared" ref="AQ14:AQ18" si="0">+AO14/AP14</f>
        <v>1</v>
      </c>
      <c r="AR14" s="70" t="s">
        <v>149</v>
      </c>
      <c r="AS14" s="28"/>
      <c r="AT14" s="28"/>
      <c r="AU14" s="27"/>
      <c r="AV14" s="29"/>
      <c r="AW14" s="28"/>
      <c r="AX14" s="28"/>
      <c r="AY14" s="27"/>
      <c r="AZ14" s="29"/>
      <c r="BA14" s="28"/>
      <c r="BB14" s="28"/>
      <c r="BC14" s="27"/>
      <c r="BD14" s="29"/>
      <c r="BE14" s="28"/>
      <c r="BF14" s="28"/>
      <c r="BG14" s="27"/>
      <c r="BH14" s="29"/>
      <c r="BI14" s="28"/>
      <c r="BJ14" s="28"/>
      <c r="BK14" s="27"/>
      <c r="BL14" s="29"/>
      <c r="BM14" s="28"/>
      <c r="BN14" s="28"/>
      <c r="BO14" s="27"/>
      <c r="BP14" s="29"/>
      <c r="BQ14" s="29"/>
      <c r="BS14" s="90">
        <f t="shared" ref="BS14:BT14" si="1">+AO14</f>
        <v>2</v>
      </c>
      <c r="BT14" s="90">
        <f t="shared" si="1"/>
        <v>2</v>
      </c>
      <c r="BU14" s="36">
        <f>+BS14/BT14</f>
        <v>1</v>
      </c>
      <c r="BV14" s="43">
        <f>+BU14</f>
        <v>1</v>
      </c>
      <c r="BW14" s="46">
        <f>+S14</f>
        <v>1</v>
      </c>
      <c r="BX14" s="44">
        <f>+BV14/BW14</f>
        <v>1</v>
      </c>
      <c r="BY14" s="60"/>
      <c r="BZ14" s="60"/>
    </row>
    <row r="15" spans="2:78" s="30" customFormat="1" ht="171" customHeight="1" x14ac:dyDescent="0.25">
      <c r="B15" s="48" t="s">
        <v>97</v>
      </c>
      <c r="C15" s="48" t="s">
        <v>0</v>
      </c>
      <c r="D15" s="69" t="s">
        <v>49</v>
      </c>
      <c r="E15" s="49" t="s">
        <v>115</v>
      </c>
      <c r="F15" s="50" t="s">
        <v>110</v>
      </c>
      <c r="G15" s="69" t="s">
        <v>119</v>
      </c>
      <c r="H15" s="51" t="s">
        <v>120</v>
      </c>
      <c r="I15" s="51" t="s">
        <v>121</v>
      </c>
      <c r="J15" s="52" t="s">
        <v>54</v>
      </c>
      <c r="K15" s="69" t="s">
        <v>130</v>
      </c>
      <c r="L15" s="69" t="s">
        <v>131</v>
      </c>
      <c r="M15" s="69" t="s">
        <v>132</v>
      </c>
      <c r="N15" s="48" t="s">
        <v>111</v>
      </c>
      <c r="O15" s="52" t="s">
        <v>51</v>
      </c>
      <c r="P15" s="51" t="s">
        <v>150</v>
      </c>
      <c r="Q15" s="40">
        <v>0.5</v>
      </c>
      <c r="R15" s="48" t="s">
        <v>111</v>
      </c>
      <c r="S15" s="40">
        <v>1</v>
      </c>
      <c r="T15" s="48" t="s">
        <v>53</v>
      </c>
      <c r="U15" s="68"/>
      <c r="V15" s="68"/>
      <c r="W15" s="42"/>
      <c r="X15" s="41"/>
      <c r="Y15" s="37"/>
      <c r="Z15" s="37"/>
      <c r="AA15" s="42"/>
      <c r="AB15" s="29"/>
      <c r="AC15" s="29">
        <v>3573</v>
      </c>
      <c r="AD15" s="29">
        <v>3573</v>
      </c>
      <c r="AE15" s="27">
        <f>+AC15/AD15</f>
        <v>1</v>
      </c>
      <c r="AF15" s="70" t="s">
        <v>146</v>
      </c>
      <c r="AG15" s="28"/>
      <c r="AH15" s="28"/>
      <c r="AI15" s="40"/>
      <c r="AJ15" s="70" t="s">
        <v>174</v>
      </c>
      <c r="AK15" s="28"/>
      <c r="AL15" s="28"/>
      <c r="AM15" s="27"/>
      <c r="AN15" s="70" t="s">
        <v>145</v>
      </c>
      <c r="AO15" s="29">
        <v>2275</v>
      </c>
      <c r="AP15" s="29">
        <v>2275</v>
      </c>
      <c r="AQ15" s="86">
        <f t="shared" si="0"/>
        <v>1</v>
      </c>
      <c r="AR15" s="70" t="s">
        <v>176</v>
      </c>
      <c r="AS15" s="28"/>
      <c r="AT15" s="28"/>
      <c r="AU15" s="67"/>
      <c r="AV15" s="29"/>
      <c r="AW15" s="28"/>
      <c r="AX15" s="28"/>
      <c r="AY15" s="27"/>
      <c r="AZ15" s="29"/>
      <c r="BA15" s="28"/>
      <c r="BB15" s="28"/>
      <c r="BC15" s="27"/>
      <c r="BD15" s="29"/>
      <c r="BE15" s="28"/>
      <c r="BF15" s="28"/>
      <c r="BG15" s="27"/>
      <c r="BH15" s="29"/>
      <c r="BI15" s="28"/>
      <c r="BJ15" s="28"/>
      <c r="BK15" s="27"/>
      <c r="BL15" s="29"/>
      <c r="BM15" s="28"/>
      <c r="BN15" s="28"/>
      <c r="BO15" s="27"/>
      <c r="BP15" s="29"/>
      <c r="BQ15" s="29"/>
      <c r="BS15" s="90">
        <f>+AC15+AO15</f>
        <v>5848</v>
      </c>
      <c r="BT15" s="90">
        <f>+AD15+AP15</f>
        <v>5848</v>
      </c>
      <c r="BU15" s="36">
        <f>+BS15/BT15</f>
        <v>1</v>
      </c>
      <c r="BV15" s="43">
        <f>+BU15</f>
        <v>1</v>
      </c>
      <c r="BW15" s="46">
        <f>+S15</f>
        <v>1</v>
      </c>
      <c r="BX15" s="44">
        <f>+BV15/BW15</f>
        <v>1</v>
      </c>
      <c r="BY15" s="60"/>
      <c r="BZ15" s="60"/>
    </row>
    <row r="16" spans="2:78" s="30" customFormat="1" ht="171" customHeight="1" x14ac:dyDescent="0.25">
      <c r="B16" s="48" t="s">
        <v>97</v>
      </c>
      <c r="C16" s="48" t="s">
        <v>0</v>
      </c>
      <c r="D16" s="69" t="s">
        <v>49</v>
      </c>
      <c r="E16" s="49" t="s">
        <v>112</v>
      </c>
      <c r="F16" s="50" t="s">
        <v>110</v>
      </c>
      <c r="G16" s="69" t="s">
        <v>122</v>
      </c>
      <c r="H16" s="51" t="s">
        <v>123</v>
      </c>
      <c r="I16" s="51" t="s">
        <v>124</v>
      </c>
      <c r="J16" s="52" t="s">
        <v>54</v>
      </c>
      <c r="K16" s="69" t="s">
        <v>133</v>
      </c>
      <c r="L16" s="69" t="s">
        <v>134</v>
      </c>
      <c r="M16" s="69" t="s">
        <v>135</v>
      </c>
      <c r="N16" s="48" t="s">
        <v>111</v>
      </c>
      <c r="O16" s="52" t="s">
        <v>74</v>
      </c>
      <c r="P16" s="51" t="s">
        <v>137</v>
      </c>
      <c r="Q16" s="40">
        <v>0.5</v>
      </c>
      <c r="R16" s="48" t="s">
        <v>111</v>
      </c>
      <c r="S16" s="40">
        <v>0.8</v>
      </c>
      <c r="T16" s="48" t="s">
        <v>53</v>
      </c>
      <c r="U16" s="78"/>
      <c r="V16" s="78"/>
      <c r="W16" s="75"/>
      <c r="X16" s="78" t="s">
        <v>143</v>
      </c>
      <c r="Y16" s="78"/>
      <c r="Z16" s="78"/>
      <c r="AA16" s="75"/>
      <c r="AB16" s="82" t="s">
        <v>143</v>
      </c>
      <c r="AC16" s="78"/>
      <c r="AD16" s="78"/>
      <c r="AE16" s="75"/>
      <c r="AF16" s="74" t="s">
        <v>143</v>
      </c>
      <c r="AG16" s="79">
        <v>178</v>
      </c>
      <c r="AH16" s="79">
        <v>178</v>
      </c>
      <c r="AI16" s="83">
        <f>+AG16/AH16</f>
        <v>1</v>
      </c>
      <c r="AJ16" s="74" t="s">
        <v>155</v>
      </c>
      <c r="AK16" s="71">
        <v>243</v>
      </c>
      <c r="AL16" s="71">
        <v>243</v>
      </c>
      <c r="AM16" s="83">
        <f>+AK16/AL16</f>
        <v>1</v>
      </c>
      <c r="AN16" s="84" t="s">
        <v>154</v>
      </c>
      <c r="AO16" s="71">
        <v>1574</v>
      </c>
      <c r="AP16" s="71">
        <v>1574</v>
      </c>
      <c r="AQ16" s="86">
        <f t="shared" si="0"/>
        <v>1</v>
      </c>
      <c r="AR16" s="84" t="s">
        <v>177</v>
      </c>
      <c r="AS16" s="28"/>
      <c r="AT16" s="28"/>
      <c r="AU16" s="27"/>
      <c r="AV16" s="29"/>
      <c r="AW16" s="28"/>
      <c r="AX16" s="28"/>
      <c r="AY16" s="27"/>
      <c r="AZ16" s="29"/>
      <c r="BA16" s="28"/>
      <c r="BB16" s="28"/>
      <c r="BC16" s="27"/>
      <c r="BD16" s="29"/>
      <c r="BE16" s="28"/>
      <c r="BF16" s="28"/>
      <c r="BG16" s="27"/>
      <c r="BH16" s="29"/>
      <c r="BI16" s="28"/>
      <c r="BJ16" s="28"/>
      <c r="BK16" s="27"/>
      <c r="BL16" s="29"/>
      <c r="BM16" s="28"/>
      <c r="BN16" s="28"/>
      <c r="BO16" s="27"/>
      <c r="BP16" s="29"/>
      <c r="BQ16" s="29"/>
      <c r="BS16" s="89">
        <f>+U16+Y16+AC16+AG16+AK16+AO16</f>
        <v>1995</v>
      </c>
      <c r="BT16" s="89">
        <f>+V16+Z16+AD16+AH16+AL16+AP16</f>
        <v>1995</v>
      </c>
      <c r="BU16" s="44">
        <f>+BS16/BT16</f>
        <v>1</v>
      </c>
      <c r="BV16" s="45">
        <f>+BU16</f>
        <v>1</v>
      </c>
      <c r="BW16" s="46">
        <f>+S16</f>
        <v>0.8</v>
      </c>
      <c r="BX16" s="35">
        <f>+BV16/BW16</f>
        <v>1.25</v>
      </c>
      <c r="BY16" s="47"/>
      <c r="BZ16" s="47"/>
    </row>
    <row r="17" spans="2:79" s="30" customFormat="1" ht="200.25" customHeight="1" x14ac:dyDescent="0.25">
      <c r="B17" s="48" t="s">
        <v>97</v>
      </c>
      <c r="C17" s="48" t="s">
        <v>71</v>
      </c>
      <c r="D17" s="69" t="s">
        <v>49</v>
      </c>
      <c r="E17" s="49" t="s">
        <v>156</v>
      </c>
      <c r="F17" s="50" t="s">
        <v>110</v>
      </c>
      <c r="G17" s="69" t="s">
        <v>185</v>
      </c>
      <c r="H17" s="51" t="s">
        <v>186</v>
      </c>
      <c r="I17" s="51" t="s">
        <v>157</v>
      </c>
      <c r="J17" s="52" t="s">
        <v>54</v>
      </c>
      <c r="K17" s="69" t="s">
        <v>158</v>
      </c>
      <c r="L17" s="69" t="s">
        <v>159</v>
      </c>
      <c r="M17" s="69" t="s">
        <v>160</v>
      </c>
      <c r="N17" s="48" t="s">
        <v>111</v>
      </c>
      <c r="O17" s="52" t="s">
        <v>51</v>
      </c>
      <c r="P17" s="51" t="s">
        <v>161</v>
      </c>
      <c r="Q17" s="40">
        <v>0.97</v>
      </c>
      <c r="R17" s="48" t="s">
        <v>162</v>
      </c>
      <c r="S17" s="40">
        <v>0.98</v>
      </c>
      <c r="T17" s="48" t="s">
        <v>105</v>
      </c>
      <c r="U17" s="78"/>
      <c r="V17" s="78"/>
      <c r="W17" s="75"/>
      <c r="X17" s="78"/>
      <c r="Y17" s="78"/>
      <c r="Z17" s="78"/>
      <c r="AA17" s="75"/>
      <c r="AB17" s="76"/>
      <c r="AC17" s="78"/>
      <c r="AD17" s="78"/>
      <c r="AE17" s="75"/>
      <c r="AF17" s="74" t="s">
        <v>163</v>
      </c>
      <c r="AG17" s="78"/>
      <c r="AH17" s="78"/>
      <c r="AI17" s="75"/>
      <c r="AJ17" s="79" t="s">
        <v>187</v>
      </c>
      <c r="AK17" s="25"/>
      <c r="AL17" s="25"/>
      <c r="AM17" s="65"/>
      <c r="AN17" s="79" t="s">
        <v>188</v>
      </c>
      <c r="AO17" s="71">
        <v>112715291169</v>
      </c>
      <c r="AP17" s="71">
        <v>120134086786</v>
      </c>
      <c r="AQ17" s="86">
        <f t="shared" si="0"/>
        <v>0.938245706814125</v>
      </c>
      <c r="AR17" s="80" t="s">
        <v>190</v>
      </c>
      <c r="AS17" s="53"/>
      <c r="AT17" s="53"/>
      <c r="AU17" s="39"/>
      <c r="AV17" s="54"/>
      <c r="AW17" s="53"/>
      <c r="AX17" s="53"/>
      <c r="AY17" s="39"/>
      <c r="AZ17" s="54"/>
      <c r="BA17" s="53"/>
      <c r="BB17" s="88">
        <v>186011206308</v>
      </c>
      <c r="BC17" s="39"/>
      <c r="BD17" s="54"/>
      <c r="BE17" s="53"/>
      <c r="BF17" s="53"/>
      <c r="BG17" s="39"/>
      <c r="BH17" s="54"/>
      <c r="BI17" s="53"/>
      <c r="BJ17" s="53"/>
      <c r="BK17" s="39"/>
      <c r="BL17" s="54"/>
      <c r="BM17" s="53"/>
      <c r="BN17" s="88">
        <v>262113730000</v>
      </c>
      <c r="BO17" s="39"/>
      <c r="BP17" s="54"/>
      <c r="BQ17" s="26"/>
      <c r="BS17" s="90">
        <f>+AO17</f>
        <v>112715291169</v>
      </c>
      <c r="BT17" s="90">
        <f>+AP17</f>
        <v>120134086786</v>
      </c>
      <c r="BU17" s="43">
        <f>+BS17/BT17</f>
        <v>0.938245706814125</v>
      </c>
      <c r="BV17" s="36">
        <f>+BS17/427015283247</f>
        <v>0.26396078920623006</v>
      </c>
      <c r="BW17" s="46">
        <v>0.98</v>
      </c>
      <c r="BX17" s="36">
        <f>+BV17/BW17</f>
        <v>0.26934774408798984</v>
      </c>
      <c r="BY17" s="57">
        <f>+AC17+AO17+AZ17+BM17</f>
        <v>112715291169</v>
      </c>
      <c r="BZ17" s="57">
        <f>+AD17+AP17+BA17+BN17</f>
        <v>382247816786</v>
      </c>
      <c r="CA17" s="61">
        <f>+(BY17/BZ17)*0.98</f>
        <v>0.28897741332937726</v>
      </c>
    </row>
    <row r="18" spans="2:79" s="30" customFormat="1" ht="181.5" customHeight="1" x14ac:dyDescent="0.25">
      <c r="B18" s="48" t="s">
        <v>97</v>
      </c>
      <c r="C18" s="48" t="s">
        <v>71</v>
      </c>
      <c r="D18" s="69" t="s">
        <v>49</v>
      </c>
      <c r="E18" s="49" t="s">
        <v>164</v>
      </c>
      <c r="F18" s="50" t="s">
        <v>110</v>
      </c>
      <c r="G18" s="69" t="s">
        <v>165</v>
      </c>
      <c r="H18" s="51" t="s">
        <v>166</v>
      </c>
      <c r="I18" s="51" t="s">
        <v>167</v>
      </c>
      <c r="J18" s="52" t="s">
        <v>54</v>
      </c>
      <c r="K18" s="69" t="s">
        <v>168</v>
      </c>
      <c r="L18" s="69" t="s">
        <v>169</v>
      </c>
      <c r="M18" s="69" t="s">
        <v>189</v>
      </c>
      <c r="N18" s="48" t="s">
        <v>111</v>
      </c>
      <c r="O18" s="52" t="s">
        <v>74</v>
      </c>
      <c r="P18" s="51" t="s">
        <v>170</v>
      </c>
      <c r="Q18" s="40">
        <v>0.94</v>
      </c>
      <c r="R18" s="48" t="s">
        <v>162</v>
      </c>
      <c r="S18" s="40">
        <v>0.97</v>
      </c>
      <c r="T18" s="48" t="s">
        <v>53</v>
      </c>
      <c r="U18" s="87">
        <v>15</v>
      </c>
      <c r="V18" s="87">
        <v>15</v>
      </c>
      <c r="W18" s="73">
        <v>1</v>
      </c>
      <c r="X18" s="78" t="s">
        <v>178</v>
      </c>
      <c r="Y18" s="87">
        <v>25</v>
      </c>
      <c r="Z18" s="87">
        <v>26</v>
      </c>
      <c r="AA18" s="40">
        <f>+Y18/Z18</f>
        <v>0.96153846153846156</v>
      </c>
      <c r="AB18" s="76" t="s">
        <v>179</v>
      </c>
      <c r="AC18" s="87">
        <v>27</v>
      </c>
      <c r="AD18" s="87">
        <v>28</v>
      </c>
      <c r="AE18" s="40">
        <f>+AC18/AD18</f>
        <v>0.9642857142857143</v>
      </c>
      <c r="AF18" s="74" t="s">
        <v>171</v>
      </c>
      <c r="AG18" s="87">
        <v>29</v>
      </c>
      <c r="AH18" s="87">
        <v>29</v>
      </c>
      <c r="AI18" s="40">
        <v>1</v>
      </c>
      <c r="AJ18" s="74" t="s">
        <v>180</v>
      </c>
      <c r="AK18" s="87">
        <v>29</v>
      </c>
      <c r="AL18" s="87">
        <v>32</v>
      </c>
      <c r="AM18" s="40">
        <f>+AK18/AL18</f>
        <v>0.90625</v>
      </c>
      <c r="AN18" s="85" t="s">
        <v>181</v>
      </c>
      <c r="AO18" s="71">
        <v>31</v>
      </c>
      <c r="AP18" s="71">
        <v>31</v>
      </c>
      <c r="AQ18" s="86">
        <f t="shared" si="0"/>
        <v>1</v>
      </c>
      <c r="AR18" s="80" t="s">
        <v>182</v>
      </c>
      <c r="AS18" s="55"/>
      <c r="AT18" s="55">
        <v>31</v>
      </c>
      <c r="AU18" s="40"/>
      <c r="AV18" s="56"/>
      <c r="AW18" s="55"/>
      <c r="AX18" s="56">
        <v>31</v>
      </c>
      <c r="AY18" s="40"/>
      <c r="AZ18" s="56"/>
      <c r="BA18" s="55"/>
      <c r="BB18" s="56">
        <v>30</v>
      </c>
      <c r="BC18" s="40"/>
      <c r="BD18" s="56"/>
      <c r="BE18" s="55"/>
      <c r="BF18" s="56">
        <v>31</v>
      </c>
      <c r="BG18" s="40"/>
      <c r="BH18" s="56"/>
      <c r="BI18" s="55"/>
      <c r="BJ18" s="56">
        <v>30</v>
      </c>
      <c r="BK18" s="40"/>
      <c r="BL18" s="56"/>
      <c r="BM18" s="55"/>
      <c r="BN18" s="56">
        <v>23</v>
      </c>
      <c r="BO18" s="40"/>
      <c r="BP18" s="56"/>
      <c r="BQ18" s="29"/>
      <c r="BS18" s="90">
        <f t="shared" ref="BS18" si="2">+AG18+AK18+AO18</f>
        <v>89</v>
      </c>
      <c r="BT18" s="90">
        <f t="shared" ref="BT18" si="3">+AH18+AL18+AP18</f>
        <v>92</v>
      </c>
      <c r="BU18" s="43">
        <v>1</v>
      </c>
      <c r="BV18" s="43">
        <f t="shared" ref="BV18" si="4">+BU18</f>
        <v>1</v>
      </c>
      <c r="BW18" s="46">
        <f>+S18</f>
        <v>0.97</v>
      </c>
      <c r="BX18" s="36">
        <f t="shared" ref="BX18" si="5">+BV18/BW18</f>
        <v>1.0309278350515465</v>
      </c>
      <c r="BY18" s="62">
        <v>427015283247</v>
      </c>
      <c r="BZ18" s="63">
        <f>+BZ17*98%</f>
        <v>374602860450.27997</v>
      </c>
      <c r="CA18" s="64">
        <v>418474977582.06</v>
      </c>
    </row>
    <row r="19" spans="2:79" ht="15" customHeight="1" x14ac:dyDescent="0.25">
      <c r="E19" s="8"/>
      <c r="G19" s="12"/>
      <c r="Q19" s="12"/>
      <c r="R19" s="8"/>
      <c r="W19" s="7"/>
      <c r="X19" s="8"/>
      <c r="AA19" s="7"/>
      <c r="AE19" s="7"/>
      <c r="AI19" s="7"/>
      <c r="AJ19" s="8"/>
      <c r="AM19" s="7"/>
      <c r="AQ19" s="7"/>
      <c r="AU19" s="7"/>
      <c r="AY19" s="7"/>
      <c r="BC19" s="7"/>
      <c r="BG19" s="7"/>
      <c r="BK19" s="7"/>
      <c r="BO19" s="7"/>
    </row>
  </sheetData>
  <sheetProtection formatCells="0" formatColumns="0" formatRows="0" insertColumns="0" insertRows="0" insertHyperlinks="0" deleteColumns="0" deleteRows="0" sort="0" autoFilter="0" pivotTables="0"/>
  <autoFilter ref="B12:BX16"/>
  <dataConsolidate/>
  <mergeCells count="30">
    <mergeCell ref="B2:C5"/>
    <mergeCell ref="Y11:AB11"/>
    <mergeCell ref="AC11:AF11"/>
    <mergeCell ref="B7:C8"/>
    <mergeCell ref="E7:F7"/>
    <mergeCell ref="E8:F8"/>
    <mergeCell ref="G7:G8"/>
    <mergeCell ref="B11:D11"/>
    <mergeCell ref="B10:T10"/>
    <mergeCell ref="AG11:AJ11"/>
    <mergeCell ref="E11:I11"/>
    <mergeCell ref="J11:P11"/>
    <mergeCell ref="Q11:T11"/>
    <mergeCell ref="U11:X11"/>
    <mergeCell ref="BS10:BU11"/>
    <mergeCell ref="BV10:BX11"/>
    <mergeCell ref="BO2:BQ2"/>
    <mergeCell ref="BO3:BQ3"/>
    <mergeCell ref="BO4:BQ4"/>
    <mergeCell ref="BO5:BQ5"/>
    <mergeCell ref="U10:BP10"/>
    <mergeCell ref="D2:BN5"/>
    <mergeCell ref="AS11:AV11"/>
    <mergeCell ref="AW11:AZ11"/>
    <mergeCell ref="BA11:BD11"/>
    <mergeCell ref="BE11:BH11"/>
    <mergeCell ref="BI11:BL11"/>
    <mergeCell ref="BM11:BP11"/>
    <mergeCell ref="AO11:AR11"/>
    <mergeCell ref="AK11:AN11"/>
  </mergeCells>
  <conditionalFormatting sqref="BQ13:BQ14">
    <cfRule type="containsBlanks" dxfId="201" priority="489">
      <formula>LEN(TRIM(BQ13))=0</formula>
    </cfRule>
    <cfRule type="cellIs" dxfId="200" priority="490" operator="notEqual">
      <formula>""""""</formula>
    </cfRule>
  </conditionalFormatting>
  <conditionalFormatting sqref="BP14">
    <cfRule type="containsBlanks" dxfId="199" priority="305">
      <formula>LEN(TRIM(BP14))=0</formula>
    </cfRule>
    <cfRule type="cellIs" dxfId="198" priority="306" operator="notEqual">
      <formula>""""""</formula>
    </cfRule>
  </conditionalFormatting>
  <conditionalFormatting sqref="BP13">
    <cfRule type="containsBlanks" dxfId="197" priority="303">
      <formula>LEN(TRIM(BP13))=0</formula>
    </cfRule>
    <cfRule type="cellIs" dxfId="196" priority="304" operator="notEqual">
      <formula>""""""</formula>
    </cfRule>
  </conditionalFormatting>
  <conditionalFormatting sqref="BQ15:BQ16">
    <cfRule type="containsBlanks" dxfId="195" priority="265">
      <formula>LEN(TRIM(BQ15))=0</formula>
    </cfRule>
    <cfRule type="cellIs" dxfId="194" priority="266" operator="notEqual">
      <formula>""""""</formula>
    </cfRule>
  </conditionalFormatting>
  <conditionalFormatting sqref="AK15:AL15 AO15:AP15 AR15">
    <cfRule type="containsBlanks" dxfId="193" priority="261">
      <formula>LEN(TRIM(AK15))=0</formula>
    </cfRule>
    <cfRule type="cellIs" dxfId="192" priority="262" operator="notEqual">
      <formula>""""""</formula>
    </cfRule>
  </conditionalFormatting>
  <conditionalFormatting sqref="AV15:AV16 AS15:AT16">
    <cfRule type="containsBlanks" dxfId="191" priority="259">
      <formula>LEN(TRIM(AS15))=0</formula>
    </cfRule>
    <cfRule type="cellIs" dxfId="190" priority="260" operator="notEqual">
      <formula>""""""</formula>
    </cfRule>
  </conditionalFormatting>
  <conditionalFormatting sqref="BH15:BH16 BE15:BF16">
    <cfRule type="containsBlanks" dxfId="189" priority="253">
      <formula>LEN(TRIM(BE15))=0</formula>
    </cfRule>
    <cfRule type="cellIs" dxfId="188" priority="254" operator="notEqual">
      <formula>""""""</formula>
    </cfRule>
  </conditionalFormatting>
  <conditionalFormatting sqref="AZ15:AZ16 AW15:AX16">
    <cfRule type="containsBlanks" dxfId="187" priority="257">
      <formula>LEN(TRIM(AW15))=0</formula>
    </cfRule>
    <cfRule type="cellIs" dxfId="186" priority="258" operator="notEqual">
      <formula>""""""</formula>
    </cfRule>
  </conditionalFormatting>
  <conditionalFormatting sqref="BD15:BD16 BA15:BB16">
    <cfRule type="containsBlanks" dxfId="185" priority="255">
      <formula>LEN(TRIM(BA15))=0</formula>
    </cfRule>
    <cfRule type="cellIs" dxfId="184" priority="256" operator="notEqual">
      <formula>""""""</formula>
    </cfRule>
  </conditionalFormatting>
  <conditionalFormatting sqref="BL15:BL16 BI15:BJ16">
    <cfRule type="containsBlanks" dxfId="183" priority="251">
      <formula>LEN(TRIM(BI15))=0</formula>
    </cfRule>
    <cfRule type="cellIs" dxfId="182" priority="252" operator="notEqual">
      <formula>""""""</formula>
    </cfRule>
  </conditionalFormatting>
  <conditionalFormatting sqref="BP15:BP16 BM15:BN16">
    <cfRule type="containsBlanks" dxfId="181" priority="249">
      <formula>LEN(TRIM(BM15))=0</formula>
    </cfRule>
    <cfRule type="cellIs" dxfId="180" priority="250" operator="notEqual">
      <formula>""""""</formula>
    </cfRule>
  </conditionalFormatting>
  <conditionalFormatting sqref="AR14 AN14:AP14 AK14:AL14">
    <cfRule type="containsBlanks" dxfId="179" priority="239">
      <formula>LEN(TRIM(AK14))=0</formula>
    </cfRule>
    <cfRule type="cellIs" dxfId="178" priority="240" operator="notEqual">
      <formula>""""""</formula>
    </cfRule>
  </conditionalFormatting>
  <conditionalFormatting sqref="AR13 AN13:AP13 AK13:AL13">
    <cfRule type="containsBlanks" dxfId="177" priority="237">
      <formula>LEN(TRIM(AK13))=0</formula>
    </cfRule>
    <cfRule type="cellIs" dxfId="176" priority="238" operator="notEqual">
      <formula>""""""</formula>
    </cfRule>
  </conditionalFormatting>
  <conditionalFormatting sqref="AV14 AS14:AT14">
    <cfRule type="containsBlanks" dxfId="175" priority="235">
      <formula>LEN(TRIM(AS14))=0</formula>
    </cfRule>
    <cfRule type="cellIs" dxfId="174" priority="236" operator="notEqual">
      <formula>""""""</formula>
    </cfRule>
  </conditionalFormatting>
  <conditionalFormatting sqref="AV13 AS13:AT13">
    <cfRule type="containsBlanks" dxfId="173" priority="233">
      <formula>LEN(TRIM(AS13))=0</formula>
    </cfRule>
    <cfRule type="cellIs" dxfId="172" priority="234" operator="notEqual">
      <formula>""""""</formula>
    </cfRule>
  </conditionalFormatting>
  <conditionalFormatting sqref="BH14 BE14:BF14">
    <cfRule type="containsBlanks" dxfId="171" priority="223">
      <formula>LEN(TRIM(BE14))=0</formula>
    </cfRule>
    <cfRule type="cellIs" dxfId="170" priority="224" operator="notEqual">
      <formula>""""""</formula>
    </cfRule>
  </conditionalFormatting>
  <conditionalFormatting sqref="BH13 BE13:BF13">
    <cfRule type="containsBlanks" dxfId="169" priority="221">
      <formula>LEN(TRIM(BE13))=0</formula>
    </cfRule>
    <cfRule type="cellIs" dxfId="168" priority="222" operator="notEqual">
      <formula>""""""</formula>
    </cfRule>
  </conditionalFormatting>
  <conditionalFormatting sqref="AZ14 AW14:AX14">
    <cfRule type="containsBlanks" dxfId="167" priority="231">
      <formula>LEN(TRIM(AW14))=0</formula>
    </cfRule>
    <cfRule type="cellIs" dxfId="166" priority="232" operator="notEqual">
      <formula>""""""</formula>
    </cfRule>
  </conditionalFormatting>
  <conditionalFormatting sqref="AZ13 AW13:AX13">
    <cfRule type="containsBlanks" dxfId="165" priority="229">
      <formula>LEN(TRIM(AW13))=0</formula>
    </cfRule>
    <cfRule type="cellIs" dxfId="164" priority="230" operator="notEqual">
      <formula>""""""</formula>
    </cfRule>
  </conditionalFormatting>
  <conditionalFormatting sqref="BD14 BA14:BB14">
    <cfRule type="containsBlanks" dxfId="163" priority="227">
      <formula>LEN(TRIM(BA14))=0</formula>
    </cfRule>
    <cfRule type="cellIs" dxfId="162" priority="228" operator="notEqual">
      <formula>""""""</formula>
    </cfRule>
  </conditionalFormatting>
  <conditionalFormatting sqref="BD13 BA13:BB13">
    <cfRule type="containsBlanks" dxfId="161" priority="225">
      <formula>LEN(TRIM(BA13))=0</formula>
    </cfRule>
    <cfRule type="cellIs" dxfId="160" priority="226" operator="notEqual">
      <formula>""""""</formula>
    </cfRule>
  </conditionalFormatting>
  <conditionalFormatting sqref="BL14 BI14:BJ14">
    <cfRule type="containsBlanks" dxfId="159" priority="219">
      <formula>LEN(TRIM(BI14))=0</formula>
    </cfRule>
    <cfRule type="cellIs" dxfId="158" priority="220" operator="notEqual">
      <formula>""""""</formula>
    </cfRule>
  </conditionalFormatting>
  <conditionalFormatting sqref="BL13 BI13:BJ13">
    <cfRule type="containsBlanks" dxfId="157" priority="217">
      <formula>LEN(TRIM(BI13))=0</formula>
    </cfRule>
    <cfRule type="cellIs" dxfId="156" priority="218" operator="notEqual">
      <formula>""""""</formula>
    </cfRule>
  </conditionalFormatting>
  <conditionalFormatting sqref="BM14:BN14">
    <cfRule type="containsBlanks" dxfId="155" priority="215">
      <formula>LEN(TRIM(BM14))=0</formula>
    </cfRule>
    <cfRule type="cellIs" dxfId="154" priority="216" operator="notEqual">
      <formula>""""""</formula>
    </cfRule>
  </conditionalFormatting>
  <conditionalFormatting sqref="BM13:BN13">
    <cfRule type="containsBlanks" dxfId="153" priority="213">
      <formula>LEN(TRIM(BM13))=0</formula>
    </cfRule>
    <cfRule type="cellIs" dxfId="152" priority="214" operator="notEqual">
      <formula>""""""</formula>
    </cfRule>
  </conditionalFormatting>
  <conditionalFormatting sqref="AF14">
    <cfRule type="containsBlanks" dxfId="151" priority="211">
      <formula>LEN(TRIM(AF14))=0</formula>
    </cfRule>
    <cfRule type="cellIs" dxfId="150" priority="212" operator="notEqual">
      <formula>""""""</formula>
    </cfRule>
  </conditionalFormatting>
  <conditionalFormatting sqref="U13:V13 X13 AC13:AD13 AF13">
    <cfRule type="containsBlanks" dxfId="149" priority="209">
      <formula>LEN(TRIM(U13))=0</formula>
    </cfRule>
    <cfRule type="cellIs" dxfId="148" priority="210" operator="notEqual">
      <formula>""""""</formula>
    </cfRule>
  </conditionalFormatting>
  <conditionalFormatting sqref="U14:V14">
    <cfRule type="containsBlanks" dxfId="147" priority="205">
      <formula>LEN(TRIM(U14))=0</formula>
    </cfRule>
    <cfRule type="cellIs" dxfId="146" priority="206" operator="notEqual">
      <formula>""""""</formula>
    </cfRule>
  </conditionalFormatting>
  <conditionalFormatting sqref="U15:V15">
    <cfRule type="containsBlanks" dxfId="145" priority="203">
      <formula>LEN(TRIM(U15))=0</formula>
    </cfRule>
    <cfRule type="cellIs" dxfId="144" priority="204" operator="notEqual">
      <formula>""""""</formula>
    </cfRule>
  </conditionalFormatting>
  <conditionalFormatting sqref="AC14:AD14">
    <cfRule type="containsBlanks" dxfId="143" priority="193">
      <formula>LEN(TRIM(AC14))=0</formula>
    </cfRule>
    <cfRule type="cellIs" dxfId="142" priority="194" operator="notEqual">
      <formula>""""""</formula>
    </cfRule>
  </conditionalFormatting>
  <conditionalFormatting sqref="X14">
    <cfRule type="containsBlanks" dxfId="141" priority="185">
      <formula>LEN(TRIM(X14))=0</formula>
    </cfRule>
    <cfRule type="cellIs" dxfId="140" priority="186" operator="notEqual">
      <formula>""""""</formula>
    </cfRule>
  </conditionalFormatting>
  <conditionalFormatting sqref="X15">
    <cfRule type="containsBlanks" dxfId="139" priority="181">
      <formula>LEN(TRIM(X15))=0</formula>
    </cfRule>
    <cfRule type="cellIs" dxfId="138" priority="182" operator="notEqual">
      <formula>""""""</formula>
    </cfRule>
  </conditionalFormatting>
  <conditionalFormatting sqref="AB14">
    <cfRule type="containsBlanks" dxfId="137" priority="177">
      <formula>LEN(TRIM(AB14))=0</formula>
    </cfRule>
    <cfRule type="cellIs" dxfId="136" priority="178" operator="notEqual">
      <formula>""""""</formula>
    </cfRule>
  </conditionalFormatting>
  <conditionalFormatting sqref="Y13:Z13 AB13">
    <cfRule type="containsBlanks" dxfId="135" priority="175">
      <formula>LEN(TRIM(Y13))=0</formula>
    </cfRule>
    <cfRule type="cellIs" dxfId="134" priority="176" operator="notEqual">
      <formula>""""""</formula>
    </cfRule>
  </conditionalFormatting>
  <conditionalFormatting sqref="AB15">
    <cfRule type="containsBlanks" dxfId="133" priority="173">
      <formula>LEN(TRIM(AB15))=0</formula>
    </cfRule>
    <cfRule type="cellIs" dxfId="132" priority="174" operator="notEqual">
      <formula>""""""</formula>
    </cfRule>
  </conditionalFormatting>
  <conditionalFormatting sqref="Y14:Z14">
    <cfRule type="containsBlanks" dxfId="131" priority="171">
      <formula>LEN(TRIM(Y14))=0</formula>
    </cfRule>
    <cfRule type="cellIs" dxfId="130" priority="172" operator="notEqual">
      <formula>""""""</formula>
    </cfRule>
  </conditionalFormatting>
  <conditionalFormatting sqref="Y15:Z15">
    <cfRule type="containsBlanks" dxfId="129" priority="169">
      <formula>LEN(TRIM(Y15))=0</formula>
    </cfRule>
    <cfRule type="cellIs" dxfId="128" priority="170" operator="notEqual">
      <formula>""""""</formula>
    </cfRule>
  </conditionalFormatting>
  <conditionalFormatting sqref="AG14:AH14">
    <cfRule type="containsBlanks" dxfId="127" priority="165">
      <formula>LEN(TRIM(AG14))=0</formula>
    </cfRule>
    <cfRule type="cellIs" dxfId="126" priority="166" operator="notEqual">
      <formula>""""""</formula>
    </cfRule>
  </conditionalFormatting>
  <conditionalFormatting sqref="AG13:AH13">
    <cfRule type="containsBlanks" dxfId="125" priority="163">
      <formula>LEN(TRIM(AG13))=0</formula>
    </cfRule>
    <cfRule type="cellIs" dxfId="124" priority="164" operator="notEqual">
      <formula>""""""</formula>
    </cfRule>
  </conditionalFormatting>
  <conditionalFormatting sqref="AJ15 AG15:AH15">
    <cfRule type="containsBlanks" dxfId="123" priority="161">
      <formula>LEN(TRIM(AG15))=0</formula>
    </cfRule>
    <cfRule type="cellIs" dxfId="122" priority="162" operator="notEqual">
      <formula>""""""</formula>
    </cfRule>
  </conditionalFormatting>
  <conditionalFormatting sqref="AJ14">
    <cfRule type="containsBlanks" dxfId="121" priority="159">
      <formula>LEN(TRIM(AJ14))=0</formula>
    </cfRule>
    <cfRule type="cellIs" dxfId="120" priority="160" operator="notEqual">
      <formula>""""""</formula>
    </cfRule>
  </conditionalFormatting>
  <conditionalFormatting sqref="AV18 AS18:AT18">
    <cfRule type="containsBlanks" dxfId="119" priority="133">
      <formula>LEN(TRIM(AS18))=0</formula>
    </cfRule>
    <cfRule type="cellIs" dxfId="118" priority="134" operator="notEqual">
      <formula>""""""</formula>
    </cfRule>
  </conditionalFormatting>
  <conditionalFormatting sqref="AV17 AS17:AT17">
    <cfRule type="containsBlanks" dxfId="117" priority="131">
      <formula>LEN(TRIM(AS17))=0</formula>
    </cfRule>
    <cfRule type="cellIs" dxfId="116" priority="132" operator="notEqual">
      <formula>""""""</formula>
    </cfRule>
  </conditionalFormatting>
  <conditionalFormatting sqref="AZ18 AW18">
    <cfRule type="containsBlanks" dxfId="115" priority="129">
      <formula>LEN(TRIM(AW18))=0</formula>
    </cfRule>
    <cfRule type="cellIs" dxfId="114" priority="130" operator="notEqual">
      <formula>""""""</formula>
    </cfRule>
  </conditionalFormatting>
  <conditionalFormatting sqref="AZ17 AW17:AX17">
    <cfRule type="containsBlanks" dxfId="113" priority="127">
      <formula>LEN(TRIM(AW17))=0</formula>
    </cfRule>
    <cfRule type="cellIs" dxfId="112" priority="128" operator="notEqual">
      <formula>""""""</formula>
    </cfRule>
  </conditionalFormatting>
  <conditionalFormatting sqref="BD18 BA18:BB18">
    <cfRule type="containsBlanks" dxfId="111" priority="125">
      <formula>LEN(TRIM(BA18))=0</formula>
    </cfRule>
    <cfRule type="cellIs" dxfId="110" priority="126" operator="notEqual">
      <formula>""""""</formula>
    </cfRule>
  </conditionalFormatting>
  <conditionalFormatting sqref="BD17 BA17">
    <cfRule type="containsBlanks" dxfId="109" priority="123">
      <formula>LEN(TRIM(BA17))=0</formula>
    </cfRule>
    <cfRule type="cellIs" dxfId="108" priority="124" operator="notEqual">
      <formula>""""""</formula>
    </cfRule>
  </conditionalFormatting>
  <conditionalFormatting sqref="BM18">
    <cfRule type="containsBlanks" dxfId="107" priority="113">
      <formula>LEN(TRIM(BM18))=0</formula>
    </cfRule>
    <cfRule type="cellIs" dxfId="106" priority="114" operator="notEqual">
      <formula>""""""</formula>
    </cfRule>
  </conditionalFormatting>
  <conditionalFormatting sqref="BM17">
    <cfRule type="containsBlanks" dxfId="105" priority="111">
      <formula>LEN(TRIM(BM17))=0</formula>
    </cfRule>
    <cfRule type="cellIs" dxfId="104" priority="112" operator="notEqual">
      <formula>""""""</formula>
    </cfRule>
  </conditionalFormatting>
  <conditionalFormatting sqref="BH18 BE18">
    <cfRule type="containsBlanks" dxfId="103" priority="121">
      <formula>LEN(TRIM(BE18))=0</formula>
    </cfRule>
    <cfRule type="cellIs" dxfId="102" priority="122" operator="notEqual">
      <formula>""""""</formula>
    </cfRule>
  </conditionalFormatting>
  <conditionalFormatting sqref="BH17 BE17:BF17">
    <cfRule type="containsBlanks" dxfId="101" priority="119">
      <formula>LEN(TRIM(BE17))=0</formula>
    </cfRule>
    <cfRule type="cellIs" dxfId="100" priority="120" operator="notEqual">
      <formula>""""""</formula>
    </cfRule>
  </conditionalFormatting>
  <conditionalFormatting sqref="BL18 BI18">
    <cfRule type="containsBlanks" dxfId="99" priority="117">
      <formula>LEN(TRIM(BI18))=0</formula>
    </cfRule>
    <cfRule type="cellIs" dxfId="98" priority="118" operator="notEqual">
      <formula>""""""</formula>
    </cfRule>
  </conditionalFormatting>
  <conditionalFormatting sqref="BL17 BI17:BJ17">
    <cfRule type="containsBlanks" dxfId="97" priority="115">
      <formula>LEN(TRIM(BI17))=0</formula>
    </cfRule>
    <cfRule type="cellIs" dxfId="96" priority="116" operator="notEqual">
      <formula>""""""</formula>
    </cfRule>
  </conditionalFormatting>
  <conditionalFormatting sqref="BQ17:BQ18">
    <cfRule type="containsBlanks" dxfId="95" priority="153">
      <formula>LEN(TRIM(BQ17))=0</formula>
    </cfRule>
    <cfRule type="cellIs" dxfId="94" priority="154" operator="notEqual">
      <formula>""""""</formula>
    </cfRule>
  </conditionalFormatting>
  <conditionalFormatting sqref="BP18">
    <cfRule type="containsBlanks" dxfId="93" priority="147">
      <formula>LEN(TRIM(BP18))=0</formula>
    </cfRule>
    <cfRule type="cellIs" dxfId="92" priority="148" operator="notEqual">
      <formula>""""""</formula>
    </cfRule>
  </conditionalFormatting>
  <conditionalFormatting sqref="BP17">
    <cfRule type="containsBlanks" dxfId="91" priority="145">
      <formula>LEN(TRIM(BP17))=0</formula>
    </cfRule>
    <cfRule type="cellIs" dxfId="90" priority="146" operator="notEqual">
      <formula>""""""</formula>
    </cfRule>
  </conditionalFormatting>
  <conditionalFormatting sqref="AJ13">
    <cfRule type="containsBlanks" dxfId="89" priority="97">
      <formula>LEN(TRIM(AJ13))=0</formula>
    </cfRule>
    <cfRule type="cellIs" dxfId="88" priority="98" operator="notEqual">
      <formula>""""""</formula>
    </cfRule>
  </conditionalFormatting>
  <conditionalFormatting sqref="AF15">
    <cfRule type="containsBlanks" dxfId="87" priority="95">
      <formula>LEN(TRIM(AF15))=0</formula>
    </cfRule>
    <cfRule type="cellIs" dxfId="86" priority="96" operator="notEqual">
      <formula>""""""</formula>
    </cfRule>
  </conditionalFormatting>
  <conditionalFormatting sqref="AC15">
    <cfRule type="containsBlanks" dxfId="85" priority="93">
      <formula>LEN(TRIM(AC15))=0</formula>
    </cfRule>
    <cfRule type="cellIs" dxfId="84" priority="94" operator="notEqual">
      <formula>""""""</formula>
    </cfRule>
  </conditionalFormatting>
  <conditionalFormatting sqref="AD15">
    <cfRule type="containsBlanks" dxfId="83" priority="91">
      <formula>LEN(TRIM(AD15))=0</formula>
    </cfRule>
    <cfRule type="cellIs" dxfId="82" priority="92" operator="notEqual">
      <formula>""""""</formula>
    </cfRule>
  </conditionalFormatting>
  <conditionalFormatting sqref="AN15">
    <cfRule type="containsBlanks" dxfId="81" priority="89">
      <formula>LEN(TRIM(AN15))=0</formula>
    </cfRule>
    <cfRule type="cellIs" dxfId="80" priority="90" operator="notEqual">
      <formula>""""""</formula>
    </cfRule>
  </conditionalFormatting>
  <conditionalFormatting sqref="AM16:AO16 AN17:AO18 AJ16:AK17 AJ18">
    <cfRule type="containsBlanks" dxfId="79" priority="87">
      <formula>LEN(TRIM(AJ16))=0</formula>
    </cfRule>
    <cfRule type="cellIs" dxfId="78" priority="88" operator="notEqual">
      <formula>""""""</formula>
    </cfRule>
  </conditionalFormatting>
  <conditionalFormatting sqref="AR17:AR18 AB16:AB18 W18 U18">
    <cfRule type="containsBlanks" dxfId="77" priority="85">
      <formula>LEN(TRIM(U16))=0</formula>
    </cfRule>
    <cfRule type="cellIs" dxfId="76" priority="86" operator="notEqual">
      <formula>""""""</formula>
    </cfRule>
  </conditionalFormatting>
  <conditionalFormatting sqref="X16:Y16 X17:X18">
    <cfRule type="containsBlanks" dxfId="75" priority="83">
      <formula>LEN(TRIM(X16))=0</formula>
    </cfRule>
    <cfRule type="cellIs" dxfId="74" priority="84" operator="notEqual">
      <formula>""""""</formula>
    </cfRule>
  </conditionalFormatting>
  <conditionalFormatting sqref="AF16:AG16 AF17:AF18">
    <cfRule type="containsBlanks" dxfId="73" priority="81">
      <formula>LEN(TRIM(AF16))=0</formula>
    </cfRule>
    <cfRule type="cellIs" dxfId="72" priority="82" operator="notEqual">
      <formula>""""""</formula>
    </cfRule>
  </conditionalFormatting>
  <conditionalFormatting sqref="AI16">
    <cfRule type="containsBlanks" dxfId="71" priority="79">
      <formula>LEN(TRIM(AI16))=0</formula>
    </cfRule>
    <cfRule type="cellIs" dxfId="70" priority="80" operator="notEqual">
      <formula>""""""</formula>
    </cfRule>
  </conditionalFormatting>
  <conditionalFormatting sqref="AH16">
    <cfRule type="containsBlanks" dxfId="69" priority="75">
      <formula>LEN(TRIM(AH16))=0</formula>
    </cfRule>
    <cfRule type="cellIs" dxfId="68" priority="76" operator="notEqual">
      <formula>""""""</formula>
    </cfRule>
  </conditionalFormatting>
  <conditionalFormatting sqref="AL16">
    <cfRule type="containsBlanks" dxfId="67" priority="73">
      <formula>LEN(TRIM(AL16))=0</formula>
    </cfRule>
    <cfRule type="cellIs" dxfId="66" priority="74" operator="notEqual">
      <formula>""""""</formula>
    </cfRule>
  </conditionalFormatting>
  <conditionalFormatting sqref="AP16">
    <cfRule type="containsBlanks" dxfId="65" priority="71">
      <formula>LEN(TRIM(AP16))=0</formula>
    </cfRule>
    <cfRule type="cellIs" dxfId="64" priority="72" operator="notEqual">
      <formula>""""""</formula>
    </cfRule>
  </conditionalFormatting>
  <conditionalFormatting sqref="AR16">
    <cfRule type="containsBlanks" dxfId="63" priority="69">
      <formula>LEN(TRIM(AR16))=0</formula>
    </cfRule>
    <cfRule type="cellIs" dxfId="62" priority="70" operator="notEqual">
      <formula>""""""</formula>
    </cfRule>
  </conditionalFormatting>
  <conditionalFormatting sqref="AP17">
    <cfRule type="containsBlanks" dxfId="61" priority="67">
      <formula>LEN(TRIM(AP17))=0</formula>
    </cfRule>
    <cfRule type="cellIs" dxfId="60" priority="68" operator="notEqual">
      <formula>""""""</formula>
    </cfRule>
  </conditionalFormatting>
  <conditionalFormatting sqref="AP18">
    <cfRule type="containsBlanks" dxfId="59" priority="65">
      <formula>LEN(TRIM(AP18))=0</formula>
    </cfRule>
    <cfRule type="cellIs" dxfId="58" priority="66" operator="notEqual">
      <formula>""""""</formula>
    </cfRule>
  </conditionalFormatting>
  <conditionalFormatting sqref="AL17">
    <cfRule type="containsBlanks" dxfId="57" priority="61">
      <formula>LEN(TRIM(AL17))=0</formula>
    </cfRule>
    <cfRule type="cellIs" dxfId="56" priority="62" operator="notEqual">
      <formula>""""""</formula>
    </cfRule>
  </conditionalFormatting>
  <conditionalFormatting sqref="V18">
    <cfRule type="containsBlanks" dxfId="55" priority="59">
      <formula>LEN(TRIM(V18))=0</formula>
    </cfRule>
    <cfRule type="cellIs" dxfId="54" priority="60" operator="notEqual">
      <formula>""""""</formula>
    </cfRule>
  </conditionalFormatting>
  <conditionalFormatting sqref="Y18">
    <cfRule type="containsBlanks" dxfId="53" priority="57">
      <formula>LEN(TRIM(Y18))=0</formula>
    </cfRule>
    <cfRule type="cellIs" dxfId="52" priority="58" operator="notEqual">
      <formula>""""""</formula>
    </cfRule>
  </conditionalFormatting>
  <conditionalFormatting sqref="Z18">
    <cfRule type="containsBlanks" dxfId="51" priority="55">
      <formula>LEN(TRIM(Z18))=0</formula>
    </cfRule>
    <cfRule type="cellIs" dxfId="50" priority="56" operator="notEqual">
      <formula>""""""</formula>
    </cfRule>
  </conditionalFormatting>
  <conditionalFormatting sqref="AC18">
    <cfRule type="containsBlanks" dxfId="49" priority="53">
      <formula>LEN(TRIM(AC18))=0</formula>
    </cfRule>
    <cfRule type="cellIs" dxfId="48" priority="54" operator="notEqual">
      <formula>""""""</formula>
    </cfRule>
  </conditionalFormatting>
  <conditionalFormatting sqref="AD18">
    <cfRule type="containsBlanks" dxfId="47" priority="51">
      <formula>LEN(TRIM(AD18))=0</formula>
    </cfRule>
    <cfRule type="cellIs" dxfId="46" priority="52" operator="notEqual">
      <formula>""""""</formula>
    </cfRule>
  </conditionalFormatting>
  <conditionalFormatting sqref="AG18">
    <cfRule type="containsBlanks" dxfId="45" priority="49">
      <formula>LEN(TRIM(AG18))=0</formula>
    </cfRule>
    <cfRule type="cellIs" dxfId="44" priority="50" operator="notEqual">
      <formula>""""""</formula>
    </cfRule>
  </conditionalFormatting>
  <conditionalFormatting sqref="AH18">
    <cfRule type="containsBlanks" dxfId="43" priority="47">
      <formula>LEN(TRIM(AH18))=0</formula>
    </cfRule>
    <cfRule type="cellIs" dxfId="42" priority="48" operator="notEqual">
      <formula>""""""</formula>
    </cfRule>
  </conditionalFormatting>
  <conditionalFormatting sqref="AK18">
    <cfRule type="containsBlanks" dxfId="41" priority="45">
      <formula>LEN(TRIM(AK18))=0</formula>
    </cfRule>
    <cfRule type="cellIs" dxfId="40" priority="46" operator="notEqual">
      <formula>""""""</formula>
    </cfRule>
  </conditionalFormatting>
  <conditionalFormatting sqref="AL18">
    <cfRule type="containsBlanks" dxfId="39" priority="43">
      <formula>LEN(TRIM(AL18))=0</formula>
    </cfRule>
    <cfRule type="cellIs" dxfId="38" priority="44" operator="notEqual">
      <formula>""""""</formula>
    </cfRule>
  </conditionalFormatting>
  <conditionalFormatting sqref="Z16">
    <cfRule type="containsBlanks" dxfId="37" priority="41">
      <formula>LEN(TRIM(Z16))=0</formula>
    </cfRule>
    <cfRule type="cellIs" dxfId="36" priority="42" operator="notEqual">
      <formula>""""""</formula>
    </cfRule>
  </conditionalFormatting>
  <conditionalFormatting sqref="AC16">
    <cfRule type="containsBlanks" dxfId="35" priority="39">
      <formula>LEN(TRIM(AC16))=0</formula>
    </cfRule>
    <cfRule type="cellIs" dxfId="34" priority="40" operator="notEqual">
      <formula>""""""</formula>
    </cfRule>
  </conditionalFormatting>
  <conditionalFormatting sqref="AD16">
    <cfRule type="containsBlanks" dxfId="33" priority="37">
      <formula>LEN(TRIM(AD16))=0</formula>
    </cfRule>
    <cfRule type="cellIs" dxfId="32" priority="38" operator="notEqual">
      <formula>""""""</formula>
    </cfRule>
  </conditionalFormatting>
  <conditionalFormatting sqref="Y17">
    <cfRule type="containsBlanks" dxfId="31" priority="35">
      <formula>LEN(TRIM(Y17))=0</formula>
    </cfRule>
    <cfRule type="cellIs" dxfId="30" priority="36" operator="notEqual">
      <formula>""""""</formula>
    </cfRule>
  </conditionalFormatting>
  <conditionalFormatting sqref="Z17">
    <cfRule type="containsBlanks" dxfId="29" priority="33">
      <formula>LEN(TRIM(Z17))=0</formula>
    </cfRule>
    <cfRule type="cellIs" dxfId="28" priority="34" operator="notEqual">
      <formula>""""""</formula>
    </cfRule>
  </conditionalFormatting>
  <conditionalFormatting sqref="AG17">
    <cfRule type="containsBlanks" dxfId="27" priority="27">
      <formula>LEN(TRIM(AG17))=0</formula>
    </cfRule>
    <cfRule type="cellIs" dxfId="26" priority="28" operator="notEqual">
      <formula>""""""</formula>
    </cfRule>
  </conditionalFormatting>
  <conditionalFormatting sqref="AH17">
    <cfRule type="containsBlanks" dxfId="25" priority="25">
      <formula>LEN(TRIM(AH17))=0</formula>
    </cfRule>
    <cfRule type="cellIs" dxfId="24" priority="26" operator="notEqual">
      <formula>""""""</formula>
    </cfRule>
  </conditionalFormatting>
  <conditionalFormatting sqref="AC17">
    <cfRule type="containsBlanks" dxfId="23" priority="23">
      <formula>LEN(TRIM(AC17))=0</formula>
    </cfRule>
    <cfRule type="cellIs" dxfId="22" priority="24" operator="notEqual">
      <formula>""""""</formula>
    </cfRule>
  </conditionalFormatting>
  <conditionalFormatting sqref="AD17">
    <cfRule type="containsBlanks" dxfId="21" priority="21">
      <formula>LEN(TRIM(AD17))=0</formula>
    </cfRule>
    <cfRule type="cellIs" dxfId="20" priority="22" operator="notEqual">
      <formula>""""""</formula>
    </cfRule>
  </conditionalFormatting>
  <conditionalFormatting sqref="U17">
    <cfRule type="containsBlanks" dxfId="19" priority="19">
      <formula>LEN(TRIM(U17))=0</formula>
    </cfRule>
    <cfRule type="cellIs" dxfId="18" priority="20" operator="notEqual">
      <formula>""""""</formula>
    </cfRule>
  </conditionalFormatting>
  <conditionalFormatting sqref="V17">
    <cfRule type="containsBlanks" dxfId="17" priority="17">
      <formula>LEN(TRIM(V17))=0</formula>
    </cfRule>
    <cfRule type="cellIs" dxfId="16" priority="18" operator="notEqual">
      <formula>""""""</formula>
    </cfRule>
  </conditionalFormatting>
  <conditionalFormatting sqref="U16">
    <cfRule type="containsBlanks" dxfId="15" priority="15">
      <formula>LEN(TRIM(U16))=0</formula>
    </cfRule>
    <cfRule type="cellIs" dxfId="14" priority="16" operator="notEqual">
      <formula>""""""</formula>
    </cfRule>
  </conditionalFormatting>
  <conditionalFormatting sqref="V16">
    <cfRule type="containsBlanks" dxfId="13" priority="13">
      <formula>LEN(TRIM(V16))=0</formula>
    </cfRule>
    <cfRule type="cellIs" dxfId="12" priority="14" operator="notEqual">
      <formula>""""""</formula>
    </cfRule>
  </conditionalFormatting>
  <conditionalFormatting sqref="BN17">
    <cfRule type="containsBlanks" dxfId="11" priority="11">
      <formula>LEN(TRIM(BN17))=0</formula>
    </cfRule>
    <cfRule type="cellIs" dxfId="10" priority="12" operator="notEqual">
      <formula>""""""</formula>
    </cfRule>
  </conditionalFormatting>
  <conditionalFormatting sqref="BB17">
    <cfRule type="containsBlanks" dxfId="9" priority="9">
      <formula>LEN(TRIM(BB17))=0</formula>
    </cfRule>
    <cfRule type="cellIs" dxfId="8" priority="10" operator="notEqual">
      <formula>""""""</formula>
    </cfRule>
  </conditionalFormatting>
  <conditionalFormatting sqref="AX18">
    <cfRule type="containsBlanks" dxfId="7" priority="7">
      <formula>LEN(TRIM(AX18))=0</formula>
    </cfRule>
    <cfRule type="cellIs" dxfId="6" priority="8" operator="notEqual">
      <formula>""""""</formula>
    </cfRule>
  </conditionalFormatting>
  <conditionalFormatting sqref="BF18">
    <cfRule type="containsBlanks" dxfId="5" priority="5">
      <formula>LEN(TRIM(BF18))=0</formula>
    </cfRule>
    <cfRule type="cellIs" dxfId="4" priority="6" operator="notEqual">
      <formula>""""""</formula>
    </cfRule>
  </conditionalFormatting>
  <conditionalFormatting sqref="BJ18">
    <cfRule type="containsBlanks" dxfId="3" priority="3">
      <formula>LEN(TRIM(BJ18))=0</formula>
    </cfRule>
    <cfRule type="cellIs" dxfId="2" priority="4" operator="notEqual">
      <formula>""""""</formula>
    </cfRule>
  </conditionalFormatting>
  <conditionalFormatting sqref="BN18">
    <cfRule type="containsBlanks" dxfId="1" priority="1">
      <formula>LEN(TRIM(BN18))=0</formula>
    </cfRule>
    <cfRule type="cellIs" dxfId="0" priority="2" operator="notEqual">
      <formula>""""""</formula>
    </cfRule>
  </conditionalFormatting>
  <dataValidations xWindow="200" yWindow="371" count="36">
    <dataValidation type="list" allowBlank="1" showInputMessage="1" showErrorMessage="1" sqref="S19:T19 T20:T1048576 R13:R16">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2"/>
    <dataValidation allowBlank="1" showInputMessage="1" showErrorMessage="1" prompt="Indicar el proceso institucional al cuál está asociado el indicador de gestión._x000a__x000a_De la lista despegable  seleccione el proceso." sqref="B12"/>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dataValidation allowBlank="1" showInputMessage="1" showErrorMessage="1" prompt="Se refiere al código consecutivo que es asignado por la Subdirección de Diseño, Evaluación y Sistematización – Equipo del Sistema Integrado de Gestión." sqref="E12"/>
    <dataValidation allowBlank="1" showInputMessage="1" showErrorMessage="1" prompt="Hace referencia a la fecha de expedición de la circular mediante la cual se solicita la creación o actualización del indicador de gestión." sqref="F12"/>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dataValidation allowBlank="1" showInputMessage="1" showErrorMessage="1" prompt="Describe al fin para el cual se formuló el indicador." sqref="H12"/>
    <dataValidation allowBlank="1" showInputMessage="1" showErrorMessage="1" prompt="Corresponde al aspecto clave de cuyo resultado depende el logro de la meta propuesta para el indicador." sqref="I12"/>
    <dataValidation allowBlank="1" showInputMessage="1" showErrorMessage="1" prompt="Corresponde a la ecuación matemática que relaciona las variables del indicador (numerador/denominador)." sqref="K12"/>
    <dataValidation allowBlank="1" showInputMessage="1" showErrorMessage="1" prompt="Hace referencia a la clasificación del indicador._x000a__x000a_De la lista desplegable seleccione una de las siguientes opciones: eficacia, eficiencia o efectividad." sqref="J12"/>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dataValidation allowBlank="1" showInputMessage="1" showErrorMessage="1" prompt="Se estandariza en porcentaje (%)." sqref="N12"/>
    <dataValidation allowBlank="1" showInputMessage="1" showErrorMessage="1" prompt="Corresponde a la información a partir de la cual se obtienen los datos para el cálculo del indicador." sqref="L12"/>
    <dataValidation allowBlank="1" showInputMessage="1" showErrorMessage="1" prompt="Es el elemento que soporta la medición del indicador, estos pueden ser; documento, base de datos, entre otros. " sqref="P12"/>
    <dataValidation allowBlank="1" showInputMessage="1" showErrorMessage="1" prompt="Resultado que se tiene sobre este indicador de mediciones realizadas con anterioridad._x000a__x000a_En los casos en los que no se cuente con línea base se debe registrar “No aplica”." sqref="Q12"/>
    <dataValidation allowBlank="1" showInputMessage="1" showErrorMessage="1" prompt="Debe coincidir con la unidad de medida del indicador para poder ser comparables." sqref="R12"/>
    <dataValidation allowBlank="1" showInputMessage="1" showErrorMessage="1" prompt="Es el resultado del indicador que se pretende alcanzar en el año, se debe tener como referencia la unidad de medida formulada para el indicador." sqref="S12"/>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2"/>
    <dataValidation allowBlank="1" showInputMessage="1" showErrorMessage="1" prompt="Corresponde a los resultados obtenidos en el periodo de medición." sqref="U12 AC12 Y12 AG12 AO12 AK12 AS12 AW12 BA12 BE12 BI12 BM12"/>
    <dataValidation allowBlank="1" showInputMessage="1" showErrorMessage="1" prompt="Corresponde a los resultados planificados para el periodo de medición. Todos los indicadores de gestión deben incluir programación." sqref="AD12 Z12 V12 AP12 AL12 AH12 AT12 AX12 BB12 BF12 BJ12 BN12"/>
    <dataValidation allowBlank="1" showInputMessage="1" showErrorMessage="1" prompt="Corresponde a la operación matemática de la fórmula del indicador y que reflejará el resultado del indicador para el periodo de medición." sqref="AE12 AA12 W12 AQ12 AM12 AI12 AU12 AY12 BC12 BG12 BK12 BO12"/>
    <dataValidation allowBlank="1" showInputMessage="1" showErrorMessage="1" prompt="Corresponde a los logros obtenidos durante el periodo de medición así como la identificación de las situaciones que conllevaron al incumplimiento de las metas propuestas." sqref="X12 AB12 AF12 AJ12 AN12 AR12 AV12 AZ12 BD12 BH12 BL12 BP12"/>
    <dataValidation type="list" allowBlank="1" showInputMessage="1" showErrorMessage="1" sqref="E7:E8">
      <formula1>Meses</formula1>
    </dataValidation>
    <dataValidation type="list" allowBlank="1" showInputMessage="1" showErrorMessage="1" sqref="O19 M20:N1048576">
      <formula1>periodicidad</formula1>
    </dataValidation>
    <dataValidation type="list" allowBlank="1" showInputMessage="1" showErrorMessage="1" sqref="C19 D20:D1048576">
      <formula1>ProyectoInv</formula1>
    </dataValidation>
    <dataValidation type="list" allowBlank="1" showInputMessage="1" showErrorMessage="1" sqref="D19 E20:E1048576">
      <formula1>ObjEstratégico</formula1>
    </dataValidation>
    <dataValidation type="list" allowBlank="1" showInputMessage="1" showErrorMessage="1" sqref="G7:G8">
      <formula1>Años</formula1>
    </dataValidation>
    <dataValidation allowBlank="1" showInputMessage="1" showErrorMessage="1" prompt="Formúlese según las características y programación del indicador." sqref="BS10 BV10:BZ11"/>
    <dataValidation type="list" allowBlank="1" showInputMessage="1" showErrorMessage="1" sqref="C20:C1048576">
      <formula1>Subsistema</formula1>
    </dataValidation>
    <dataValidation type="list" allowBlank="1" showInputMessage="1" showErrorMessage="1" sqref="O20:O1048576">
      <formula1>TipoInd</formula1>
    </dataValidation>
    <dataValidation type="list" allowBlank="1" showInputMessage="1" showErrorMessage="1" sqref="B19:B1048576">
      <formula1>Procesos</formula1>
    </dataValidation>
    <dataValidation allowBlank="1" showInputMessage="1" showErrorMessage="1" prompt="Indicar los pasos que se deben realizar para obtener las variables que conforman el indicador y calcular su resultado." sqref="M12"/>
    <dataValidation type="textLength" allowBlank="1" showInputMessage="1" showErrorMessage="1" errorTitle="Entrada no válida" error="Escriba un texto  Maximo 500 Caracteres" promptTitle="Cualquier contenido Maximo 500 Caracteres" sqref="H15:I16">
      <formula1>0</formula1>
      <formula2>500</formula2>
    </dataValidation>
    <dataValidation type="textLength" allowBlank="1" showInputMessage="1" showErrorMessage="1" errorTitle="Entrada no válida" error="Escriba un texto  Maximo 100 Caracteres" promptTitle="Cualquier contenido Maximo 100 Caracteres" sqref="G15:G16">
      <formula1>0</formula1>
      <formula2>100</formula2>
    </dataValidation>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00" yWindow="371" count="8">
        <x14:dataValidation type="list" allowBlank="1" showInputMessage="1" showErrorMessage="1">
          <x14:formula1>
            <xm:f>'Listas desplegables'!$C$2:$C$20</xm:f>
          </x14:formula1>
          <xm:sqref>B13:B16</xm:sqref>
        </x14:dataValidation>
        <x14:dataValidation type="list" allowBlank="1" showInputMessage="1" showErrorMessage="1">
          <x14:formula1>
            <xm:f>'Listas desplegables'!$D$2:$D$16</xm:f>
          </x14:formula1>
          <xm:sqref>C13:C16</xm:sqref>
        </x14:dataValidation>
        <x14:dataValidation type="list" allowBlank="1" showInputMessage="1" showErrorMessage="1">
          <x14:formula1>
            <xm:f>'Listas desplegables'!$E$2:$E$6</xm:f>
          </x14:formula1>
          <xm:sqref>D13:D16</xm:sqref>
        </x14:dataValidation>
        <x14:dataValidation type="list" allowBlank="1" showInputMessage="1" showErrorMessage="1">
          <x14:formula1>
            <xm:f>'Listas desplegables'!$F$2:$F$4</xm:f>
          </x14:formula1>
          <xm:sqref>J13:J16</xm:sqref>
        </x14:dataValidation>
        <x14:dataValidation type="list" allowBlank="1" showInputMessage="1" showErrorMessage="1">
          <x14:formula1>
            <xm:f>'Listas desplegables'!$G$2:$G$6</xm:f>
          </x14:formula1>
          <xm:sqref>O13:O16</xm:sqref>
        </x14:dataValidation>
        <x14:dataValidation type="list" allowBlank="1" showInputMessage="1" showErrorMessage="1" errorTitle="Error" error="Seleccione un valor de la lista desplegable">
          <x14:formula1>
            <xm:f>'Listas desplegables'!$H$2:$H$5</xm:f>
          </x14:formula1>
          <xm:sqref>T13:T16</xm:sqref>
        </x14:dataValidation>
        <x14:dataValidation type="list" allowBlank="1" showInputMessage="1" showErrorMessage="1">
          <x14:formula1>
            <xm:f>'[5]Listas desplegables'!#REF!</xm:f>
          </x14:formula1>
          <xm:sqref>O17:O18 B17:D18 J17:J18</xm:sqref>
        </x14:dataValidation>
        <x14:dataValidation type="list" allowBlank="1" showInputMessage="1" showErrorMessage="1" errorTitle="Error" error="Seleccione un valor de la lista desplegable">
          <x14:formula1>
            <xm:f>'[5]Listas desplegables'!#REF!</xm:f>
          </x14:formula1>
          <xm:sqref>T17:T18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1"/>
  <sheetViews>
    <sheetView zoomScale="80" zoomScaleNormal="80" workbookViewId="0"/>
  </sheetViews>
  <sheetFormatPr baseColWidth="10" defaultColWidth="11.42578125" defaultRowHeight="14.25" x14ac:dyDescent="0.2"/>
  <cols>
    <col min="1" max="1" width="10.5703125" style="17" customWidth="1"/>
    <col min="2" max="2" width="7.140625" style="17" bestFit="1" customWidth="1"/>
    <col min="3" max="3" width="47.28515625" style="17" customWidth="1"/>
    <col min="4" max="4" width="60.28515625" style="17" customWidth="1"/>
    <col min="5" max="5" width="86.7109375" style="17" customWidth="1"/>
    <col min="6" max="6" width="11.7109375" style="17" customWidth="1"/>
    <col min="7" max="7" width="15.42578125" style="17" customWidth="1"/>
    <col min="8" max="8" width="15.140625" style="17" customWidth="1"/>
    <col min="9" max="16384" width="11.42578125" style="17"/>
  </cols>
  <sheetData>
    <row r="1" spans="1:8" s="18" customFormat="1" ht="53.25" customHeight="1" x14ac:dyDescent="0.25">
      <c r="A1" s="19" t="s">
        <v>81</v>
      </c>
      <c r="B1" s="21" t="s">
        <v>57</v>
      </c>
      <c r="C1" s="19" t="s">
        <v>84</v>
      </c>
      <c r="D1" s="22" t="s">
        <v>58</v>
      </c>
      <c r="E1" s="19" t="s">
        <v>101</v>
      </c>
      <c r="F1" s="22" t="s">
        <v>33</v>
      </c>
      <c r="G1" s="20" t="s">
        <v>34</v>
      </c>
      <c r="H1" s="22" t="s">
        <v>41</v>
      </c>
    </row>
    <row r="2" spans="1:8" s="15" customFormat="1" ht="47.25" customHeight="1" x14ac:dyDescent="0.25">
      <c r="A2" s="14" t="s">
        <v>13</v>
      </c>
      <c r="B2" s="14">
        <v>2016</v>
      </c>
      <c r="C2" s="15" t="s">
        <v>85</v>
      </c>
      <c r="D2" s="23" t="s">
        <v>59</v>
      </c>
      <c r="E2" s="23" t="s">
        <v>73</v>
      </c>
      <c r="F2" s="15" t="s">
        <v>54</v>
      </c>
      <c r="G2" s="23" t="s">
        <v>74</v>
      </c>
      <c r="H2" s="23" t="s">
        <v>105</v>
      </c>
    </row>
    <row r="3" spans="1:8" s="15" customFormat="1" ht="62.25" customHeight="1" x14ac:dyDescent="0.25">
      <c r="A3" s="14" t="s">
        <v>14</v>
      </c>
      <c r="B3" s="14">
        <v>2017</v>
      </c>
      <c r="C3" s="15" t="s">
        <v>86</v>
      </c>
      <c r="D3" s="23" t="s">
        <v>60</v>
      </c>
      <c r="E3" s="23" t="s">
        <v>75</v>
      </c>
      <c r="F3" s="15" t="s">
        <v>50</v>
      </c>
      <c r="G3" s="15" t="s">
        <v>102</v>
      </c>
      <c r="H3" s="23" t="s">
        <v>53</v>
      </c>
    </row>
    <row r="4" spans="1:8" s="15" customFormat="1" ht="51" customHeight="1" x14ac:dyDescent="0.25">
      <c r="A4" s="14" t="s">
        <v>4</v>
      </c>
      <c r="B4" s="14">
        <v>2018</v>
      </c>
      <c r="C4" s="15" t="s">
        <v>87</v>
      </c>
      <c r="D4" s="23" t="s">
        <v>61</v>
      </c>
      <c r="E4" s="23" t="s">
        <v>76</v>
      </c>
      <c r="F4" s="15" t="s">
        <v>52</v>
      </c>
      <c r="G4" s="23" t="s">
        <v>51</v>
      </c>
      <c r="H4" s="23" t="s">
        <v>106</v>
      </c>
    </row>
    <row r="5" spans="1:8" s="15" customFormat="1" ht="63.75" customHeight="1" x14ac:dyDescent="0.25">
      <c r="A5" s="14" t="s">
        <v>15</v>
      </c>
      <c r="B5" s="14">
        <v>2019</v>
      </c>
      <c r="C5" s="15" t="s">
        <v>88</v>
      </c>
      <c r="D5" s="23" t="s">
        <v>62</v>
      </c>
      <c r="E5" s="23" t="s">
        <v>77</v>
      </c>
      <c r="G5" s="23" t="s">
        <v>55</v>
      </c>
      <c r="H5" s="23" t="s">
        <v>56</v>
      </c>
    </row>
    <row r="6" spans="1:8" s="15" customFormat="1" ht="76.5" customHeight="1" x14ac:dyDescent="0.25">
      <c r="A6" s="14" t="s">
        <v>16</v>
      </c>
      <c r="B6" s="14">
        <v>2020</v>
      </c>
      <c r="C6" s="15" t="s">
        <v>89</v>
      </c>
      <c r="D6" s="23" t="s">
        <v>63</v>
      </c>
      <c r="E6" s="23" t="s">
        <v>49</v>
      </c>
      <c r="G6" s="23" t="s">
        <v>78</v>
      </c>
      <c r="H6" s="16"/>
    </row>
    <row r="7" spans="1:8" s="15" customFormat="1" ht="18" customHeight="1" x14ac:dyDescent="0.25">
      <c r="A7" s="14" t="s">
        <v>17</v>
      </c>
      <c r="C7" s="15" t="s">
        <v>90</v>
      </c>
      <c r="D7" s="23" t="s">
        <v>64</v>
      </c>
      <c r="G7" s="16"/>
    </row>
    <row r="8" spans="1:8" s="15" customFormat="1" ht="18" customHeight="1" x14ac:dyDescent="0.25">
      <c r="A8" s="14" t="s">
        <v>18</v>
      </c>
      <c r="C8" s="15" t="s">
        <v>91</v>
      </c>
      <c r="D8" s="23" t="s">
        <v>65</v>
      </c>
      <c r="G8" s="16"/>
    </row>
    <row r="9" spans="1:8" s="15" customFormat="1" ht="18" customHeight="1" x14ac:dyDescent="0.25">
      <c r="A9" s="14" t="s">
        <v>19</v>
      </c>
      <c r="C9" s="15" t="s">
        <v>92</v>
      </c>
      <c r="D9" s="23" t="s">
        <v>66</v>
      </c>
      <c r="G9" s="16"/>
    </row>
    <row r="10" spans="1:8" s="15" customFormat="1" ht="18" customHeight="1" x14ac:dyDescent="0.25">
      <c r="A10" s="14" t="s">
        <v>20</v>
      </c>
      <c r="C10" s="15" t="s">
        <v>93</v>
      </c>
      <c r="D10" s="23" t="s">
        <v>67</v>
      </c>
      <c r="G10" s="16"/>
    </row>
    <row r="11" spans="1:8" s="15" customFormat="1" ht="36.75" customHeight="1" x14ac:dyDescent="0.25">
      <c r="A11" s="14" t="s">
        <v>21</v>
      </c>
      <c r="C11" s="15" t="s">
        <v>94</v>
      </c>
      <c r="D11" s="23" t="s">
        <v>68</v>
      </c>
    </row>
    <row r="12" spans="1:8" s="15" customFormat="1" ht="18" customHeight="1" x14ac:dyDescent="0.25">
      <c r="A12" s="14" t="s">
        <v>22</v>
      </c>
      <c r="C12" s="15" t="s">
        <v>80</v>
      </c>
      <c r="D12" s="23" t="s">
        <v>69</v>
      </c>
    </row>
    <row r="13" spans="1:8" s="15" customFormat="1" ht="18" customHeight="1" x14ac:dyDescent="0.25">
      <c r="A13" s="14" t="s">
        <v>23</v>
      </c>
      <c r="C13" s="15" t="s">
        <v>95</v>
      </c>
      <c r="D13" s="23" t="s">
        <v>70</v>
      </c>
    </row>
    <row r="14" spans="1:8" s="15" customFormat="1" ht="30.75" customHeight="1" x14ac:dyDescent="0.25">
      <c r="A14" s="14"/>
      <c r="C14" s="15" t="s">
        <v>96</v>
      </c>
      <c r="D14" s="23" t="s">
        <v>71</v>
      </c>
    </row>
    <row r="15" spans="1:8" s="15" customFormat="1" ht="32.25" customHeight="1" x14ac:dyDescent="0.25">
      <c r="A15" s="14"/>
      <c r="C15" s="15" t="s">
        <v>79</v>
      </c>
      <c r="D15" s="23" t="s">
        <v>72</v>
      </c>
    </row>
    <row r="16" spans="1:8" s="15" customFormat="1" ht="18" customHeight="1" x14ac:dyDescent="0.25">
      <c r="A16" s="14"/>
      <c r="C16" s="15" t="s">
        <v>97</v>
      </c>
      <c r="D16" s="15" t="s">
        <v>0</v>
      </c>
    </row>
    <row r="17" spans="1:3" s="15" customFormat="1" ht="18" customHeight="1" x14ac:dyDescent="0.25">
      <c r="A17" s="14"/>
      <c r="C17" s="15" t="s">
        <v>98</v>
      </c>
    </row>
    <row r="18" spans="1:3" s="15" customFormat="1" ht="18" customHeight="1" x14ac:dyDescent="0.25">
      <c r="A18" s="14"/>
      <c r="C18" s="15" t="s">
        <v>99</v>
      </c>
    </row>
    <row r="19" spans="1:3" s="15" customFormat="1" ht="18" customHeight="1" x14ac:dyDescent="0.25">
      <c r="A19" s="14"/>
      <c r="C19" s="15" t="s">
        <v>104</v>
      </c>
    </row>
    <row r="20" spans="1:3" s="15" customFormat="1" ht="18" customHeight="1" x14ac:dyDescent="0.25">
      <c r="C20" s="15" t="s">
        <v>100</v>
      </c>
    </row>
    <row r="21" spans="1:3" s="15" customFormat="1" ht="18" customHeight="1" x14ac:dyDescent="0.25"/>
  </sheetData>
  <sortState ref="H2:H5">
    <sortCondition ref="H2:H5"/>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DE GESTIÓN</vt:lpstr>
      <vt:lpstr>Listas desplegables</vt:lpstr>
      <vt:lpstr>Años</vt:lpstr>
      <vt:lpstr>Meses</vt:lpstr>
      <vt:lpstr>'Listas desplegables'!Proy_Estrat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 Adriana Botero Beltran</dc:creator>
  <cp:lastModifiedBy>Sofy Lorena Arenas Vera</cp:lastModifiedBy>
  <cp:revision/>
  <dcterms:created xsi:type="dcterms:W3CDTF">2018-02-23T18:02:25Z</dcterms:created>
  <dcterms:modified xsi:type="dcterms:W3CDTF">2019-07-23T15:01:32Z</dcterms:modified>
</cp:coreProperties>
</file>