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uario\Desktop\Helena\Contrato 893 de 2021\Abril 2021\Obligación No.2 Gestión de indicadores\Indicadores de gestión 1er trimestre 2021\para publicar\"/>
    </mc:Choice>
  </mc:AlternateContent>
  <xr:revisionPtr revIDLastSave="0" documentId="13_ncr:1_{A7D5B459-B840-4280-A857-D25672F95A76}" xr6:coauthVersionLast="46" xr6:coauthVersionMax="46" xr10:uidLastSave="{00000000-0000-0000-0000-000000000000}"/>
  <bookViews>
    <workbookView xWindow="-120" yWindow="-120" windowWidth="20730" windowHeight="1116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 r:id="rId7"/>
  </externalReferences>
  <definedNames>
    <definedName name="_xlnm._FilterDatabase" localSheetId="0" hidden="1">'INDICADORES GESTION'!$A$12:$EF$18</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13" i="1" l="1"/>
  <c r="CF13" i="1"/>
  <c r="CI13" i="1"/>
  <c r="CE15" i="1"/>
  <c r="CF15" i="1"/>
  <c r="CI15" i="1"/>
  <c r="CH16" i="1"/>
  <c r="CI16" i="1"/>
  <c r="CJ16" i="1"/>
  <c r="AG17" i="1"/>
  <c r="CE17" i="1"/>
  <c r="CG17" i="1" s="1"/>
  <c r="CH17" i="1" s="1"/>
  <c r="CJ17" i="1" s="1"/>
  <c r="CF17" i="1"/>
  <c r="CI17" i="1"/>
  <c r="W18" i="1"/>
  <c r="AB18" i="1"/>
  <c r="AG18" i="1"/>
  <c r="CG18" i="1"/>
  <c r="CH18" i="1" s="1"/>
  <c r="CJ18" i="1" s="1"/>
  <c r="CI18" i="1"/>
  <c r="CG13" i="1" l="1"/>
  <c r="CH13" i="1" s="1"/>
  <c r="CJ13" i="1" s="1"/>
  <c r="CG15" i="1"/>
  <c r="CH15" i="1" s="1"/>
  <c r="CJ15" i="1" s="1"/>
  <c r="CB12" i="1" l="1"/>
  <c r="BW12" i="1"/>
  <c r="BR12" i="1"/>
  <c r="BM12" i="1"/>
  <c r="BH12" i="1"/>
  <c r="BC12" i="1"/>
  <c r="AX12" i="1"/>
  <c r="AS12" i="1"/>
  <c r="AN12" i="1"/>
  <c r="AI12" i="1"/>
  <c r="AD12" i="1"/>
  <c r="CA12" i="1" l="1"/>
  <c r="BV12" i="1"/>
  <c r="BQ12" i="1"/>
  <c r="BL12" i="1"/>
  <c r="BG12" i="1"/>
  <c r="BB12" i="1"/>
  <c r="AW12" i="1"/>
  <c r="AR12" i="1"/>
  <c r="AM12" i="1"/>
  <c r="AH12" i="1"/>
  <c r="Y12" i="1"/>
  <c r="AC12" i="1"/>
  <c r="X12" i="1"/>
  <c r="BZ12" i="1" l="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alcChain>
</file>

<file path=xl/sharedStrings.xml><?xml version="1.0" encoding="utf-8"?>
<sst xmlns="http://schemas.openxmlformats.org/spreadsheetml/2006/main" count="270" uniqueCount="195">
  <si>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</si>
  <si>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</si>
  <si>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</si>
  <si>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</si>
  <si>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</si>
  <si>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</si>
  <si>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</si>
  <si>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</si>
  <si>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</si>
  <si>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</si>
  <si>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</si>
  <si>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</si>
  <si>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</si>
  <si>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</si>
  <si>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</si>
  <si>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</si>
  <si>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</si>
  <si>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</si>
  <si>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</si>
  <si>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</si>
  <si>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</si>
  <si>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</si>
  <si>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</si>
  <si>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</si>
  <si>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</si>
  <si>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</si>
  <si>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</si>
  <si>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</si>
  <si>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</si>
  <si>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</si>
  <si>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</si>
  <si>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</si>
  <si>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</si>
  <si>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</si>
  <si>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</si>
  <si>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</si>
  <si>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</si>
  <si>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</si>
  <si>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</si>
  <si>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</si>
  <si>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</si>
  <si>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</si>
  <si>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</si>
  <si>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</si>
  <si>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</si>
  <si>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</si>
  <si>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</si>
  <si>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</si>
  <si>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</si>
  <si>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</si>
  <si>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</si>
  <si>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</si>
  <si>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</si>
  <si>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</si>
  <si>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</si>
  <si>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</si>
  <si>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</si>
  <si>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</si>
  <si>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</si>
  <si>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</si>
  <si>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</si>
  <si>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</si>
  <si>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</si>
  <si>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</si>
  <si>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</si>
  <si>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</si>
  <si>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</si>
  <si>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</si>
  <si>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</si>
  <si>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</si>
  <si>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</si>
  <si>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</si>
  <si>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</si>
  <si>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</si>
  <si>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</si>
  <si>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</si>
  <si>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</si>
  <si>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</si>
  <si>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</si>
  <si>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</si>
  <si>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</si>
  <si>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</si>
  <si>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</si>
  <si>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</si>
  <si>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</si>
  <si>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</si>
  <si>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</si>
  <si>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</si>
  <si>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</si>
  <si>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</si>
  <si>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</si>
  <si>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</si>
  <si>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</si>
  <si>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</si>
  <si>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</si>
  <si>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</si>
  <si>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</si>
  <si>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</si>
  <si>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</si>
  <si>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</si>
  <si>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</si>
  <si>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</si>
  <si>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</si>
  <si>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</si>
  <si>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</si>
  <si>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</si>
  <si>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</si>
  <si>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</si>
  <si>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</si>
  <si>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</si>
  <si>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</si>
  <si>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</si>
  <si>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</si>
  <si>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</si>
  <si>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</si>
  <si>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Porcentaje</t>
  </si>
  <si>
    <t>GL-001</t>
  </si>
  <si>
    <t>Circular 010 28/03/2019</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</si>
  <si>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</si>
  <si>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</si>
  <si>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Medir el porcentaje de cumplimiento de la atención a los requerimientos logísticos de la entidad presentados  en el periodo</t>
  </si>
  <si>
    <t xml:space="preserve">
(Número de requerimientos atendidos dentro de los 30 días calendario siguientes a su recepción / Total de requerimientos recibidos durante los 30 días calendario ) *100</t>
  </si>
  <si>
    <t xml:space="preserve">1. Alertas tempranas
2. Conceptos Sanitarios
3. Visitas de Supervisión en Campo
4. Informes de operadores </t>
  </si>
  <si>
    <t>Realizar el conteo de los requerimientos atendidos dentro de los 30 días posteriores a la fecha de recepción e Identificar la cantidad de requerimientos allegados al proceso de Gestión Logística en el mismo periodo.</t>
  </si>
  <si>
    <t xml:space="preserve">Matriz en Excel de las alertas recibidas con observaciones de las acciones realizadas para atención del requerimiento </t>
  </si>
  <si>
    <t>En el mes de  enero se recibieron 100 requerimientos por parte de las diferentes Unidades operativas y subdirecciones locales   con referencia a los servicios de aseo, cafetería, manipulación de alimentos , fotocopiado, vigilancia y mantenimiento, los cuales fueron atendidos en su totalidad.</t>
  </si>
  <si>
    <t>11/03/2021. No se generan observaciones o recomendaciones respecto al análisis presentado en el seguimiento al indicador de gestión.</t>
  </si>
  <si>
    <t>En el mes de  febrero se recibieron 174 requerimientos por parte de las diferentes Unidades operativas y subdirecciones locales   con referencia a los servicios de aseo, cafetería, manipulación de alimentos , fotocopiado, vigilancia y mantenimiento, los cuales fueron atendidos en su totalidad.</t>
  </si>
  <si>
    <t>En el mes de  marzo se recibieron 5214 requerimientos por parte de las diferentes Unidades operativas y subdirecciones locales   con referencia a los servicios de aseo, transporte, fotocopiado, vigilancia y mantenimiento, los cuales fueron atendidos en su totalidad, Adicionalmente para el trimestre se incluyeron las evidencias de 9161 servicios de transporte  no tenidos encuentra en los análisis mensuales de enero y febrero para un total de 13172. 
cabe resaltar que los servicios requeridos fueron llevados a cabo sin novedades significativas. Como evidencia se adjuntan informe en Excel de los servicios requeridos con sus respectivos soportes.</t>
  </si>
  <si>
    <t>12/04/2021. 
Se ajustó en  el análisis mensual de marzo, la cantidad reportada de requerimientos, de "51214" a "5214", según el dato cuantitativo y la evidencia remitida.</t>
  </si>
  <si>
    <t>GL-002</t>
  </si>
  <si>
    <t>Sensibilización de uso responsable de los bienes</t>
  </si>
  <si>
    <t>Concientizar sobre el buen uso y administración de los bienes públicos de la entidad</t>
  </si>
  <si>
    <t>Buen uso de los bienes institucionales por parte de los servidores públicos</t>
  </si>
  <si>
    <t>(Número de piezas comunicativas publicadas en el periodo / Número de piezas comunicativas programadas a publicar en el periodo) * 100</t>
  </si>
  <si>
    <t>Programación de piezas comunicativas, registro de publicaciones realizadas</t>
  </si>
  <si>
    <t>Realizar el conteo de las piezas comunicativas publicadas y dividirlo en la cantidad de piezas comunicativas programadas para el periodo.</t>
  </si>
  <si>
    <t>Pieza comunicativa</t>
  </si>
  <si>
    <t xml:space="preserve">Para el  mes de  enero 2021, el equipo de inventarios no programó ni ejecutó piezas comunicativas relacionadas con el uso responsable de los bienes. </t>
  </si>
  <si>
    <t>Para el  mes de  febrero 2021, el equipo de inventarios no programó ni ejecutó piezas comunicativas relacionadas con el uso responsable de los bienes. Se espera programar la solicitud y su ejecución en el mes de marzo</t>
  </si>
  <si>
    <t>Para el  mes de  marzo 2021, el equipo de inventarios no programó ni ejecutó piezas comunicativas relacionadas con el uso responsable de los bienes. Se espera programar la solicitud y su ejecución en el mes de abril</t>
  </si>
  <si>
    <t>12/04/2021.
No se generan observaciones o recomendaciones respecto al análisis presentado en el seguimiento al indicador de gestión.</t>
  </si>
  <si>
    <t>GL-003</t>
  </si>
  <si>
    <t xml:space="preserve">Traslados realizados en tiempo real </t>
  </si>
  <si>
    <t>Gestionar traslados de bienes en tiempo real</t>
  </si>
  <si>
    <t xml:space="preserve">Actualizar los responsables y ubicación del inventario institucional </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</si>
  <si>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</si>
  <si>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</si>
  <si>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</si>
  <si>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</si>
  <si>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En el mes de enero se recibieron 270 solicitudes de traslado las cuales fueron atendidas en su totalidad</t>
  </si>
  <si>
    <t>En el mes de febrero se recibieron 568 solicitudes de traslado las cuales fueron atendidas en su totalidad</t>
  </si>
  <si>
    <t>En el mes de marzo se recibieron 675 solicitudes de traslado las cuales fueron atendidas en su totalidad.
Para el trimestre se evidenciaron 1513 solicitudes de traslado las cuales fueron llevadas a cabo correctamente.</t>
  </si>
  <si>
    <t>12/04/2021.
Se debe remitir la evidencia de los traslados realizados en enero y febrero, de forma que pueda validarse el dato cuantitativo reportado. Es de anotar que la evidencia que se cargue para ene, feb y marzo, debe concordar con los datos cualitativos reportados en cada mes. 
12/04/2021.
No se generan observaciones o recomendaciones adicionales respecto al análisis presentado en el seguimiento al indicador de gestión.</t>
  </si>
  <si>
    <t>GL-004</t>
  </si>
  <si>
    <t>Pruebas selectivas realizadas</t>
  </si>
  <si>
    <t>Realizar pruebas selectivas</t>
  </si>
  <si>
    <t>Realizar verificación de la ubicación y estado del inventario institucional</t>
  </si>
  <si>
    <t xml:space="preserve">(Pruebas selectivas realizadas/ Pruebas selectivas programadas) * 100   </t>
  </si>
  <si>
    <t xml:space="preserve">Matriz pruebas selectivas </t>
  </si>
  <si>
    <t>Identificar en la base de datos consolidada de inventarios de pruebas selectivas realizadas, los cuales deben compararse con el total de pruebas selectivas programadas</t>
  </si>
  <si>
    <t>Registro de pruebas selectivas realizadas</t>
  </si>
  <si>
    <t>Durante el periodo de enero no fueron programadas pruebas selectivas debido a que las unidades operativas se encontraban cerradas por efectos de la pandemia, al igual que las oficinas del nivel central</t>
  </si>
  <si>
    <t>Durante el periodo de febrero no fueron programadas pruebas selectivas debido a que no se contaba con el personal para llevar a cabo las respectivas tareas</t>
  </si>
  <si>
    <t>11/03/2021. No se generan observaciones o recomendaciones respecto al análisis presentado en el seguimiento al indicador de gestión. Se recomienda definir las acciones pertinentes para dar inicio a las pruebas selectivas con el fin de no comprometer el cumplimiento de la meta del indicador en la vigencia.</t>
  </si>
  <si>
    <t>Durante el periodo de marzo no fueron programadas pruebas selectivas debido a que no se contaba con el personal para llevar a cabo las respectivas tareas</t>
  </si>
  <si>
    <t>12/04/2021.
No se generan observaciones  o recomendaciones respecto al análisis presentado en el seguimiento al indicador de gestión. Se recomienda definir las acciones pertinentes para dar inicio a las pruebas selectivas con el fin de no comprometer el cumplimiento de la meta del indicador en la vigencia.</t>
  </si>
  <si>
    <t>1118 - Gestión Institucional y fortalecimiento del talento humano</t>
  </si>
  <si>
    <t xml:space="preserve"> GL-1118-005 </t>
  </si>
  <si>
    <t>Circular No. 010 28/03/2019</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</si>
  <si>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</si>
  <si>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</si>
  <si>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</si>
  <si>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</si>
  <si>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</si>
  <si>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</si>
  <si>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</si>
  <si>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</si>
  <si>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Algunos de los pagos previstos no se tramitaron durante el mes de enero y se reprogramaran para el mes de febrero, las renuncias que se presentaron durante el mes afectaron el pago total de nómina, se provisionaron recursos para cubrir liquidaciones por retiro ante las posesiones de personal del concurso OPEC 818, las cuales no se presentaron en su totalidad.</t>
  </si>
  <si>
    <t>14/04/2021. No se generan observaciones o recomendaciones respecto al análisis presentado en el seguimiento al indicador de gestión.</t>
  </si>
  <si>
    <t>Para este mes la ejecución de lo programado fue más baja con respecto al mes de enero debido a que no se realizaron algunos pagos que se tenían previstos relacionados con procesos en curso ya que se han presentado demoras en los procesos contractuales.</t>
  </si>
  <si>
    <t>Para este mes la ejecución de lo programado fue más baja debido a que no se realizaron algunos pagos que se tenían previstos relacionados con procesos en curso ya que se han presentado demoras en los procesos contractuales.</t>
  </si>
  <si>
    <t>14/04/2021. Por favor remitir la evidencia del indicador para poder validar el dato y el reporte para el periodo.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</si>
  <si>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</si>
  <si>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</si>
  <si>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</si>
  <si>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</si>
  <si>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</si>
  <si>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</si>
  <si>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</si>
  <si>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</si>
  <si>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Se cumplieron la totalidad de las tareas programadas en las metas del proyecto para este periodo.</t>
  </si>
  <si>
    <t>La meta de Apoyo Logístico presentó retrasos en algunas actividades, dado a que en el periodo de enero a febrero se dificultó a hacer los seguimientos a los servicios de aseo, cafetería y manipulación de alimentos, ya que estos no se llevaron a cabo debido a que el personal responsable no se encontraba contratado.
Para efectos del cumplimiento de los seguimientos no realizados a los servicios de aseo, cafetería y manipulación de alimentos, se espera cumplir con lo programado en este periodo durante el mes de marzo.
De igual manera, la meta de Gestión Documental, en el periodo de enero a febrero la actividad de levantamiento de inventario documental fue negativamente impactada por la terminación de los contratos del personal asignado al proceso, tan pronto se cuente con el personal requerido en el Archivo Central, se podrá generar avances para estabilizar el nivel de cumplimiento de la tarea.</t>
  </si>
  <si>
    <t>La meta de Gestión Documental, en el periodo de marzo las actividades de levantamiento de inventario documental se vio afectada por la contratación del personal asignado al proceso, debido a esto se priorizaron otras actividades. Tan pronto se normalice la situación y se cuente con el personal requerido en el Archivo Central, se podrá generar avances requeridos para estabilizar el nivel de cumplimiento de la tarea.</t>
  </si>
  <si>
    <t>14/04/2021. No se generan observaciones o recomendaciones respecto al análisis presentado en el seguimiento al indicador de gestión.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</si>
</sst>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i/>
      <sz val="9"/>
      <color theme="1"/>
      <name val="Arial"/>
      <family val="2"/>
    </font>
    <font>
      <strike/>
      <sz val="9"/>
      <color theme="1"/>
      <name val="Arial"/>
      <family val="2"/>
    </font>
    <font>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auto="1"/>
      </right>
      <top/>
      <bottom/>
      <diagonal/>
    </border>
    <border>
      <left style="hair">
        <color auto="1"/>
      </left>
      <right style="thin">
        <color auto="1"/>
      </right>
      <top/>
      <bottom style="hair">
        <color auto="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 fillId="0" borderId="0" applyFont="0" applyFill="0" applyBorder="0" applyAlignment="0" applyProtection="0"/>
  </cellStyleXfs>
  <cellXfs count="128">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NumberFormat="1"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left" vertical="center" wrapText="1"/>
      <protection hidden="1"/>
    </xf>
    <xf numFmtId="9" fontId="10" fillId="0" borderId="6" xfId="2" applyFont="1" applyFill="1" applyBorder="1" applyAlignment="1" applyProtection="1">
      <alignment horizontal="center" vertical="center" wrapText="1"/>
      <protection hidden="1"/>
    </xf>
    <xf numFmtId="9" fontId="10" fillId="0" borderId="6" xfId="2" applyFont="1" applyFill="1" applyBorder="1" applyAlignment="1" applyProtection="1">
      <alignment horizontal="center" vertical="center" wrapText="1"/>
    </xf>
    <xf numFmtId="0" fontId="10" fillId="0" borderId="6" xfId="0" applyFont="1" applyFill="1" applyBorder="1" applyAlignment="1">
      <alignment horizontal="center" vertical="center" wrapText="1"/>
    </xf>
    <xf numFmtId="3" fontId="6" fillId="0" borderId="2" xfId="2"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9" fontId="6" fillId="0" borderId="6" xfId="2" applyFont="1" applyFill="1" applyBorder="1" applyAlignment="1" applyProtection="1">
      <alignment horizontal="left" vertical="center" wrapText="1"/>
      <protection hidden="1"/>
    </xf>
    <xf numFmtId="9" fontId="6" fillId="0" borderId="10" xfId="2" applyFont="1" applyFill="1" applyBorder="1" applyAlignment="1" applyProtection="1">
      <alignment horizontal="center" vertical="center" wrapText="1"/>
      <protection hidden="1"/>
    </xf>
    <xf numFmtId="9" fontId="6" fillId="0" borderId="10" xfId="1"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horizontal="left" vertical="center" wrapText="1"/>
      <protection hidden="1"/>
    </xf>
    <xf numFmtId="9" fontId="6" fillId="0" borderId="1" xfId="2" applyFont="1" applyFill="1" applyBorder="1" applyAlignment="1" applyProtection="1">
      <alignment horizontal="left" vertical="center" wrapText="1"/>
      <protection hidden="1"/>
    </xf>
    <xf numFmtId="9" fontId="6" fillId="0" borderId="1" xfId="2" applyFont="1" applyFill="1" applyBorder="1" applyAlignment="1" applyProtection="1">
      <alignment horizontal="center" vertical="center" wrapText="1"/>
      <protection hidden="1"/>
    </xf>
    <xf numFmtId="9" fontId="6" fillId="2" borderId="10" xfId="1" applyNumberFormat="1" applyFont="1" applyFill="1" applyBorder="1" applyAlignment="1" applyProtection="1">
      <alignment horizontal="center" vertical="center" wrapText="1"/>
      <protection hidden="1"/>
    </xf>
    <xf numFmtId="3" fontId="6" fillId="0" borderId="10" xfId="0"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center" vertical="center"/>
      <protection hidden="1"/>
    </xf>
    <xf numFmtId="9" fontId="6" fillId="2" borderId="6" xfId="2"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9" fontId="6" fillId="2" borderId="10" xfId="2" applyFont="1" applyFill="1" applyBorder="1" applyAlignment="1" applyProtection="1">
      <alignment horizontal="center" vertical="center" wrapText="1"/>
      <protection hidden="1"/>
    </xf>
    <xf numFmtId="3" fontId="12" fillId="0" borderId="6" xfId="2" applyNumberFormat="1" applyFont="1" applyFill="1" applyBorder="1" applyAlignment="1" applyProtection="1">
      <alignment horizontal="center" vertical="center" wrapText="1"/>
      <protection hidden="1"/>
    </xf>
    <xf numFmtId="9" fontId="12" fillId="0" borderId="6" xfId="2" applyFont="1" applyFill="1" applyBorder="1" applyAlignment="1" applyProtection="1">
      <alignment horizontal="center" vertical="center" wrapText="1"/>
      <protection hidden="1"/>
    </xf>
    <xf numFmtId="3" fontId="12" fillId="0" borderId="2" xfId="2" applyNumberFormat="1" applyFont="1" applyFill="1" applyBorder="1" applyAlignment="1" applyProtection="1">
      <alignment horizontal="center" vertical="center" wrapText="1"/>
      <protection hidden="1"/>
    </xf>
    <xf numFmtId="9" fontId="12" fillId="0" borderId="1" xfId="2" applyFont="1" applyFill="1" applyBorder="1" applyAlignment="1" applyProtection="1">
      <alignment horizontal="center" vertical="center" wrapText="1"/>
      <protection hidden="1"/>
    </xf>
    <xf numFmtId="14" fontId="10" fillId="2" borderId="6" xfId="0" applyNumberFormat="1" applyFont="1" applyFill="1" applyBorder="1" applyAlignment="1" applyProtection="1">
      <alignment horizontal="center" vertical="center" wrapText="1"/>
      <protection hidden="1"/>
    </xf>
    <xf numFmtId="0" fontId="12" fillId="2" borderId="10" xfId="0" applyNumberFormat="1" applyFont="1" applyFill="1" applyBorder="1" applyAlignment="1" applyProtection="1">
      <alignment horizontal="center" vertical="center" wrapText="1"/>
      <protection hidden="1"/>
    </xf>
    <xf numFmtId="0" fontId="12" fillId="2" borderId="10" xfId="0" applyFont="1" applyFill="1" applyBorder="1" applyAlignment="1" applyProtection="1">
      <alignment horizontal="center" vertical="center" wrapText="1"/>
      <protection hidden="1"/>
    </xf>
    <xf numFmtId="9" fontId="12" fillId="2" borderId="10" xfId="1" applyNumberFormat="1" applyFont="1" applyFill="1" applyBorder="1" applyAlignment="1" applyProtection="1">
      <alignment horizontal="center" vertical="center" wrapText="1"/>
      <protection hidden="1"/>
    </xf>
    <xf numFmtId="9" fontId="10" fillId="0" borderId="6" xfId="2" applyFont="1" applyFill="1" applyBorder="1" applyAlignment="1" applyProtection="1">
      <alignment horizontal="left" vertical="center" wrapText="1"/>
      <protection hidden="1"/>
    </xf>
    <xf numFmtId="3" fontId="6" fillId="0" borderId="10" xfId="0" applyNumberFormat="1"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9" fontId="6" fillId="2" borderId="6" xfId="0" applyNumberFormat="1" applyFont="1" applyFill="1" applyBorder="1" applyAlignment="1" applyProtection="1">
      <alignment horizontal="center" vertical="center" wrapText="1"/>
      <protection hidden="1"/>
    </xf>
    <xf numFmtId="14" fontId="6" fillId="0" borderId="1" xfId="2" applyNumberFormat="1" applyFont="1" applyFill="1" applyBorder="1" applyAlignment="1" applyProtection="1">
      <alignment horizontal="left" vertical="center" wrapText="1"/>
      <protection hidden="1"/>
    </xf>
    <xf numFmtId="0" fontId="6" fillId="2" borderId="6" xfId="0" applyFont="1" applyFill="1" applyBorder="1" applyAlignment="1" applyProtection="1">
      <alignment horizontal="center" vertical="center" wrapText="1"/>
      <protection locked="0"/>
    </xf>
    <xf numFmtId="0" fontId="6" fillId="2" borderId="6" xfId="0" applyFont="1" applyFill="1" applyBorder="1" applyAlignment="1" applyProtection="1">
      <alignment vertical="center" wrapText="1"/>
      <protection locked="0"/>
    </xf>
    <xf numFmtId="49" fontId="6" fillId="2" borderId="6" xfId="0" applyNumberFormat="1" applyFont="1" applyFill="1" applyBorder="1" applyAlignment="1">
      <alignment horizontal="justify" vertical="center" wrapText="1"/>
    </xf>
    <xf numFmtId="0" fontId="10" fillId="2" borderId="6" xfId="0" applyNumberFormat="1" applyFont="1" applyFill="1" applyBorder="1" applyAlignment="1" applyProtection="1">
      <alignment horizontal="center" vertical="center" wrapText="1"/>
      <protection hidden="1"/>
    </xf>
    <xf numFmtId="9" fontId="10" fillId="2" borderId="10" xfId="2" applyFont="1" applyFill="1" applyBorder="1" applyAlignment="1" applyProtection="1">
      <alignment horizontal="center" vertical="center" wrapText="1"/>
      <protection hidden="1"/>
    </xf>
    <xf numFmtId="9" fontId="6" fillId="0" borderId="10" xfId="2" applyNumberFormat="1" applyFont="1" applyFill="1" applyBorder="1" applyAlignment="1" applyProtection="1">
      <alignment horizontal="center" vertical="center" wrapText="1"/>
      <protection hidden="1"/>
    </xf>
    <xf numFmtId="0" fontId="10" fillId="0" borderId="6" xfId="0" applyNumberFormat="1" applyFont="1" applyFill="1" applyBorder="1" applyAlignment="1" applyProtection="1">
      <alignment horizontal="center" vertical="center"/>
      <protection hidden="1"/>
    </xf>
    <xf numFmtId="0" fontId="10" fillId="0" borderId="6" xfId="0" applyNumberFormat="1" applyFont="1" applyFill="1" applyBorder="1" applyAlignment="1" applyProtection="1">
      <alignment horizontal="center" vertical="center" wrapText="1"/>
      <protection hidden="1"/>
    </xf>
    <xf numFmtId="9" fontId="10" fillId="0" borderId="6" xfId="0" applyNumberFormat="1" applyFont="1" applyFill="1" applyBorder="1" applyAlignment="1" applyProtection="1">
      <alignment horizontal="center" vertical="center" wrapText="1"/>
      <protection hidden="1"/>
    </xf>
    <xf numFmtId="0" fontId="10" fillId="2" borderId="6" xfId="0" applyFont="1" applyFill="1" applyBorder="1" applyAlignment="1">
      <alignment horizontal="left" vertical="center" wrapText="1"/>
    </xf>
    <xf numFmtId="3" fontId="10" fillId="0" borderId="6" xfId="0" applyNumberFormat="1" applyFont="1" applyFill="1" applyBorder="1" applyAlignment="1">
      <alignment horizontal="left" vertical="center" wrapText="1"/>
    </xf>
    <xf numFmtId="9" fontId="6" fillId="0" borderId="2" xfId="2" applyFont="1" applyFill="1" applyBorder="1" applyAlignment="1" applyProtection="1">
      <alignment horizontal="center" vertical="center" wrapText="1"/>
      <protection hidden="1"/>
    </xf>
    <xf numFmtId="0" fontId="10" fillId="0" borderId="6" xfId="0" applyFont="1" applyFill="1" applyBorder="1" applyAlignment="1">
      <alignment horizontal="left" vertical="center" wrapText="1"/>
    </xf>
    <xf numFmtId="0" fontId="6" fillId="0" borderId="6" xfId="0" applyFont="1" applyFill="1" applyBorder="1" applyAlignment="1" applyProtection="1">
      <alignment horizontal="center" vertical="center"/>
      <protection hidden="1"/>
    </xf>
    <xf numFmtId="9" fontId="6" fillId="0" borderId="23" xfId="2" applyFont="1" applyFill="1" applyBorder="1" applyAlignment="1" applyProtection="1">
      <alignment horizontal="left" vertical="center" wrapText="1"/>
      <protection hidden="1"/>
    </xf>
    <xf numFmtId="3" fontId="6" fillId="2" borderId="10" xfId="0" applyNumberFormat="1" applyFont="1" applyFill="1" applyBorder="1" applyAlignment="1" applyProtection="1">
      <alignment horizontal="center" vertical="center" wrapText="1"/>
      <protection hidden="1"/>
    </xf>
    <xf numFmtId="9" fontId="10" fillId="2" borderId="6" xfId="0" applyNumberFormat="1" applyFont="1" applyFill="1" applyBorder="1" applyAlignment="1" applyProtection="1">
      <alignment horizontal="center" vertical="center" wrapText="1"/>
      <protection hidden="1"/>
    </xf>
    <xf numFmtId="9" fontId="10" fillId="2" borderId="6" xfId="2"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3" fontId="6" fillId="0" borderId="6" xfId="2" applyNumberFormat="1" applyFont="1" applyFill="1" applyBorder="1" applyAlignment="1" applyProtection="1">
      <alignment horizontal="justify" vertical="center" wrapText="1"/>
      <protection hidden="1"/>
    </xf>
    <xf numFmtId="9" fontId="10" fillId="0" borderId="6" xfId="2" applyFont="1" applyFill="1" applyBorder="1" applyAlignment="1">
      <alignment horizontal="center" vertical="center" wrapText="1"/>
    </xf>
    <xf numFmtId="9" fontId="6" fillId="0" borderId="6" xfId="2"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6" fillId="2" borderId="6" xfId="0" applyFont="1" applyFill="1" applyBorder="1" applyAlignment="1" applyProtection="1">
      <alignment horizontal="left"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0" fillId="2" borderId="20"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cellXfs>
  <cellStyles count="9">
    <cellStyle name="Millares" xfId="1" builtinId="3"/>
    <cellStyle name="Millares 2" xfId="8" xr:uid="{00000000-0005-0000-0000-000001000000}"/>
    <cellStyle name="Normal" xfId="0" builtinId="0"/>
    <cellStyle name="Normal 18" xfId="3" xr:uid="{00000000-0005-0000-0000-000003000000}"/>
    <cellStyle name="Normal 7 2" xfId="4" xr:uid="{00000000-0005-0000-0000-000004000000}"/>
    <cellStyle name="Porcentaje" xfId="2" builtinId="5"/>
    <cellStyle name="Porcentaje 2" xfId="6" xr:uid="{00000000-0005-0000-0000-000006000000}"/>
    <cellStyle name="Porcentaje 2 2" xfId="7" xr:uid="{00000000-0005-0000-0000-000007000000}"/>
    <cellStyle name="Porcentaje 5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16</xdr:row>
      <xdr:rowOff>0</xdr:rowOff>
    </xdr:from>
    <xdr:to>
      <xdr:col>13</xdr:col>
      <xdr:colOff>666750</xdr:colOff>
      <xdr:row>16</xdr:row>
      <xdr:rowOff>161628</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83575" y="34194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16</xdr:row>
      <xdr:rowOff>0</xdr:rowOff>
    </xdr:from>
    <xdr:to>
      <xdr:col>12</xdr:col>
      <xdr:colOff>666750</xdr:colOff>
      <xdr:row>16</xdr:row>
      <xdr:rowOff>164744</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02050" y="34194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12</xdr:row>
      <xdr:rowOff>0</xdr:rowOff>
    </xdr:from>
    <xdr:to>
      <xdr:col>13</xdr:col>
      <xdr:colOff>666750</xdr:colOff>
      <xdr:row>12</xdr:row>
      <xdr:rowOff>352609</xdr:rowOff>
    </xdr:to>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402300" y="34194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12</xdr:row>
      <xdr:rowOff>0</xdr:rowOff>
    </xdr:from>
    <xdr:to>
      <xdr:col>12</xdr:col>
      <xdr:colOff>666750</xdr:colOff>
      <xdr:row>12</xdr:row>
      <xdr:rowOff>355725</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40100" y="34194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wnloads/24-06-2020%20Indicadores%20GL%20enero%20a%20mayo2020%20-%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8"/>
  <sheetViews>
    <sheetView showGridLines="0" tabSelected="1" topLeftCell="B1" zoomScale="60" zoomScaleNormal="60" workbookViewId="0">
      <selection activeCell="B7" sqref="B7:C8"/>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32.85546875" style="9" customWidth="1"/>
    <col min="5" max="5" width="15.7109375" style="9" customWidth="1"/>
    <col min="6" max="6" width="15" style="5" customWidth="1"/>
    <col min="7" max="7" width="23.42578125" style="5" customWidth="1"/>
    <col min="8" max="8" width="36.7109375" style="9" customWidth="1"/>
    <col min="9" max="9" width="28.140625" style="9" customWidth="1"/>
    <col min="10" max="10" width="17.7109375" style="9" customWidth="1"/>
    <col min="11" max="11" width="32.28515625" style="9" customWidth="1"/>
    <col min="12" max="12" width="23.42578125" style="5" customWidth="1"/>
    <col min="13" max="13" width="73" style="5" customWidth="1"/>
    <col min="14" max="15" width="17.7109375" style="5" customWidth="1"/>
    <col min="16" max="16" width="20.140625" style="5" customWidth="1"/>
    <col min="17" max="17" width="13.42578125" style="5" customWidth="1"/>
    <col min="18" max="18" width="14.42578125" style="9" customWidth="1"/>
    <col min="19" max="19" width="17.7109375" style="5" customWidth="1"/>
    <col min="20" max="20" width="14.42578125" style="5" customWidth="1"/>
    <col min="21" max="21" width="14.7109375" style="5" customWidth="1"/>
    <col min="22" max="22" width="15" style="5" customWidth="1"/>
    <col min="23" max="23" width="12" style="5" customWidth="1"/>
    <col min="24" max="24" width="83.7109375" style="5" customWidth="1"/>
    <col min="25" max="25" width="53.42578125" style="4" customWidth="1"/>
    <col min="26" max="27" width="14.28515625" style="5" customWidth="1"/>
    <col min="28" max="28" width="12" style="5" customWidth="1"/>
    <col min="29" max="29" width="120.42578125" style="5" customWidth="1"/>
    <col min="30" max="30" width="51.140625" style="5" customWidth="1"/>
    <col min="31" max="31" width="13.85546875" style="5" customWidth="1"/>
    <col min="32" max="32" width="14" style="5" customWidth="1"/>
    <col min="33" max="33" width="11.7109375" style="5" customWidth="1"/>
    <col min="34" max="34" width="131.5703125" style="5" customWidth="1"/>
    <col min="35" max="35" width="80" style="5" customWidth="1"/>
    <col min="36" max="38" width="12" style="5" customWidth="1"/>
    <col min="39" max="39" width="56.28515625" style="5" customWidth="1"/>
    <col min="40" max="40" width="14" style="4" bestFit="1" customWidth="1"/>
    <col min="41" max="43" width="12" style="5" customWidth="1"/>
    <col min="44" max="44" width="37.7109375" style="5" customWidth="1"/>
    <col min="45" max="45" width="14.7109375" style="5" customWidth="1"/>
    <col min="46" max="48" width="11.7109375" style="5" customWidth="1"/>
    <col min="49" max="49" width="41" style="5" customWidth="1"/>
    <col min="50" max="50" width="14.42578125" style="5" customWidth="1"/>
    <col min="51" max="53" width="11.7109375" style="5" customWidth="1"/>
    <col min="54" max="54" width="36.42578125" style="5" customWidth="1"/>
    <col min="55" max="55" width="14.42578125" style="5" customWidth="1"/>
    <col min="56" max="58" width="11.7109375" style="5" customWidth="1"/>
    <col min="59" max="59" width="34.140625" style="5" customWidth="1"/>
    <col min="60" max="60" width="13.85546875" style="5" customWidth="1"/>
    <col min="61" max="63" width="11.7109375" style="5" customWidth="1"/>
    <col min="64" max="64" width="31.85546875" style="5" customWidth="1"/>
    <col min="65" max="65" width="14.42578125" style="5" customWidth="1"/>
    <col min="66" max="68" width="11.7109375" style="5" customWidth="1"/>
    <col min="69" max="69" width="52.28515625" style="5" customWidth="1"/>
    <col min="70" max="70" width="21.42578125" style="5" customWidth="1"/>
    <col min="71" max="73" width="11.7109375" style="5" customWidth="1"/>
    <col min="74" max="74" width="44" style="5" customWidth="1"/>
    <col min="75" max="75" width="15.42578125" style="5" customWidth="1"/>
    <col min="76" max="78" width="11.7109375" style="5" customWidth="1"/>
    <col min="79" max="79" width="40.42578125" style="5" customWidth="1"/>
    <col min="80" max="80" width="18.42578125" style="5" customWidth="1"/>
    <col min="81" max="81" width="36.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32.25" customHeight="1" x14ac:dyDescent="0.2">
      <c r="B2" s="90"/>
      <c r="C2" s="91"/>
      <c r="D2" s="127" t="s">
        <v>81</v>
      </c>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1" t="s">
        <v>80</v>
      </c>
      <c r="CA2" s="122"/>
      <c r="CB2" s="122"/>
      <c r="CC2" s="123"/>
      <c r="CD2" s="1"/>
    </row>
    <row r="3" spans="2:88" s="11" customFormat="1" ht="32.25" customHeight="1" x14ac:dyDescent="0.2">
      <c r="B3" s="92"/>
      <c r="C3" s="93"/>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1" t="s">
        <v>103</v>
      </c>
      <c r="CA3" s="122"/>
      <c r="CB3" s="122"/>
      <c r="CC3" s="123"/>
      <c r="CD3" s="1"/>
    </row>
    <row r="4" spans="2:88" s="11" customFormat="1" ht="32.25" customHeight="1" x14ac:dyDescent="0.2">
      <c r="B4" s="92"/>
      <c r="C4" s="93"/>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1" t="s">
        <v>114</v>
      </c>
      <c r="CA4" s="122"/>
      <c r="CB4" s="122"/>
      <c r="CC4" s="123"/>
      <c r="CD4" s="1"/>
    </row>
    <row r="5" spans="2:88" s="11" customFormat="1" ht="32.25" customHeight="1" x14ac:dyDescent="0.2">
      <c r="B5" s="94"/>
      <c r="C5" s="95"/>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1" t="s">
        <v>58</v>
      </c>
      <c r="CA5" s="122"/>
      <c r="CB5" s="122"/>
      <c r="CC5" s="123"/>
      <c r="CD5" s="1"/>
    </row>
    <row r="6" spans="2:88" s="7" customFormat="1" ht="7.5" customHeight="1" x14ac:dyDescent="0.25">
      <c r="B6" s="6"/>
      <c r="C6" s="6"/>
      <c r="CC6" s="1"/>
      <c r="CD6" s="1"/>
    </row>
    <row r="7" spans="2:88" s="7" customFormat="1" ht="15" customHeight="1" x14ac:dyDescent="0.25">
      <c r="B7" s="99" t="s">
        <v>1</v>
      </c>
      <c r="C7" s="100"/>
      <c r="D7" s="10" t="s">
        <v>2</v>
      </c>
      <c r="E7" s="103" t="s">
        <v>10</v>
      </c>
      <c r="F7" s="104"/>
      <c r="G7" s="107">
        <v>2021</v>
      </c>
    </row>
    <row r="8" spans="2:88" s="7" customFormat="1" ht="15" customHeight="1" x14ac:dyDescent="0.25">
      <c r="B8" s="101"/>
      <c r="C8" s="102"/>
      <c r="D8" s="10" t="s">
        <v>3</v>
      </c>
      <c r="E8" s="105" t="s">
        <v>4</v>
      </c>
      <c r="F8" s="106"/>
      <c r="G8" s="108"/>
    </row>
    <row r="9" spans="2:88" s="25" customFormat="1" ht="7.5" customHeight="1" x14ac:dyDescent="0.25"/>
    <row r="10" spans="2:88" s="1" customFormat="1" ht="22.5" customHeight="1" x14ac:dyDescent="0.25">
      <c r="B10" s="110" t="s">
        <v>5</v>
      </c>
      <c r="C10" s="111"/>
      <c r="D10" s="111"/>
      <c r="E10" s="111"/>
      <c r="F10" s="111"/>
      <c r="G10" s="111"/>
      <c r="H10" s="111"/>
      <c r="I10" s="111"/>
      <c r="J10" s="111"/>
      <c r="K10" s="111"/>
      <c r="L10" s="111"/>
      <c r="M10" s="111"/>
      <c r="N10" s="111"/>
      <c r="O10" s="111"/>
      <c r="P10" s="111"/>
      <c r="Q10" s="111"/>
      <c r="R10" s="111"/>
      <c r="S10" s="111"/>
      <c r="T10" s="112"/>
      <c r="U10" s="124" t="s">
        <v>6</v>
      </c>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6"/>
      <c r="CC10" s="2"/>
      <c r="CE10" s="114" t="s">
        <v>111</v>
      </c>
      <c r="CF10" s="115"/>
      <c r="CG10" s="116"/>
      <c r="CH10" s="120" t="s">
        <v>112</v>
      </c>
      <c r="CI10" s="120"/>
      <c r="CJ10" s="120"/>
    </row>
    <row r="11" spans="2:88" s="2" customFormat="1" ht="19.5" customHeight="1" x14ac:dyDescent="0.25">
      <c r="B11" s="109" t="s">
        <v>110</v>
      </c>
      <c r="C11" s="109"/>
      <c r="D11" s="109"/>
      <c r="E11" s="109" t="s">
        <v>7</v>
      </c>
      <c r="F11" s="109"/>
      <c r="G11" s="109"/>
      <c r="H11" s="109"/>
      <c r="I11" s="109"/>
      <c r="J11" s="109" t="s">
        <v>8</v>
      </c>
      <c r="K11" s="109"/>
      <c r="L11" s="109"/>
      <c r="M11" s="109"/>
      <c r="N11" s="109"/>
      <c r="O11" s="109"/>
      <c r="P11" s="109"/>
      <c r="Q11" s="113" t="s">
        <v>9</v>
      </c>
      <c r="R11" s="113"/>
      <c r="S11" s="113"/>
      <c r="T11" s="113"/>
      <c r="U11" s="96" t="s">
        <v>10</v>
      </c>
      <c r="V11" s="97"/>
      <c r="W11" s="97"/>
      <c r="X11" s="97"/>
      <c r="Y11" s="97"/>
      <c r="Z11" s="96" t="s">
        <v>11</v>
      </c>
      <c r="AA11" s="97"/>
      <c r="AB11" s="97"/>
      <c r="AC11" s="97"/>
      <c r="AD11" s="98"/>
      <c r="AE11" s="97" t="s">
        <v>4</v>
      </c>
      <c r="AF11" s="97"/>
      <c r="AG11" s="97"/>
      <c r="AH11" s="97"/>
      <c r="AI11" s="97"/>
      <c r="AJ11" s="96" t="s">
        <v>12</v>
      </c>
      <c r="AK11" s="97"/>
      <c r="AL11" s="97"/>
      <c r="AM11" s="97"/>
      <c r="AN11" s="98"/>
      <c r="AO11" s="97" t="s">
        <v>13</v>
      </c>
      <c r="AP11" s="97"/>
      <c r="AQ11" s="97"/>
      <c r="AR11" s="97"/>
      <c r="AS11" s="97"/>
      <c r="AT11" s="96" t="s">
        <v>14</v>
      </c>
      <c r="AU11" s="97"/>
      <c r="AV11" s="97"/>
      <c r="AW11" s="97"/>
      <c r="AX11" s="98"/>
      <c r="AY11" s="97" t="s">
        <v>15</v>
      </c>
      <c r="AZ11" s="97"/>
      <c r="BA11" s="97"/>
      <c r="BB11" s="97"/>
      <c r="BC11" s="97"/>
      <c r="BD11" s="96" t="s">
        <v>16</v>
      </c>
      <c r="BE11" s="97"/>
      <c r="BF11" s="97"/>
      <c r="BG11" s="97"/>
      <c r="BH11" s="98"/>
      <c r="BI11" s="97" t="s">
        <v>17</v>
      </c>
      <c r="BJ11" s="97"/>
      <c r="BK11" s="97"/>
      <c r="BL11" s="97"/>
      <c r="BM11" s="97"/>
      <c r="BN11" s="96" t="s">
        <v>18</v>
      </c>
      <c r="BO11" s="97"/>
      <c r="BP11" s="97"/>
      <c r="BQ11" s="97"/>
      <c r="BR11" s="98"/>
      <c r="BS11" s="97" t="s">
        <v>19</v>
      </c>
      <c r="BT11" s="97"/>
      <c r="BU11" s="97"/>
      <c r="BV11" s="97"/>
      <c r="BW11" s="98"/>
      <c r="BX11" s="96" t="s">
        <v>20</v>
      </c>
      <c r="BY11" s="97"/>
      <c r="BZ11" s="97"/>
      <c r="CA11" s="97"/>
      <c r="CB11" s="98"/>
      <c r="CE11" s="117"/>
      <c r="CF11" s="118"/>
      <c r="CG11" s="119"/>
      <c r="CH11" s="120"/>
      <c r="CI11" s="120"/>
      <c r="CJ11" s="120"/>
    </row>
    <row r="12" spans="2:88" s="3" customFormat="1" ht="48.75" customHeight="1" x14ac:dyDescent="0.25">
      <c r="B12" s="31" t="s">
        <v>21</v>
      </c>
      <c r="C12" s="31" t="s">
        <v>22</v>
      </c>
      <c r="D12" s="31" t="s">
        <v>113</v>
      </c>
      <c r="E12" s="31" t="s">
        <v>23</v>
      </c>
      <c r="F12" s="32" t="s">
        <v>24</v>
      </c>
      <c r="G12" s="31" t="s">
        <v>25</v>
      </c>
      <c r="H12" s="31" t="s">
        <v>26</v>
      </c>
      <c r="I12" s="31" t="s">
        <v>27</v>
      </c>
      <c r="J12" s="31" t="s">
        <v>29</v>
      </c>
      <c r="K12" s="31" t="s">
        <v>28</v>
      </c>
      <c r="L12" s="31" t="s">
        <v>32</v>
      </c>
      <c r="M12" s="31" t="s">
        <v>77</v>
      </c>
      <c r="N12" s="31" t="s">
        <v>31</v>
      </c>
      <c r="O12" s="31" t="s">
        <v>30</v>
      </c>
      <c r="P12" s="31" t="s">
        <v>33</v>
      </c>
      <c r="Q12" s="31" t="s">
        <v>34</v>
      </c>
      <c r="R12" s="31" t="s">
        <v>35</v>
      </c>
      <c r="S12" s="31" t="s">
        <v>36</v>
      </c>
      <c r="T12" s="31" t="s">
        <v>37</v>
      </c>
      <c r="U12" s="27" t="str">
        <f>U11&amp;" ejecutado"</f>
        <v>Enero ejecutado</v>
      </c>
      <c r="V12" s="27" t="str">
        <f>U11&amp;" programado"</f>
        <v>Enero programado</v>
      </c>
      <c r="W12" s="27" t="str">
        <f>U11&amp;" resultado"</f>
        <v>Enero resultado</v>
      </c>
      <c r="X12" s="29" t="str">
        <f>U11&amp;" análisis mensual"</f>
        <v>Enero análisis mensual</v>
      </c>
      <c r="Y12" s="29" t="str">
        <f>U11&amp;" observaciones al seguimiento"</f>
        <v>Enero observaciones al seguimiento</v>
      </c>
      <c r="Z12" s="27" t="str">
        <f>Z11&amp;" ejecutado"</f>
        <v>Febrero ejecutado</v>
      </c>
      <c r="AA12" s="27" t="str">
        <f>Z11&amp;" programado"</f>
        <v>Febrero programado</v>
      </c>
      <c r="AB12" s="27" t="str">
        <f>Z11&amp;" resultado"</f>
        <v>Febrero resultado</v>
      </c>
      <c r="AC12" s="29" t="str">
        <f>Z11&amp;" análisis mensual"</f>
        <v>Febrero análisis mensual</v>
      </c>
      <c r="AD12" s="29" t="str">
        <f>Z11&amp;" observaciones al seguimiento"</f>
        <v>Febrero observaciones al seguimiento</v>
      </c>
      <c r="AE12" s="29" t="str">
        <f>AE11&amp;" ejecutado"</f>
        <v>Marzo ejecutado</v>
      </c>
      <c r="AF12" s="27" t="str">
        <f>AE11&amp;" programado"</f>
        <v>Marzo programado</v>
      </c>
      <c r="AG12" s="27" t="str">
        <f>AE11&amp;" resultado"</f>
        <v>Marzo resultado</v>
      </c>
      <c r="AH12" s="29" t="str">
        <f>AE11&amp;" análisis mensual"</f>
        <v>Marzo análisis mensual</v>
      </c>
      <c r="AI12" s="29" t="str">
        <f>AE11&amp;" observaciones al seguimiento"</f>
        <v>Marzo observaciones al seguimiento</v>
      </c>
      <c r="AJ12" s="27" t="str">
        <f>AJ11&amp;" ejecutado"</f>
        <v>Abril ejecutado</v>
      </c>
      <c r="AK12" s="27" t="str">
        <f>AJ11&amp;" programado"</f>
        <v>Abril programado</v>
      </c>
      <c r="AL12" s="27" t="str">
        <f>AJ11&amp;" resultado"</f>
        <v>Abril resultado</v>
      </c>
      <c r="AM12" s="29" t="str">
        <f>AJ11&amp;" análisis mensual"</f>
        <v>Abril análisis mensual</v>
      </c>
      <c r="AN12" s="27" t="str">
        <f>AJ11&amp;" observaciones al seguimiento"</f>
        <v>Abril observaciones al seguimiento</v>
      </c>
      <c r="AO12" s="28" t="str">
        <f>AO11&amp;" ejecutado"</f>
        <v>Mayo ejecutado</v>
      </c>
      <c r="AP12" s="27" t="str">
        <f>AO11&amp;" programado"</f>
        <v>Mayo programado</v>
      </c>
      <c r="AQ12" s="27" t="str">
        <f>AO11&amp;" resultado"</f>
        <v>Mayo resultado</v>
      </c>
      <c r="AR12" s="29" t="str">
        <f>AO11&amp;" análisis mensual"</f>
        <v>Mayo análisis mensual</v>
      </c>
      <c r="AS12" s="29" t="str">
        <f>AO11&amp;" observaciones al seguimiento"</f>
        <v>Mayo observaciones al seguimiento</v>
      </c>
      <c r="AT12" s="27" t="str">
        <f>AT11&amp;" ejecutado"</f>
        <v>Junio ejecutado</v>
      </c>
      <c r="AU12" s="27" t="str">
        <f>AT11&amp;" programado"</f>
        <v>Junio programado</v>
      </c>
      <c r="AV12" s="27" t="str">
        <f>AT11&amp;" resultado"</f>
        <v>Junio resultado</v>
      </c>
      <c r="AW12" s="29" t="str">
        <f>AT11&amp;" análisis mensual"</f>
        <v>Junio análisis mensual</v>
      </c>
      <c r="AX12" s="27" t="str">
        <f>AT11&amp;" observaciones al seguimiento"</f>
        <v>Junio observaciones al seguimiento</v>
      </c>
      <c r="AY12" s="28" t="str">
        <f>AY11&amp;" ejecutado"</f>
        <v>Julio ejecutado</v>
      </c>
      <c r="AZ12" s="27" t="str">
        <f>AY11&amp;" programado"</f>
        <v>Julio programado</v>
      </c>
      <c r="BA12" s="27" t="str">
        <f>AY11&amp;" resultado"</f>
        <v>Julio resultado</v>
      </c>
      <c r="BB12" s="29" t="str">
        <f>AY11&amp;" análisis mensual"</f>
        <v>Julio análisis mensual</v>
      </c>
      <c r="BC12" s="29" t="str">
        <f>AY11&amp;" observaciones al seguimiento"</f>
        <v>Julio observaciones al seguimiento</v>
      </c>
      <c r="BD12" s="27" t="str">
        <f>BD11&amp;" ejecutado"</f>
        <v>Agosto ejecutado</v>
      </c>
      <c r="BE12" s="27" t="str">
        <f>BD11&amp;" programado"</f>
        <v>Agosto programado</v>
      </c>
      <c r="BF12" s="27" t="str">
        <f>BD11&amp;" resultado"</f>
        <v>Agosto resultado</v>
      </c>
      <c r="BG12" s="29" t="str">
        <f>BD11&amp;" análisis mensual"</f>
        <v>Agosto análisis mensual</v>
      </c>
      <c r="BH12" s="27" t="str">
        <f>BD11&amp;" observaciones al seguimiento"</f>
        <v>Agosto observaciones al seguimiento</v>
      </c>
      <c r="BI12" s="28" t="str">
        <f>BI11&amp;" ejecutado"</f>
        <v>Septiembre ejecutado</v>
      </c>
      <c r="BJ12" s="27" t="str">
        <f>BI11&amp;" programado"</f>
        <v>Septiembre programado</v>
      </c>
      <c r="BK12" s="27" t="str">
        <f>BI11&amp;" resultado"</f>
        <v>Septiembre resultado</v>
      </c>
      <c r="BL12" s="29" t="str">
        <f>BI11&amp;" análisis mensual"</f>
        <v>Septiembre análisis mensual</v>
      </c>
      <c r="BM12" s="29" t="str">
        <f>BI11&amp;" observaciones al seguimiento"</f>
        <v>Septiembre observaciones al seguimiento</v>
      </c>
      <c r="BN12" s="27" t="str">
        <f>BN11&amp;" ejecutado"</f>
        <v>Octubre ejecutado</v>
      </c>
      <c r="BO12" s="27" t="str">
        <f>BN11&amp;" programado"</f>
        <v>Octubre programado</v>
      </c>
      <c r="BP12" s="27" t="str">
        <f>BN11&amp;" resultado"</f>
        <v>Octubre resultado</v>
      </c>
      <c r="BQ12" s="29" t="str">
        <f>BN11&amp;" análisis mensual"</f>
        <v>Octubre análisis mensual</v>
      </c>
      <c r="BR12" s="27" t="str">
        <f>BN11&amp;" observaciones al seguimiento"</f>
        <v>Octubre observaciones al seguimiento</v>
      </c>
      <c r="BS12" s="28" t="str">
        <f>BS11&amp;" ejecutado"</f>
        <v>Noviembre ejecutado</v>
      </c>
      <c r="BT12" s="27" t="str">
        <f>BS11&amp;" programado"</f>
        <v>Noviembre programado</v>
      </c>
      <c r="BU12" s="27" t="str">
        <f>BS11&amp;" resultado"</f>
        <v>Noviembre resultado</v>
      </c>
      <c r="BV12" s="29" t="str">
        <f>BS11&amp;" análisis mensual"</f>
        <v>Noviembre análisis mensual</v>
      </c>
      <c r="BW12" s="29" t="str">
        <f>BS11&amp;" observaciones al seguimiento"</f>
        <v>Noviembre observaciones al seguimiento</v>
      </c>
      <c r="BX12" s="27" t="str">
        <f>BX11&amp;" ejecutado"</f>
        <v>Diciembre ejecutado</v>
      </c>
      <c r="BY12" s="27" t="str">
        <f>BX11&amp;" programado"</f>
        <v>Diciembre programado</v>
      </c>
      <c r="BZ12" s="27" t="str">
        <f>BX11&amp;" resultado"</f>
        <v>Diciembre resultado</v>
      </c>
      <c r="CA12" s="29" t="str">
        <f>BX11&amp;" análisis mensual"</f>
        <v>Diciembre análisis mensual</v>
      </c>
      <c r="CB12" s="27" t="str">
        <f>BX11&amp;" observaciones al seguimiento"</f>
        <v>Diciembre observaciones al seguimiento</v>
      </c>
      <c r="CC12" s="28" t="s">
        <v>104</v>
      </c>
      <c r="CE12" s="30" t="s">
        <v>38</v>
      </c>
      <c r="CF12" s="30" t="s">
        <v>107</v>
      </c>
      <c r="CG12" s="30" t="s">
        <v>108</v>
      </c>
      <c r="CH12" s="30" t="s">
        <v>105</v>
      </c>
      <c r="CI12" s="30" t="s">
        <v>106</v>
      </c>
      <c r="CJ12" s="30" t="s">
        <v>109</v>
      </c>
    </row>
    <row r="13" spans="2:88" s="5" customFormat="1" ht="177" customHeight="1" x14ac:dyDescent="0.25">
      <c r="B13" s="22" t="s">
        <v>71</v>
      </c>
      <c r="C13" s="22" t="s">
        <v>0</v>
      </c>
      <c r="D13" s="34" t="s">
        <v>39</v>
      </c>
      <c r="E13" s="24" t="s">
        <v>116</v>
      </c>
      <c r="F13" s="57" t="s">
        <v>117</v>
      </c>
      <c r="G13" s="63" t="s">
        <v>118</v>
      </c>
      <c r="H13" s="63" t="s">
        <v>119</v>
      </c>
      <c r="I13" s="63" t="s">
        <v>120</v>
      </c>
      <c r="J13" s="24" t="s">
        <v>44</v>
      </c>
      <c r="K13" s="63" t="s">
        <v>121</v>
      </c>
      <c r="L13" s="89" t="s">
        <v>122</v>
      </c>
      <c r="M13" s="34" t="s">
        <v>123</v>
      </c>
      <c r="N13" s="22" t="s">
        <v>115</v>
      </c>
      <c r="O13" s="24" t="s">
        <v>41</v>
      </c>
      <c r="P13" s="64" t="s">
        <v>124</v>
      </c>
      <c r="Q13" s="64">
        <v>0.9</v>
      </c>
      <c r="R13" s="64" t="s">
        <v>115</v>
      </c>
      <c r="S13" s="64">
        <v>1</v>
      </c>
      <c r="T13" s="22" t="s">
        <v>43</v>
      </c>
      <c r="U13" s="55"/>
      <c r="V13" s="53"/>
      <c r="W13" s="54"/>
      <c r="X13" s="41" t="s">
        <v>125</v>
      </c>
      <c r="Y13" s="45" t="s">
        <v>126</v>
      </c>
      <c r="Z13" s="53"/>
      <c r="AA13" s="53"/>
      <c r="AB13" s="54"/>
      <c r="AC13" s="41" t="s">
        <v>127</v>
      </c>
      <c r="AD13" s="45" t="s">
        <v>126</v>
      </c>
      <c r="AE13" s="39">
        <v>13172</v>
      </c>
      <c r="AF13" s="39">
        <v>13172</v>
      </c>
      <c r="AG13" s="40">
        <v>1</v>
      </c>
      <c r="AH13" s="41" t="s">
        <v>128</v>
      </c>
      <c r="AI13" s="45" t="s">
        <v>129</v>
      </c>
      <c r="AJ13" s="53"/>
      <c r="AK13" s="53"/>
      <c r="AL13" s="54"/>
      <c r="AM13" s="40"/>
      <c r="AN13" s="41"/>
      <c r="AO13" s="55"/>
      <c r="AP13" s="53"/>
      <c r="AQ13" s="54"/>
      <c r="AR13" s="46"/>
      <c r="AS13" s="45"/>
      <c r="AT13" s="53"/>
      <c r="AU13" s="53"/>
      <c r="AV13" s="54"/>
      <c r="AW13" s="54"/>
      <c r="AX13" s="41"/>
      <c r="AY13" s="55"/>
      <c r="AZ13" s="53"/>
      <c r="BA13" s="54"/>
      <c r="BB13" s="56"/>
      <c r="BC13" s="45"/>
      <c r="BD13" s="53"/>
      <c r="BE13" s="53"/>
      <c r="BF13" s="54"/>
      <c r="BG13" s="40"/>
      <c r="BH13" s="41"/>
      <c r="BI13" s="38"/>
      <c r="BJ13" s="39"/>
      <c r="BK13" s="40"/>
      <c r="BL13" s="46"/>
      <c r="BM13" s="45"/>
      <c r="BN13" s="53"/>
      <c r="BO13" s="53"/>
      <c r="BP13" s="54"/>
      <c r="BQ13" s="40"/>
      <c r="BR13" s="41"/>
      <c r="BS13" s="55"/>
      <c r="BT13" s="53"/>
      <c r="BU13" s="54"/>
      <c r="BV13" s="40"/>
      <c r="BW13" s="41"/>
      <c r="BX13" s="39"/>
      <c r="BY13" s="39"/>
      <c r="BZ13" s="40"/>
      <c r="CA13" s="40"/>
      <c r="CB13" s="65"/>
      <c r="CC13" s="41"/>
      <c r="CE13" s="48">
        <f>+AE13+AT13+BI13+BX13</f>
        <v>13172</v>
      </c>
      <c r="CF13" s="48">
        <f>+AF13+AU13+BJ13+BY13</f>
        <v>13172</v>
      </c>
      <c r="CG13" s="71">
        <f t="shared" ref="CG13" si="0">+CE13/CF13</f>
        <v>1</v>
      </c>
      <c r="CH13" s="71">
        <f t="shared" ref="CH13" si="1">+CG13</f>
        <v>1</v>
      </c>
      <c r="CI13" s="43">
        <f t="shared" ref="CI13" si="2">+S13</f>
        <v>1</v>
      </c>
      <c r="CJ13" s="42">
        <f t="shared" ref="CJ13" si="3">+CH13/CI13</f>
        <v>1</v>
      </c>
    </row>
    <row r="14" spans="2:88" s="5" customFormat="1" ht="177.75" customHeight="1" x14ac:dyDescent="0.25">
      <c r="B14" s="22" t="s">
        <v>71</v>
      </c>
      <c r="C14" s="22" t="s">
        <v>0</v>
      </c>
      <c r="D14" s="34" t="s">
        <v>39</v>
      </c>
      <c r="E14" s="24" t="s">
        <v>130</v>
      </c>
      <c r="F14" s="57" t="s">
        <v>117</v>
      </c>
      <c r="G14" s="63" t="s">
        <v>131</v>
      </c>
      <c r="H14" s="63" t="s">
        <v>132</v>
      </c>
      <c r="I14" s="66" t="s">
        <v>133</v>
      </c>
      <c r="J14" s="24" t="s">
        <v>44</v>
      </c>
      <c r="K14" s="63" t="s">
        <v>134</v>
      </c>
      <c r="L14" s="63" t="s">
        <v>135</v>
      </c>
      <c r="M14" s="34" t="s">
        <v>136</v>
      </c>
      <c r="N14" s="22" t="s">
        <v>115</v>
      </c>
      <c r="O14" s="24" t="s">
        <v>45</v>
      </c>
      <c r="P14" s="63" t="s">
        <v>137</v>
      </c>
      <c r="Q14" s="50">
        <v>1</v>
      </c>
      <c r="R14" s="64" t="s">
        <v>115</v>
      </c>
      <c r="S14" s="64">
        <v>1</v>
      </c>
      <c r="T14" s="22" t="s">
        <v>43</v>
      </c>
      <c r="U14" s="55"/>
      <c r="V14" s="53"/>
      <c r="W14" s="54"/>
      <c r="X14" s="41" t="s">
        <v>138</v>
      </c>
      <c r="Y14" s="45" t="s">
        <v>126</v>
      </c>
      <c r="Z14" s="53"/>
      <c r="AA14" s="53"/>
      <c r="AB14" s="54"/>
      <c r="AC14" s="41" t="s">
        <v>139</v>
      </c>
      <c r="AD14" s="45" t="s">
        <v>126</v>
      </c>
      <c r="AE14" s="39"/>
      <c r="AF14" s="39"/>
      <c r="AG14" s="40"/>
      <c r="AH14" s="41" t="s">
        <v>140</v>
      </c>
      <c r="AI14" s="45" t="s">
        <v>141</v>
      </c>
      <c r="AJ14" s="53"/>
      <c r="AK14" s="53"/>
      <c r="AL14" s="54"/>
      <c r="AM14" s="40"/>
      <c r="AN14" s="41"/>
      <c r="AO14" s="55"/>
      <c r="AP14" s="53"/>
      <c r="AQ14" s="54"/>
      <c r="AR14" s="46"/>
      <c r="AS14" s="45"/>
      <c r="AT14" s="53"/>
      <c r="AU14" s="53"/>
      <c r="AV14" s="54"/>
      <c r="AW14" s="54"/>
      <c r="AX14" s="41"/>
      <c r="AY14" s="55"/>
      <c r="AZ14" s="53"/>
      <c r="BA14" s="54"/>
      <c r="BB14" s="56"/>
      <c r="BC14" s="45"/>
      <c r="BD14" s="53"/>
      <c r="BE14" s="53"/>
      <c r="BF14" s="54"/>
      <c r="BG14" s="40"/>
      <c r="BH14" s="41"/>
      <c r="BI14" s="38"/>
      <c r="BJ14" s="39"/>
      <c r="BK14" s="40"/>
      <c r="BL14" s="46"/>
      <c r="BM14" s="45"/>
      <c r="BN14" s="53"/>
      <c r="BO14" s="53"/>
      <c r="BP14" s="54"/>
      <c r="BQ14" s="40"/>
      <c r="BR14" s="41"/>
      <c r="BS14" s="55"/>
      <c r="BT14" s="53"/>
      <c r="BU14" s="54"/>
      <c r="BV14" s="40"/>
      <c r="BW14" s="41"/>
      <c r="BX14" s="39"/>
      <c r="BY14" s="39"/>
      <c r="BZ14" s="40"/>
      <c r="CA14" s="40"/>
      <c r="CB14" s="65"/>
      <c r="CC14" s="41"/>
      <c r="CE14" s="58"/>
      <c r="CF14" s="58"/>
      <c r="CG14" s="58"/>
      <c r="CH14" s="59"/>
      <c r="CI14" s="60"/>
      <c r="CJ14" s="59"/>
    </row>
    <row r="15" spans="2:88" s="5" customFormat="1" ht="120" x14ac:dyDescent="0.25">
      <c r="B15" s="22" t="s">
        <v>71</v>
      </c>
      <c r="C15" s="22" t="s">
        <v>0</v>
      </c>
      <c r="D15" s="22" t="s">
        <v>39</v>
      </c>
      <c r="E15" s="24" t="s">
        <v>142</v>
      </c>
      <c r="F15" s="57" t="s">
        <v>117</v>
      </c>
      <c r="G15" s="63" t="s">
        <v>143</v>
      </c>
      <c r="H15" s="67" t="s">
        <v>144</v>
      </c>
      <c r="I15" s="67" t="s">
        <v>145</v>
      </c>
      <c r="J15" s="24" t="s">
        <v>44</v>
      </c>
      <c r="K15" s="63" t="s">
        <v>146</v>
      </c>
      <c r="L15" s="68" t="s">
        <v>147</v>
      </c>
      <c r="M15" s="34" t="s">
        <v>148</v>
      </c>
      <c r="N15" s="22" t="s">
        <v>115</v>
      </c>
      <c r="O15" s="24" t="s">
        <v>41</v>
      </c>
      <c r="P15" s="63" t="s">
        <v>149</v>
      </c>
      <c r="Q15" s="50">
        <v>0.5</v>
      </c>
      <c r="R15" s="64" t="s">
        <v>115</v>
      </c>
      <c r="S15" s="64">
        <v>1</v>
      </c>
      <c r="T15" s="22" t="s">
        <v>43</v>
      </c>
      <c r="U15" s="55"/>
      <c r="V15" s="53"/>
      <c r="W15" s="54"/>
      <c r="X15" s="41" t="s">
        <v>150</v>
      </c>
      <c r="Y15" s="45" t="s">
        <v>126</v>
      </c>
      <c r="Z15" s="53"/>
      <c r="AA15" s="53"/>
      <c r="AB15" s="54"/>
      <c r="AC15" s="41" t="s">
        <v>151</v>
      </c>
      <c r="AD15" s="45" t="s">
        <v>126</v>
      </c>
      <c r="AE15" s="39">
        <v>1513</v>
      </c>
      <c r="AF15" s="39">
        <v>1513</v>
      </c>
      <c r="AG15" s="40">
        <v>1</v>
      </c>
      <c r="AH15" s="41" t="s">
        <v>152</v>
      </c>
      <c r="AI15" s="45" t="s">
        <v>153</v>
      </c>
      <c r="AJ15" s="53"/>
      <c r="AK15" s="53"/>
      <c r="AL15" s="54"/>
      <c r="AM15" s="40"/>
      <c r="AN15" s="41"/>
      <c r="AO15" s="55"/>
      <c r="AP15" s="53"/>
      <c r="AQ15" s="54"/>
      <c r="AR15" s="46"/>
      <c r="AS15" s="45"/>
      <c r="AT15" s="53"/>
      <c r="AU15" s="53"/>
      <c r="AV15" s="54"/>
      <c r="AW15" s="54"/>
      <c r="AX15" s="41"/>
      <c r="AY15" s="55"/>
      <c r="AZ15" s="53"/>
      <c r="BA15" s="54"/>
      <c r="BB15" s="56"/>
      <c r="BC15" s="45"/>
      <c r="BD15" s="53"/>
      <c r="BE15" s="53"/>
      <c r="BF15" s="54"/>
      <c r="BG15" s="40"/>
      <c r="BH15" s="41"/>
      <c r="BI15" s="38"/>
      <c r="BJ15" s="39"/>
      <c r="BK15" s="40"/>
      <c r="BL15" s="46"/>
      <c r="BM15" s="45"/>
      <c r="BN15" s="53"/>
      <c r="BO15" s="53"/>
      <c r="BP15" s="54"/>
      <c r="BQ15" s="40"/>
      <c r="BR15" s="41"/>
      <c r="BS15" s="55"/>
      <c r="BT15" s="53"/>
      <c r="BU15" s="54"/>
      <c r="BV15" s="40"/>
      <c r="BW15" s="41"/>
      <c r="BX15" s="39"/>
      <c r="BY15" s="39"/>
      <c r="BZ15" s="40"/>
      <c r="CA15" s="40"/>
      <c r="CB15" s="45"/>
      <c r="CC15" s="41"/>
      <c r="CE15" s="62">
        <f>+AE15+AT15+BI15+BX15</f>
        <v>1513</v>
      </c>
      <c r="CF15" s="62">
        <f>+AF15+AU15+BJ15+BY15</f>
        <v>1513</v>
      </c>
      <c r="CG15" s="52">
        <f>+CE15/CF15</f>
        <v>1</v>
      </c>
      <c r="CH15" s="52">
        <f>+CG15</f>
        <v>1</v>
      </c>
      <c r="CI15" s="47">
        <f>+S15</f>
        <v>1</v>
      </c>
      <c r="CJ15" s="52">
        <f>+CH15/CI15</f>
        <v>1</v>
      </c>
    </row>
    <row r="16" spans="2:88" s="49" customFormat="1" ht="279" customHeight="1" x14ac:dyDescent="0.25">
      <c r="B16" s="33" t="s">
        <v>71</v>
      </c>
      <c r="C16" s="33" t="s">
        <v>0</v>
      </c>
      <c r="D16" s="34" t="s">
        <v>39</v>
      </c>
      <c r="E16" s="72" t="s">
        <v>154</v>
      </c>
      <c r="F16" s="73" t="s">
        <v>117</v>
      </c>
      <c r="G16" s="73" t="s">
        <v>155</v>
      </c>
      <c r="H16" s="34" t="s">
        <v>156</v>
      </c>
      <c r="I16" s="34" t="s">
        <v>157</v>
      </c>
      <c r="J16" s="73" t="s">
        <v>44</v>
      </c>
      <c r="K16" s="34" t="s">
        <v>158</v>
      </c>
      <c r="L16" s="34" t="s">
        <v>159</v>
      </c>
      <c r="M16" s="34" t="s">
        <v>160</v>
      </c>
      <c r="N16" s="73" t="s">
        <v>115</v>
      </c>
      <c r="O16" s="73" t="s">
        <v>50</v>
      </c>
      <c r="P16" s="34" t="s">
        <v>161</v>
      </c>
      <c r="Q16" s="74">
        <v>0.5</v>
      </c>
      <c r="R16" s="73" t="s">
        <v>115</v>
      </c>
      <c r="S16" s="36">
        <v>0.8</v>
      </c>
      <c r="T16" s="37" t="s">
        <v>43</v>
      </c>
      <c r="U16" s="39">
        <v>0</v>
      </c>
      <c r="V16" s="39">
        <v>0</v>
      </c>
      <c r="W16" s="40">
        <v>0</v>
      </c>
      <c r="X16" s="75" t="s">
        <v>162</v>
      </c>
      <c r="Y16" s="45" t="s">
        <v>126</v>
      </c>
      <c r="Z16" s="39">
        <v>0</v>
      </c>
      <c r="AA16" s="39">
        <v>0</v>
      </c>
      <c r="AB16" s="49">
        <v>0</v>
      </c>
      <c r="AC16" s="41" t="s">
        <v>163</v>
      </c>
      <c r="AD16" s="45" t="s">
        <v>164</v>
      </c>
      <c r="AE16" s="76">
        <v>0</v>
      </c>
      <c r="AF16" s="44">
        <v>0</v>
      </c>
      <c r="AG16" s="77">
        <v>0</v>
      </c>
      <c r="AH16" s="44" t="s">
        <v>165</v>
      </c>
      <c r="AI16" s="45" t="s">
        <v>166</v>
      </c>
      <c r="AJ16" s="78"/>
      <c r="AK16" s="44"/>
      <c r="AL16" s="39"/>
      <c r="AM16" s="44"/>
      <c r="AN16" s="44"/>
      <c r="AO16" s="78"/>
      <c r="AP16" s="79"/>
      <c r="AQ16" s="39"/>
      <c r="AR16" s="44"/>
      <c r="AS16" s="44"/>
      <c r="AT16" s="39"/>
      <c r="AU16" s="39"/>
      <c r="AV16" s="35"/>
      <c r="AW16" s="39"/>
      <c r="AX16" s="44"/>
      <c r="AY16" s="79"/>
      <c r="AZ16" s="79"/>
      <c r="BA16" s="79"/>
      <c r="BB16" s="41"/>
      <c r="BC16" s="44"/>
      <c r="BD16" s="44"/>
      <c r="BE16" s="39"/>
      <c r="BF16" s="79"/>
      <c r="BG16" s="44"/>
      <c r="BH16" s="41"/>
      <c r="BI16" s="38"/>
      <c r="BJ16" s="38"/>
      <c r="BK16" s="35"/>
      <c r="BL16" s="75"/>
      <c r="BM16" s="40"/>
      <c r="BN16" s="78"/>
      <c r="BO16" s="44"/>
      <c r="BP16" s="38"/>
      <c r="BQ16" s="44"/>
      <c r="BR16" s="41"/>
      <c r="BS16" s="78"/>
      <c r="BT16" s="44"/>
      <c r="BU16" s="39"/>
      <c r="BV16" s="39"/>
      <c r="BW16" s="41"/>
      <c r="BX16" s="38"/>
      <c r="BY16" s="38"/>
      <c r="BZ16" s="77"/>
      <c r="CA16" s="39"/>
      <c r="CB16" s="41"/>
      <c r="CC16" s="41"/>
      <c r="CD16" s="80"/>
      <c r="CE16" s="81">
        <v>0</v>
      </c>
      <c r="CF16" s="81">
        <v>0</v>
      </c>
      <c r="CG16" s="70">
        <v>0</v>
      </c>
      <c r="CH16" s="70">
        <f>+CG16</f>
        <v>0</v>
      </c>
      <c r="CI16" s="70">
        <f>+S16</f>
        <v>0.8</v>
      </c>
      <c r="CJ16" s="70">
        <f>+CH16/CI16</f>
        <v>0</v>
      </c>
    </row>
    <row r="17" spans="2:88" s="49" customFormat="1" ht="279" customHeight="1" x14ac:dyDescent="0.25">
      <c r="B17" s="33" t="s">
        <v>71</v>
      </c>
      <c r="C17" s="33" t="s">
        <v>167</v>
      </c>
      <c r="D17" s="34" t="s">
        <v>39</v>
      </c>
      <c r="E17" s="72" t="s">
        <v>168</v>
      </c>
      <c r="F17" s="73" t="s">
        <v>169</v>
      </c>
      <c r="G17" s="73" t="s">
        <v>170</v>
      </c>
      <c r="H17" s="34" t="s">
        <v>171</v>
      </c>
      <c r="I17" s="34" t="s">
        <v>172</v>
      </c>
      <c r="J17" s="73" t="s">
        <v>44</v>
      </c>
      <c r="K17" s="34" t="s">
        <v>173</v>
      </c>
      <c r="L17" s="34" t="s">
        <v>174</v>
      </c>
      <c r="M17" s="34" t="s">
        <v>175</v>
      </c>
      <c r="N17" s="73" t="s">
        <v>115</v>
      </c>
      <c r="O17" s="73" t="s">
        <v>41</v>
      </c>
      <c r="P17" s="34" t="s">
        <v>176</v>
      </c>
      <c r="Q17" s="74">
        <v>0.97</v>
      </c>
      <c r="R17" s="73" t="s">
        <v>177</v>
      </c>
      <c r="S17" s="36">
        <v>0.98</v>
      </c>
      <c r="T17" s="37" t="s">
        <v>78</v>
      </c>
      <c r="U17" s="39"/>
      <c r="V17" s="39"/>
      <c r="W17" s="40"/>
      <c r="X17" s="75" t="s">
        <v>178</v>
      </c>
      <c r="Y17" s="45" t="s">
        <v>179</v>
      </c>
      <c r="Z17" s="39"/>
      <c r="AA17" s="39"/>
      <c r="AC17" s="41" t="s">
        <v>180</v>
      </c>
      <c r="AD17" s="45" t="s">
        <v>179</v>
      </c>
      <c r="AE17" s="76">
        <v>8821448656</v>
      </c>
      <c r="AF17" s="44">
        <v>10023953050</v>
      </c>
      <c r="AG17" s="77">
        <f t="shared" ref="AG17" si="4">+AE17/AF17</f>
        <v>0.88003690879218555</v>
      </c>
      <c r="AH17" s="44" t="s">
        <v>181</v>
      </c>
      <c r="AI17" s="45" t="s">
        <v>182</v>
      </c>
      <c r="AJ17" s="78"/>
      <c r="AK17" s="44"/>
      <c r="AL17" s="39"/>
      <c r="AM17" s="44"/>
      <c r="AN17" s="44"/>
      <c r="AO17" s="78"/>
      <c r="AP17" s="79"/>
      <c r="AQ17" s="39"/>
      <c r="AR17" s="44"/>
      <c r="AS17" s="44"/>
      <c r="AT17" s="39"/>
      <c r="AU17" s="39"/>
      <c r="AV17" s="35"/>
      <c r="AW17" s="39"/>
      <c r="AX17" s="44"/>
      <c r="AY17" s="79"/>
      <c r="AZ17" s="79"/>
      <c r="BA17" s="79"/>
      <c r="BB17" s="41"/>
      <c r="BC17" s="44"/>
      <c r="BD17" s="44"/>
      <c r="BE17" s="39"/>
      <c r="BF17" s="79"/>
      <c r="BG17" s="44"/>
      <c r="BH17" s="41"/>
      <c r="BI17" s="38"/>
      <c r="BJ17" s="38"/>
      <c r="BK17" s="35"/>
      <c r="BL17" s="75"/>
      <c r="BM17" s="40"/>
      <c r="BN17" s="78"/>
      <c r="BO17" s="44"/>
      <c r="BP17" s="38"/>
      <c r="BQ17" s="44"/>
      <c r="BR17" s="41"/>
      <c r="BS17" s="78"/>
      <c r="BT17" s="44"/>
      <c r="BU17" s="39"/>
      <c r="BV17" s="39"/>
      <c r="BW17" s="41"/>
      <c r="BX17" s="38"/>
      <c r="BY17" s="38"/>
      <c r="BZ17" s="77"/>
      <c r="CA17" s="39"/>
      <c r="CB17" s="41"/>
      <c r="CC17" s="41"/>
      <c r="CD17" s="80"/>
      <c r="CE17" s="81">
        <f>+AE17</f>
        <v>8821448656</v>
      </c>
      <c r="CF17" s="81">
        <f>+AF17</f>
        <v>10023953050</v>
      </c>
      <c r="CG17" s="70">
        <f>CE17/CF17</f>
        <v>0.88003690879218555</v>
      </c>
      <c r="CH17" s="70">
        <f>CG17</f>
        <v>0.88003690879218555</v>
      </c>
      <c r="CI17" s="70">
        <f>S17</f>
        <v>0.98</v>
      </c>
      <c r="CJ17" s="70">
        <f>CH17/CI17</f>
        <v>0.89799684570631177</v>
      </c>
    </row>
    <row r="18" spans="2:88" s="5" customFormat="1" ht="120" x14ac:dyDescent="0.25">
      <c r="B18" s="22" t="s">
        <v>71</v>
      </c>
      <c r="C18" s="22" t="s">
        <v>167</v>
      </c>
      <c r="D18" s="26" t="s">
        <v>39</v>
      </c>
      <c r="E18" s="23" t="s">
        <v>183</v>
      </c>
      <c r="F18" s="69" t="s">
        <v>169</v>
      </c>
      <c r="G18" s="69" t="s">
        <v>184</v>
      </c>
      <c r="H18" s="26" t="s">
        <v>185</v>
      </c>
      <c r="I18" s="26" t="s">
        <v>186</v>
      </c>
      <c r="J18" s="69" t="s">
        <v>44</v>
      </c>
      <c r="K18" s="26" t="s">
        <v>187</v>
      </c>
      <c r="L18" s="26" t="s">
        <v>188</v>
      </c>
      <c r="M18" s="34" t="s">
        <v>189</v>
      </c>
      <c r="N18" s="69" t="s">
        <v>115</v>
      </c>
      <c r="O18" s="69" t="s">
        <v>50</v>
      </c>
      <c r="P18" s="26" t="s">
        <v>190</v>
      </c>
      <c r="Q18" s="82">
        <v>0.94</v>
      </c>
      <c r="R18" s="69" t="s">
        <v>177</v>
      </c>
      <c r="S18" s="83">
        <v>0.97</v>
      </c>
      <c r="T18" s="84" t="s">
        <v>43</v>
      </c>
      <c r="U18" s="39">
        <v>6</v>
      </c>
      <c r="V18" s="39">
        <v>6</v>
      </c>
      <c r="W18" s="40">
        <f>+U18/V18</f>
        <v>1</v>
      </c>
      <c r="X18" s="44" t="s">
        <v>191</v>
      </c>
      <c r="Y18" s="45" t="s">
        <v>179</v>
      </c>
      <c r="Z18" s="39">
        <v>19</v>
      </c>
      <c r="AA18" s="39">
        <v>22</v>
      </c>
      <c r="AB18" s="40">
        <f>+Z18/AA18</f>
        <v>0.86363636363636365</v>
      </c>
      <c r="AC18" s="85" t="s">
        <v>192</v>
      </c>
      <c r="AD18" s="45" t="s">
        <v>179</v>
      </c>
      <c r="AE18" s="37">
        <v>20</v>
      </c>
      <c r="AF18" s="39">
        <v>22</v>
      </c>
      <c r="AG18" s="77">
        <f>+AE18/AF18</f>
        <v>0.90909090909090906</v>
      </c>
      <c r="AH18" s="44" t="s">
        <v>193</v>
      </c>
      <c r="AI18" s="45" t="s">
        <v>194</v>
      </c>
      <c r="AJ18" s="37"/>
      <c r="AK18" s="37"/>
      <c r="AL18" s="86"/>
      <c r="AM18" s="78"/>
      <c r="AN18" s="44"/>
      <c r="AO18" s="37"/>
      <c r="AP18" s="79"/>
      <c r="AQ18" s="40"/>
      <c r="AR18" s="44"/>
      <c r="AS18" s="44"/>
      <c r="AT18" s="39"/>
      <c r="AU18" s="39"/>
      <c r="AV18" s="40"/>
      <c r="AW18" s="75"/>
      <c r="AX18" s="44"/>
      <c r="AY18" s="38"/>
      <c r="AZ18" s="39"/>
      <c r="BA18" s="40"/>
      <c r="BB18" s="75"/>
      <c r="BC18" s="44"/>
      <c r="BD18" s="39"/>
      <c r="BE18" s="39"/>
      <c r="BF18" s="87"/>
      <c r="BG18" s="44"/>
      <c r="BH18" s="41"/>
      <c r="BI18" s="38"/>
      <c r="BJ18" s="38"/>
      <c r="BK18" s="35"/>
      <c r="BL18" s="75"/>
      <c r="BM18" s="40"/>
      <c r="BN18" s="39"/>
      <c r="BO18" s="39"/>
      <c r="BP18" s="40"/>
      <c r="BQ18" s="41"/>
      <c r="BR18" s="41"/>
      <c r="BS18" s="38"/>
      <c r="BT18" s="39"/>
      <c r="BU18" s="40"/>
      <c r="BV18" s="61"/>
      <c r="BW18" s="41"/>
      <c r="BX18" s="39"/>
      <c r="BY18" s="39"/>
      <c r="BZ18" s="40"/>
      <c r="CA18" s="41"/>
      <c r="CB18" s="41"/>
      <c r="CC18" s="41"/>
      <c r="CD18" s="88"/>
      <c r="CE18" s="51">
        <v>154</v>
      </c>
      <c r="CF18" s="51">
        <v>182</v>
      </c>
      <c r="CG18" s="70">
        <f>CE18/CF18</f>
        <v>0.84615384615384615</v>
      </c>
      <c r="CH18" s="70">
        <f>CG18</f>
        <v>0.84615384615384615</v>
      </c>
      <c r="CI18" s="70">
        <f>S18</f>
        <v>0.97</v>
      </c>
      <c r="CJ18" s="70">
        <f>CH18/CI18</f>
        <v>0.87232355273592388</v>
      </c>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dataValidations xWindow="276" yWindow="546" count="36">
    <dataValidation type="list" allowBlank="1" showInputMessage="1" showErrorMessage="1" sqref="R13:R1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Z12 AJ12 AT12 AO12 AY12 BD12 BI12 BN12 BS12 BX12 U12 AE12" xr:uid="{00000000-0002-0000-0000-000014000000}"/>
    <dataValidation allowBlank="1" showInputMessage="1" showErrorMessage="1" prompt="Corresponde a los resultados planificados para el periodo de medición. Todos los indicadores de gestión deben incluir programación." sqref="V12 AU12 AP12 AK12 AZ12 BE12 BJ12 BO12 BT12 BY12 AF12 AA12" xr:uid="{00000000-0002-0000-0000-000015000000}"/>
    <dataValidation allowBlank="1" showInputMessage="1" showErrorMessage="1" prompt="Corresponde a la operación matemática de la fórmula del indicador y que reflejará el resultado del indicador para el periodo de medición." sqref="BU12 AQ12 AL12 AG12 AV12 BA12 BF12 BK12 BP12 BZ12 AB12 W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X12 AC12 AH12 AM12 AR12 AW12 BB12 BG12 BL12 CA12 BQ12 BV12" xr:uid="{00000000-0002-0000-0000-000017000000}"/>
    <dataValidation type="list" allowBlank="1" showInputMessage="1" showErrorMessage="1" sqref="E7:E8" xr:uid="{00000000-0002-0000-0000-000018000000}">
      <formula1>Meses</formula1>
    </dataValidation>
    <dataValidation allowBlank="1" showInputMessage="1" showErrorMessage="1" prompt="Formúlese según las características y programación del indicador." sqref="CE10 CH10:CJ11" xr:uid="{00000000-0002-0000-0000-00001C000000}"/>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AI12 AN12 AS12 AX12 BC12 BH12 BM12 BR12 BW12 CB12 Y12 AD12" xr:uid="{00000000-0002-0000-0000-000027000000}"/>
    <dataValidation type="textLength" allowBlank="1" showInputMessage="1" showErrorMessage="1" errorTitle="Entrada no válida" error="Escriba un texto  Maximo 500 Caracteres" promptTitle="Cualquier contenido Maximo 500 Caracteres" sqref="H15:I16" xr:uid="{00000000-0002-0000-0000-000028000000}">
      <formula1>0</formula1>
      <formula2>500</formula2>
    </dataValidation>
    <dataValidation type="textLength" allowBlank="1" showInputMessage="1" showErrorMessage="1" errorTitle="Entrada no válida" error="Escriba un texto  Maximo 100 Caracteres" promptTitle="Cualquier contenido Maximo 100 Caracteres" sqref="G15:G16" xr:uid="{00000000-0002-0000-0000-000029000000}">
      <formula1>0</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3">
        <x14:dataValidation type="list" allowBlank="1" showInputMessage="1" showErrorMessage="1" xr:uid="{00000000-0002-0000-0000-00002C000000}">
          <x14:formula1>
            <xm:f>'Listas desplegables'!$B$2:$B$13</xm:f>
          </x14:formula1>
          <xm:sqref>G7:G8</xm:sqref>
        </x14:dataValidation>
        <x14:dataValidation type="list" allowBlank="1" showInputMessage="1" showErrorMessage="1" errorTitle="Error" error="Seleccione un valor de la lista desplegable" xr:uid="{00000000-0002-0000-0000-000035000000}">
          <x14:formula1>
            <xm:f>'C:\Users\usuario\Downloads\[24-06-2020 Indicadores GL enero a mayo2020 - AGOSTO.xlsx]Listas desplegables'!#REF!</xm:f>
          </x14:formula1>
          <xm:sqref>T13:T16</xm:sqref>
        </x14:dataValidation>
        <x14:dataValidation type="list" allowBlank="1" showInputMessage="1" showErrorMessage="1" xr:uid="{00000000-0002-0000-0000-000036000000}">
          <x14:formula1>
            <xm:f>'C:\Users\usuario\Downloads\[24-06-2020 Indicadores GL enero a mayo2020 - AGOSTO.xlsx]Listas desplegables'!#REF!</xm:f>
          </x14:formula1>
          <xm:sqref>O13:O16 B13:D16 J13:J16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topLeftCell="A3" zoomScale="80" zoomScaleNormal="80" workbookViewId="0">
      <selection activeCell="D2" sqref="D2:D20"/>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57</v>
      </c>
      <c r="B1" s="19" t="s">
        <v>47</v>
      </c>
      <c r="C1" s="17" t="s">
        <v>59</v>
      </c>
      <c r="D1" s="20" t="s">
        <v>48</v>
      </c>
      <c r="E1" s="17" t="s">
        <v>75</v>
      </c>
      <c r="F1" s="20" t="s">
        <v>29</v>
      </c>
      <c r="G1" s="18" t="s">
        <v>30</v>
      </c>
      <c r="H1" s="20" t="s">
        <v>37</v>
      </c>
    </row>
    <row r="2" spans="1:8" s="13" customFormat="1" ht="47.25" customHeight="1" x14ac:dyDescent="0.25">
      <c r="A2" s="12" t="s">
        <v>10</v>
      </c>
      <c r="B2" s="12">
        <v>2019</v>
      </c>
      <c r="C2" s="13" t="s">
        <v>60</v>
      </c>
      <c r="D2" s="21" t="s">
        <v>82</v>
      </c>
      <c r="E2" s="21" t="s">
        <v>49</v>
      </c>
      <c r="F2" s="13" t="s">
        <v>44</v>
      </c>
      <c r="G2" s="21" t="s">
        <v>50</v>
      </c>
      <c r="H2" s="21" t="s">
        <v>78</v>
      </c>
    </row>
    <row r="3" spans="1:8" s="13" customFormat="1" ht="62.25" customHeight="1" x14ac:dyDescent="0.25">
      <c r="A3" s="12" t="s">
        <v>11</v>
      </c>
      <c r="B3" s="12">
        <v>2020</v>
      </c>
      <c r="C3" s="13" t="s">
        <v>61</v>
      </c>
      <c r="D3" s="21" t="s">
        <v>83</v>
      </c>
      <c r="E3" s="21" t="s">
        <v>51</v>
      </c>
      <c r="F3" s="13" t="s">
        <v>40</v>
      </c>
      <c r="G3" s="13" t="s">
        <v>76</v>
      </c>
      <c r="H3" s="21" t="s">
        <v>43</v>
      </c>
    </row>
    <row r="4" spans="1:8" s="13" customFormat="1" ht="51" customHeight="1" x14ac:dyDescent="0.25">
      <c r="A4" s="12" t="s">
        <v>4</v>
      </c>
      <c r="B4" s="12">
        <v>2021</v>
      </c>
      <c r="C4" s="13" t="s">
        <v>62</v>
      </c>
      <c r="D4" s="21" t="s">
        <v>84</v>
      </c>
      <c r="E4" s="21" t="s">
        <v>52</v>
      </c>
      <c r="F4" s="13" t="s">
        <v>42</v>
      </c>
      <c r="G4" s="21" t="s">
        <v>41</v>
      </c>
      <c r="H4" s="21" t="s">
        <v>79</v>
      </c>
    </row>
    <row r="5" spans="1:8" s="13" customFormat="1" ht="63.75" customHeight="1" x14ac:dyDescent="0.25">
      <c r="A5" s="12" t="s">
        <v>12</v>
      </c>
      <c r="B5" s="12">
        <v>2022</v>
      </c>
      <c r="C5" s="13" t="s">
        <v>63</v>
      </c>
      <c r="D5" s="21" t="s">
        <v>85</v>
      </c>
      <c r="E5" s="21" t="s">
        <v>53</v>
      </c>
      <c r="G5" s="21" t="s">
        <v>45</v>
      </c>
      <c r="H5" s="21" t="s">
        <v>46</v>
      </c>
    </row>
    <row r="6" spans="1:8" s="13" customFormat="1" ht="76.5" customHeight="1" x14ac:dyDescent="0.25">
      <c r="A6" s="12" t="s">
        <v>13</v>
      </c>
      <c r="B6" s="12">
        <v>2023</v>
      </c>
      <c r="C6" s="13" t="s">
        <v>64</v>
      </c>
      <c r="D6" s="21" t="s">
        <v>86</v>
      </c>
      <c r="E6" s="21" t="s">
        <v>39</v>
      </c>
      <c r="G6" s="21" t="s">
        <v>54</v>
      </c>
      <c r="H6" s="14"/>
    </row>
    <row r="7" spans="1:8" s="13" customFormat="1" ht="15" x14ac:dyDescent="0.25">
      <c r="A7" s="12" t="s">
        <v>14</v>
      </c>
      <c r="B7" s="12">
        <v>2024</v>
      </c>
      <c r="C7" s="13" t="s">
        <v>100</v>
      </c>
      <c r="D7" s="21" t="s">
        <v>87</v>
      </c>
      <c r="G7" s="14"/>
    </row>
    <row r="8" spans="1:8" s="13" customFormat="1" ht="28.5" x14ac:dyDescent="0.25">
      <c r="A8" s="12" t="s">
        <v>15</v>
      </c>
      <c r="B8" s="12">
        <v>2025</v>
      </c>
      <c r="C8" s="13" t="s">
        <v>65</v>
      </c>
      <c r="D8" s="21" t="s">
        <v>88</v>
      </c>
      <c r="G8" s="14"/>
    </row>
    <row r="9" spans="1:8" s="13" customFormat="1" ht="28.5" x14ac:dyDescent="0.25">
      <c r="A9" s="12" t="s">
        <v>16</v>
      </c>
      <c r="B9" s="12">
        <v>2026</v>
      </c>
      <c r="C9" s="13" t="s">
        <v>66</v>
      </c>
      <c r="D9" s="21" t="s">
        <v>89</v>
      </c>
      <c r="G9" s="14"/>
    </row>
    <row r="10" spans="1:8" s="13" customFormat="1" ht="15" x14ac:dyDescent="0.25">
      <c r="A10" s="12" t="s">
        <v>17</v>
      </c>
      <c r="B10" s="12">
        <v>2027</v>
      </c>
      <c r="C10" s="13" t="s">
        <v>67</v>
      </c>
      <c r="D10" s="21" t="s">
        <v>90</v>
      </c>
      <c r="G10" s="14"/>
    </row>
    <row r="11" spans="1:8" s="13" customFormat="1" ht="28.5" x14ac:dyDescent="0.25">
      <c r="A11" s="12" t="s">
        <v>18</v>
      </c>
      <c r="B11" s="12">
        <v>2028</v>
      </c>
      <c r="C11" s="13" t="s">
        <v>68</v>
      </c>
      <c r="D11" s="21" t="s">
        <v>91</v>
      </c>
    </row>
    <row r="12" spans="1:8" s="13" customFormat="1" ht="28.5" x14ac:dyDescent="0.25">
      <c r="A12" s="12" t="s">
        <v>19</v>
      </c>
      <c r="B12" s="12">
        <v>2029</v>
      </c>
      <c r="C12" s="13" t="s">
        <v>56</v>
      </c>
      <c r="D12" s="21" t="s">
        <v>92</v>
      </c>
    </row>
    <row r="13" spans="1:8" s="13" customFormat="1" ht="42.75" x14ac:dyDescent="0.25">
      <c r="A13" s="12" t="s">
        <v>20</v>
      </c>
      <c r="B13" s="12">
        <v>2030</v>
      </c>
      <c r="C13" s="13" t="s">
        <v>69</v>
      </c>
      <c r="D13" s="21" t="s">
        <v>93</v>
      </c>
    </row>
    <row r="14" spans="1:8" s="13" customFormat="1" ht="28.5" x14ac:dyDescent="0.25">
      <c r="A14" s="12"/>
      <c r="B14" s="12">
        <v>2031</v>
      </c>
      <c r="C14" s="13" t="s">
        <v>101</v>
      </c>
      <c r="D14" s="21" t="s">
        <v>94</v>
      </c>
    </row>
    <row r="15" spans="1:8" s="13" customFormat="1" x14ac:dyDescent="0.25">
      <c r="A15" s="12"/>
      <c r="B15" s="12">
        <v>2032</v>
      </c>
      <c r="C15" s="13" t="s">
        <v>70</v>
      </c>
      <c r="D15" s="21" t="s">
        <v>95</v>
      </c>
    </row>
    <row r="16" spans="1:8" s="13" customFormat="1" ht="42.75" x14ac:dyDescent="0.25">
      <c r="A16" s="12"/>
      <c r="B16" s="12">
        <v>2033</v>
      </c>
      <c r="C16" s="13" t="s">
        <v>55</v>
      </c>
      <c r="D16" s="21" t="s">
        <v>96</v>
      </c>
    </row>
    <row r="17" spans="1:4" s="13" customFormat="1" ht="28.5" x14ac:dyDescent="0.25">
      <c r="A17" s="12"/>
      <c r="B17" s="12">
        <v>2034</v>
      </c>
      <c r="C17" s="13" t="s">
        <v>71</v>
      </c>
      <c r="D17" s="21" t="s">
        <v>97</v>
      </c>
    </row>
    <row r="18" spans="1:4" s="13" customFormat="1" ht="28.5" x14ac:dyDescent="0.25">
      <c r="A18" s="12"/>
      <c r="B18" s="12">
        <v>2035</v>
      </c>
      <c r="C18" s="13" t="s">
        <v>72</v>
      </c>
      <c r="D18" s="21" t="s">
        <v>98</v>
      </c>
    </row>
    <row r="19" spans="1:4" s="13" customFormat="1" ht="42.75" x14ac:dyDescent="0.25">
      <c r="A19" s="12"/>
      <c r="C19" s="13" t="s">
        <v>73</v>
      </c>
      <c r="D19" s="21" t="s">
        <v>99</v>
      </c>
    </row>
    <row r="20" spans="1:4" s="13" customFormat="1" ht="18" customHeight="1" x14ac:dyDescent="0.25">
      <c r="C20" s="13" t="s">
        <v>102</v>
      </c>
      <c r="D20" s="13" t="s">
        <v>0</v>
      </c>
    </row>
    <row r="21" spans="1:4" s="13" customFormat="1" ht="18" customHeight="1" x14ac:dyDescent="0.25">
      <c r="C21" s="13" t="s">
        <v>74</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Helena Patricia</cp:lastModifiedBy>
  <cp:revision/>
  <dcterms:created xsi:type="dcterms:W3CDTF">2018-02-23T18:02:25Z</dcterms:created>
  <dcterms:modified xsi:type="dcterms:W3CDTF">2021-04-27T00:36:37Z</dcterms:modified>
</cp:coreProperties>
</file>