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usuario\Desktop\Helena\Contrato 893 de 2021\Julio 2021\Obligación No.2 Gestión de indicadores\Indicadores a publicar junio 2021\"/>
    </mc:Choice>
  </mc:AlternateContent>
  <xr:revisionPtr revIDLastSave="0" documentId="13_ncr:1_{9C7FB63C-5E67-4830-9BD8-5110A1C8C509}" xr6:coauthVersionLast="47" xr6:coauthVersionMax="47" xr10:uidLastSave="{00000000-0000-0000-0000-000000000000}"/>
  <bookViews>
    <workbookView xWindow="-120" yWindow="-120" windowWidth="20730" windowHeight="11160" xr2:uid="{00000000-000D-0000-FFFF-FFFF00000000}"/>
  </bookViews>
  <sheets>
    <sheet name="INDICADORES GESTION" sheetId="1" r:id="rId1"/>
    <sheet name="Listas desplegables" sheetId="2" r:id="rId2"/>
  </sheets>
  <externalReferences>
    <externalReference r:id="rId3"/>
    <externalReference r:id="rId4"/>
    <externalReference r:id="rId5"/>
    <externalReference r:id="rId6"/>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I18" i="1" l="1"/>
  <c r="CF18" i="1"/>
  <c r="CE18" i="1"/>
  <c r="CG18" i="1" s="1"/>
  <c r="CH18" i="1" s="1"/>
  <c r="CJ18" i="1" s="1"/>
  <c r="AV18" i="1"/>
  <c r="AQ18" i="1"/>
  <c r="AL18" i="1"/>
  <c r="AG18" i="1"/>
  <c r="AB18" i="1"/>
  <c r="W18" i="1"/>
  <c r="CI17" i="1"/>
  <c r="CJ17" i="1" s="1"/>
  <c r="CH17" i="1"/>
  <c r="CG17" i="1"/>
  <c r="AV17" i="1"/>
  <c r="AG17" i="1"/>
  <c r="CE15" i="1" l="1"/>
  <c r="CE13" i="1"/>
  <c r="CE16" i="1"/>
  <c r="CF16" i="1"/>
  <c r="CI16" i="1"/>
  <c r="CB12" i="1"/>
  <c r="BW12" i="1"/>
  <c r="BR12" i="1"/>
  <c r="BM12" i="1"/>
  <c r="BH12" i="1"/>
  <c r="BC12" i="1"/>
  <c r="AX12" i="1"/>
  <c r="AS12" i="1"/>
  <c r="AN12" i="1"/>
  <c r="AI12" i="1"/>
  <c r="AD12" i="1"/>
  <c r="CA12" i="1"/>
  <c r="BV12" i="1"/>
  <c r="BQ12" i="1"/>
  <c r="BL12" i="1"/>
  <c r="BG12" i="1"/>
  <c r="BB12" i="1"/>
  <c r="AW12" i="1"/>
  <c r="AR12" i="1"/>
  <c r="AM12" i="1"/>
  <c r="AH12" i="1"/>
  <c r="Y12" i="1"/>
  <c r="AC12" i="1"/>
  <c r="X12" i="1"/>
  <c r="CI14" i="1"/>
  <c r="CF14" i="1"/>
  <c r="CE14" i="1"/>
  <c r="CI15" i="1"/>
  <c r="CF15" i="1"/>
  <c r="CI13" i="1"/>
  <c r="CF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5" i="1" l="1"/>
  <c r="CH15" i="1" s="1"/>
  <c r="CJ15" i="1" s="1"/>
  <c r="CG16" i="1"/>
  <c r="CH16" i="1" s="1"/>
  <c r="CJ16" i="1" s="1"/>
  <c r="CG13" i="1"/>
  <c r="CH13" i="1" s="1"/>
  <c r="CJ13" i="1" s="1"/>
  <c r="CG14" i="1"/>
  <c r="CH14" i="1" s="1"/>
  <c r="CJ14" i="1" s="1"/>
</calcChain>
</file>

<file path=xl/sharedStrings.xml><?xml version="1.0" encoding="utf-8"?>
<sst xmlns="http://schemas.openxmlformats.org/spreadsheetml/2006/main" count="304" uniqueCount="222">
  <si>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</si>
  <si>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</si>
  <si>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</si>
  <si>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</si>
  <si>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</si>
  <si>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</si>
  <si>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</si>
  <si>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</si>
  <si>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</si>
  <si>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</si>
  <si>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</si>
  <si>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</si>
  <si>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</si>
  <si>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</si>
  <si>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</si>
  <si>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</si>
  <si>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</si>
  <si>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</si>
  <si>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</si>
  <si>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</si>
  <si>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</si>
  <si>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</si>
  <si>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</si>
  <si>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</si>
  <si>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</si>
  <si>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</si>
  <si>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</si>
  <si>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</si>
  <si>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</si>
  <si>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</si>
  <si>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</si>
  <si>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</si>
  <si>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</si>
  <si>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</si>
  <si>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</si>
  <si>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</si>
  <si>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</si>
  <si>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</si>
  <si>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</si>
  <si>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Eficiencia</t>
  </si>
  <si>
    <t>Trimestral</t>
  </si>
  <si>
    <t>Efectividad</t>
  </si>
  <si>
    <t>Constante</t>
  </si>
  <si>
    <t>Eficacia</t>
  </si>
  <si>
    <t>Semestral</t>
  </si>
  <si>
    <t>Suma</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</si>
  <si>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</si>
  <si>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</si>
  <si>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</si>
  <si>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</si>
  <si>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</si>
  <si>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</si>
  <si>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</si>
  <si>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</si>
  <si>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</si>
  <si>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</si>
  <si>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</si>
  <si>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</si>
  <si>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</si>
  <si>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</si>
  <si>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</si>
  <si>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</si>
  <si>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</si>
  <si>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</si>
  <si>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</si>
  <si>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</si>
  <si>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</si>
  <si>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</si>
  <si>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</si>
  <si>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</si>
  <si>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</si>
  <si>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</si>
  <si>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</si>
  <si>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</si>
  <si>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</si>
  <si>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</si>
  <si>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</si>
  <si>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</si>
  <si>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</si>
  <si>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</si>
  <si>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</si>
  <si>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</si>
  <si>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</si>
  <si>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</si>
  <si>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</si>
  <si>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</si>
  <si>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</si>
  <si>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</si>
  <si>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</si>
  <si>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</si>
  <si>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</si>
  <si>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</si>
  <si>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</si>
  <si>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</si>
  <si>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</si>
  <si>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</si>
  <si>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</si>
  <si>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</si>
  <si>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</si>
  <si>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</si>
  <si>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</si>
  <si>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</si>
  <si>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</si>
  <si>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</si>
  <si>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</si>
  <si>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</si>
  <si>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</si>
  <si>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</si>
  <si>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</si>
  <si>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</si>
  <si>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</si>
  <si>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</si>
  <si>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</si>
  <si>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</si>
  <si>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</si>
  <si>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</si>
  <si>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GL-001</t>
  </si>
  <si>
    <t>GL-002</t>
  </si>
  <si>
    <t>GL-003</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</si>
  <si>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</si>
  <si>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</si>
  <si>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Medir el porcentaje de cumplimiento de la atención a los requerimientos logísticos de la entidad presentados  en el periodo</t>
  </si>
  <si>
    <t xml:space="preserve">1. Alertas tempranas
2. Conceptos Sanitarios
3. Visitas de Supervisión en Campo
4. Informes de operadores </t>
  </si>
  <si>
    <t>Porcentaje</t>
  </si>
  <si>
    <t xml:space="preserve">
(Número de servicios requeridos atendidos dentro de los 30 días calendario siguientes a su recepción / Total de servicios requeridos recibidos durante los 30 días calendario ) *100</t>
  </si>
  <si>
    <t>Realizar el conteo de los servicios requeridos atendidos dentro de los 30 días posteriores a la fecha de recepción e Identificar la cantidad de requerimientos allegados al proceso de Gestión Logística en el mismo periodo.</t>
  </si>
  <si>
    <t>Sensibilización de uso responsable de los bienes</t>
  </si>
  <si>
    <t>Buen uso de los bienes institucionales por parte de los funcionarios y contratistas de la SDIS</t>
  </si>
  <si>
    <t>(Campañas de sensibilización ejecutadas en el periodo / Campañas de sensibilización programadas en el periodo) * 100 
2 campañas de sensibilización en el año</t>
  </si>
  <si>
    <t>Normatividad y procedimientos vigentes en lo que concierne al manejo de inventarios en la SDIS</t>
  </si>
  <si>
    <t>Realizar el conteo de las campañas de sensibilización y dividirlo en la cantidad campañas de sensibilización programadas para el periodo.</t>
  </si>
  <si>
    <t>Correos electrónicos, memorandos y/o reuniones, piezas comunicativas</t>
  </si>
  <si>
    <t xml:space="preserve">Traslados realizados en tiempo real </t>
  </si>
  <si>
    <t>Gestionar traslados de bienes en tiempo real</t>
  </si>
  <si>
    <t xml:space="preserve">Actualizar los responsables y ubicación del inventario institucional </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</si>
  <si>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</si>
  <si>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</si>
  <si>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</si>
  <si>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</si>
  <si>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Seguimiento a conteos selectivos aleatorios</t>
  </si>
  <si>
    <t>Realizar seguimientos de la ubicación y estado del inventario institucional</t>
  </si>
  <si>
    <t>Identificar en la base de datos consolidada de inventarios de pruebas selectivas realizadas, los cuales deben compararse con el total de pruebas selectivas programadas</t>
  </si>
  <si>
    <t>Matriz en Excel de los servicios requeridos con la descripción de las acciones realizadas para atención del servicio requerido y sus respectivos soportes</t>
  </si>
  <si>
    <t>Informe de gestión por cada seguimiento realizado</t>
  </si>
  <si>
    <t>GL-005</t>
  </si>
  <si>
    <t>Circular 013 - 28/04/2021</t>
  </si>
  <si>
    <t>En el mes de  enero se recibieron 100 requerimientos por parte de las diferentes Unidades operativas y subdirecciones locales   con referencia a los servicios de aseo, cafetería, manipulación de alimentos , fotocopiado, vigilancia y mantenimiento, los cuales fueron atendidos en su totalidad.</t>
  </si>
  <si>
    <t>11/03/2021. No se generan observaciones o recomendaciones respecto al análisis presentado en el seguimiento al indicador de gestión.</t>
  </si>
  <si>
    <t>En el mes de  febrero se recibieron 174 requerimientos por parte de las diferentes Unidades operativas y subdirecciones locales   con referencia a los servicios de aseo, cafetería, manipulación de alimentos , fotocopiado, vigilancia y mantenimiento, los cuales fueron atendidos en su totalidad.</t>
  </si>
  <si>
    <t>En el mes de  marzo se recibieron 5214 requerimientos por parte de las diferentes Unidades operativas y subdirecciones locales   con referencia a los servicios de aseo, transporte, fotocopiado, vigilancia y mantenimiento, los cuales fueron atendidos en su totalidad, Adicionalmente para el trimestre se incluyeron las evidencias de 9161 servicios de transporte  no tenidos encuentra en los análisis mensuales de enero y febrero para un total de 13172. 
cabe resaltar que los servicios requeridos fueron llevados a cabo sin novedades significativas. Como evidencia se adjuntan informe en Excel de los servicios requeridos con sus respectivos soportes.</t>
  </si>
  <si>
    <t>12/04/2021. 
Se ajustó en  el análisis mensual de marzo, la cantidad reportada de requerimientos, de "51214" a "5214", según el dato cuantitativo y la evidencia remitida.</t>
  </si>
  <si>
    <t xml:space="preserve">Para el  mes de  enero 2021, el equipo de inventarios no programó ni ejecutó piezas comunicativas relacionadas con el uso responsable de los bienes. </t>
  </si>
  <si>
    <t>Para el  mes de  febrero 2021, el equipo de inventarios no programó ni ejecutó piezas comunicativas relacionadas con el uso responsable de los bienes. Se espera programar la solicitud y su ejecución en el mes de marzo</t>
  </si>
  <si>
    <t>Para el  mes de  marzo 2021, el equipo de inventarios no programó ni ejecutó piezas comunicativas relacionadas con el uso responsable de los bienes. Se espera programar la solicitud y su ejecución en el mes de abril</t>
  </si>
  <si>
    <t>12/04/2021.
No se generan observaciones o recomendaciones respecto al análisis presentado en el seguimiento al indicador de gestión.</t>
  </si>
  <si>
    <t>En el mes de enero se recibieron 270 solicitudes de traslado las cuales fueron atendidas en su totalidad</t>
  </si>
  <si>
    <t>En el mes de febrero se recibieron 568 solicitudes de traslado las cuales fueron atendidas en su totalidad</t>
  </si>
  <si>
    <t>En el mes de marzo se recibieron 675 solicitudes de traslado las cuales fueron atendidas en su totalidad.
Para el trimestre se evidenciaron 1513 solicitudes de traslado las cuales fueron llevadas a cabo correctamente.</t>
  </si>
  <si>
    <t>12/04/2021.
Se debe remitir la evidencia de los traslados realizados en enero y febrero, de forma que pueda validarse el dato cuantitativo reportado. Es de anotar que la evidencia que se cargue para ene, feb y marzo, debe concordar con los datos cualitativos reportados en cada mes. 
12/04/2021.
No se generan observaciones o recomendaciones adicionales respecto al análisis presentado en el seguimiento al indicador de gestión.</t>
  </si>
  <si>
    <t>13/05/2021.
No se generan observaciones o recomendaciones para el periodo de reporte.</t>
  </si>
  <si>
    <t>En lo corrido de junio se contempla realizar la primera pieza comunicativa con los temas relacionados a inventarios.</t>
  </si>
  <si>
    <t>Se ha venido realizando el seguimiento necesario para la entrega del primer reporte de pruebas representativas el próximo 29 de junio, en atención a la solicitud realizada por el grupo de inventarios.</t>
  </si>
  <si>
    <t>10/06/2021.
No se generan observaciones o recomendaciones para el periodo de reporte.</t>
  </si>
  <si>
    <t>13/7/2021.
No se generan observaciones o recomendaciones para el periodo de reporte.</t>
  </si>
  <si>
    <t>En el mes de  abril se recibieron 4860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</si>
  <si>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En el mes de  mayo se recibieron 5236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</si>
  <si>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En el mes de  junio se recibieron 3717 requerimientos por parte de las diferentes unidades operativas y subdirecciones locales con referencia a los servicios de aseo, cafetería, manipulación de alimentos, transporte, fotocopiado y vigilancia los cuales fueron atendidos en su totalidad.
cabe resaltar que los servicios requeridos fueron llevados a cabo sin novedades significativas. Como evidencia se adjuntan informe en Excel de los servicios requeridos con sus respectivos soportes.</t>
  </si>
  <si>
    <t>Promover el uso responsable de los bienes públicos de la entidad</t>
  </si>
  <si>
    <t>Para el periodo de abril se realizó el primer acercamiento con las diferentes unidades operativas por medio de los referentes de inventario, en el cual se definieron los puntos a tratar en las campañas de sensibilización, se espera realizar la primera campaña en el mes de junio</t>
  </si>
  <si>
    <t>Durante el primer semestre de 2021 el grupo de inventarios realizó una campaña masiva sobre el buen uso de los bienes y la correcta aplicación de los procedimientos donde están inmersas las diferentes actividades que realiza dicho grupo. También, como los funcionarios y contratistas pueden proceder en temas de perdida o hurto, traslados, ingreso, salida, de bienes en general entre otros temas.
Se anexan 8 piezas comunicativas que hacen parte de la primera campaña de sensibilización de la vigencia 2021 difundidas en diferentes medios físicos y digitales.</t>
  </si>
  <si>
    <t>13/7/2021.
Se debe ajustar el dato programado, según la formulación del indicador, corresponde a 1 Campaña de sensibilización programada en el periodo. 
Por favor aclarar en el reporte cualitativo que se realizó una campaña compuesta de 8 piezas comunicativas. Remitir la totalidad de piezas comunicativas y si se cuenta con el soporte de su remisión.
14/7/2021.
No se generan observaciones o recomendaciones adicionales para el periodo de reporte.</t>
  </si>
  <si>
    <t xml:space="preserve">En el mes de abril se recibieron 639 solicitudes de traslado las cuales fueron atendidas en su totalidad en atención a lo establecido en el procedimiento traslado de bienes en servicio (PCD-GL-002). Sin novedades relacionadas con la actividad
</t>
  </si>
  <si>
    <t xml:space="preserve">En el mes de mayo se recibieron 557 solicitudes de traslado las cuales fueron atendidas en su totalidad en atención a lo establecido en el procedimiento traslado de bienes en servicio (PCD-GL-002). Sin novedades relacionadas con la actividad
</t>
  </si>
  <si>
    <t>En el mes de junio se recibieron 355 solicitudes de traslado las cuales fueron atendidas en su totalidad.
Para el trimestre se evidenciaron 1544 solicitudes de traslado mas 7 del mes de mayo que no se habían tenido en cuenta y se rectifica la información en las evidencias para un total de 1551. Las solicitudes de traslado  fueron llevadas a cabo correctamente durante todo el periodo del reporte.</t>
  </si>
  <si>
    <t>13/7/2021.
Se debe ajustar el dato programado, según la formulación del indicador, corresponde a Total de solicitudes de traslado recibidas en el trimestre.
La evidencia correspondiente al mes de mayo indica un total de 550 traslados lo cual no concuerda con el dato reportado.
14/7/2021.
No se generan observaciones o recomendaciones adicionales para el periodo de reporte.</t>
  </si>
  <si>
    <t>Realizar el seguimiento a los conteos selectivos aleatorios ejecutados por las dependencias, Subdirecciones Locales y unidades operativas en general de la SDIS</t>
  </si>
  <si>
    <t xml:space="preserve">(Seguimientos de los conteos selectivos aleatorios realizados por las dependencias, Subdirecciones Locales y unidades operativa de la SDIS /  4 Seguimientos de los conteos selectivos aleatorios programados por las dependencias, Subdirecciones Locales y unidades operativa de la SDIS) * 100
</t>
  </si>
  <si>
    <t>Subdirecciones Locales y unidades operativas en general de la SDIS</t>
  </si>
  <si>
    <t>En el periodo de abril fue enviada la primera solicitud de seguimiento a las unidades operativas por medio de los referentes de inventarios, en la que se requirió el avance de las pruebas selectivas o pruebas representativas en concordancia a lo establecido en el indicador de gestión</t>
  </si>
  <si>
    <t xml:space="preserve">Durante el primer semestre de 2021 el grupo de inventarios ha realizado la coordinación de los seguimientos pertinentes a las actividades de conteos selectivos aleatorios o pruebas representativas, que deben realizar directamente las dependencias y SLIS de la SDIS.
Si bien la meta establece que deben realizarse 4 seguimientos durante la vigencia 2021, para el semestre se realizaron lo 4 cumpliendo así la meta general establecida en el presente reporte.
Se anexa como evidencia archivos de conteos selectivos aleatorios o pruebas representativas 
Antes del próximo reporte, se evaluará  la posibilidad de modificar la meta o de ser necesario derogar el indicador de gestión, situación que se revisará con el grupo de inventarios
</t>
  </si>
  <si>
    <t>13/7/2021.
Se debe ajustar el dato programado, según la formulación del indicador, corresponde a  4 Seguimientos de los conteos selectivos aleatorios programados por las dependencias, Subdirecciones Locales y unidades operativas.
 Conforme al reporte, se debe verificar y definir el replanteamiento de la meta o derogación del indicador puesto que la gestión fue desarrollada en menos tiempo de lo previsto, cumpliendo el 100% correspondiente a la meta. Dicha actualización o derogación debe realizarse antes del próximo reporte.
14/7/2021.
No se generan observaciones o recomendaciones adicionales para el periodo de reporte.</t>
  </si>
  <si>
    <t>No aplica. Indicador de gestión oficializado el 28/04/2021.</t>
  </si>
  <si>
    <t>1118 - Gestión Institucional y fortalecimiento del talento humano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</si>
  <si>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</si>
  <si>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 xml:space="preserve"> GL-1118-005 </t>
  </si>
  <si>
    <t>Circular No. 010 28/03/2019</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</si>
  <si>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</si>
  <si>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</si>
  <si>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</si>
  <si>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</si>
  <si>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</si>
  <si>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</si>
  <si>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</si>
  <si>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</si>
  <si>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Algunos de los pagos previstos no se tramitaron durante el mes de enero y se reprogramaran para el mes de febrero, las renuncias que se presentaron durante el mes afectaron el pago total de nómina, se provisionaron recursos para cubrir liquidaciones por retiro ante las posesiones de personal del concurso OPEC 818, las cuales no se presentaron en su totalidad.</t>
  </si>
  <si>
    <t>14/04/2021. No se generan observaciones o recomendaciones respecto al análisis presentado en el seguimiento al indicador de gestión.</t>
  </si>
  <si>
    <t>Para este mes la ejecución de lo programado fue más baja con respecto al mes de enero debido a que no se realizaron algunos pagos que se tenían previstos relacionados con procesos en curso ya que se han presentado demoras en los procesos contractuales.</t>
  </si>
  <si>
    <t>Para este mes la ejecución de lo programado fue más baja debido a que no se realizaron algunos pagos que se tenían previstos relacionados con procesos en curso ya que se han presentado demoras en los procesos contractuales.</t>
  </si>
  <si>
    <t>14/04/2021. Por favor remitir la evidencia del indicador para poder validar el dato y el reporte para el periodo.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</si>
  <si>
    <t>La meta se sobre ejecutó en un 0,1%  debido a que los pagos realizados se excedieron en $11,025,796, lo cual no afecta significativamente el presupuesto programado para este periodo.</t>
  </si>
  <si>
    <t>13/05/2021.
Conforme a la evidencia remitida el presupuesto ejecutado es de $9.638.063.505 aunque no es una diferencia significativa con respecto al monto, se sugiere ajustar para que los datos reportados coincidan con la evidencia presentada.</t>
  </si>
  <si>
    <t>Para este mes la ejecución de lo programado fue más baja debido a que no se realizaron algunos pagos que se tenían previstos.</t>
  </si>
  <si>
    <t>23/06/2021.
No se generan observaciones ni recomendaciones para el periodo reportado.</t>
  </si>
  <si>
    <t>Para este mes la ejecución de lo programado fue más baja debido a que no se realizaron algunos pagos que se tenían previstos realizar, por imprevistos en algunos procesos de contratación.</t>
  </si>
  <si>
    <t>13/07/2021.
No se generan observaciones ni recomendaciones para el periodo reportado.</t>
  </si>
  <si>
    <t>GL-1118-006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</si>
  <si>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</si>
  <si>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</si>
  <si>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</si>
  <si>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</si>
  <si>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</si>
  <si>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</si>
  <si>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 con seguimiento para el periodo.</t>
  </si>
  <si>
    <t>Se cumplieron la totalidad de las tareas programadas en las metas del proyecto para este periodo.</t>
  </si>
  <si>
    <t>La meta de Apoyo Logístico presentó retrasos en algunas actividades, dado a que en el periodo de enero a febrero se dificultó a hacer los seguimientos a los servicios de aseo, cafetería y manipulación de alimentos, ya que estos no se llevaron a cabo debido a que el personal responsable no se encontraba contratado.
Para efectos del cumplimiento de los seguimientos no realizados a los servicios de aseo, cafetería y manipulación de alimentos, se espera cumplir con lo programado en este periodo durante el mes de marzo.
De igual manera, la meta de Gestión Documental, en el periodo de enero a febrero la actividad de levantamiento de inventario documental fue negativamente impactada por la terminación de los contratos del personal asignado al proceso, tan pronto se cuente con el personal requerido en el Archivo Central, se podrá generar avances para estabilizar el nivel de cumplimiento de la tarea.</t>
  </si>
  <si>
    <t>La meta de Gestión Documental, en el periodo de marzo las actividades de levantamiento de inventario documental se vio afectada por la contratación del personal asignado al proceso, debido a esto se priorizaron otras actividades. Tan pronto se normalice la situación y se cuente con el personal requerido en el Archivo Central, se podrá generar avances requeridos para estabilizar el nivel de cumplimiento de la tarea.</t>
  </si>
  <si>
    <t>14/04/2021. No se generan observaciones o recomendaciones respecto al análisis presentado en el seguimiento al indicador de gestión.
16/04/2021.
No se identifican observaciones adicionales al reporte del periodo. 
Sin embargo para el próximo reporte se solicita remitir el reporte en las fechas establecidas para el SPI y las evidencias debidamente marcadas para poder validar oportunamente los datos cuantitativos.</t>
  </si>
  <si>
    <t>La meta de Gestión Documental, en el periodo de abril se realizaron todas las actividades programadas y como novedad se adelantó el proceso de gestión documental realizando las actividades que quedaron pendientes durante el mes de marzo.</t>
  </si>
  <si>
    <t>13/05/2021.
En las actas presentadas se valida el número de actividades ejecutadas, sin embargo la evidencia formulada para éste indicador es el SPI  con seguimiento para el periodo, por favor remitirlo.</t>
  </si>
  <si>
    <t>En este periodo se realizaron todas las actividades programadas para el cumplimento de las metas conforme el plan de acción.</t>
  </si>
  <si>
    <t>En el periodo de junio se realizaron todas las actividades programadas aunque en el proceso de gestión documental se presentaron dificultades debido a los problemas de orden público presentados en la Ciudad.</t>
  </si>
  <si>
    <t>13/07/2021.
En las evidencias presentadas (SPI) se identifica un total de 21 actividades programadas para Junio y no 22. En ese sentido el resultado sería del 100%. Por favor revisar y ajustar.
16/07/2021.
No se generan observaciones ni recomendaciones adicionales  para el periodo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</si>
</sst>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quot;$&quot;\ #,##0"/>
    <numFmt numFmtId="166" formatCode="0.0%"/>
  </numFmts>
  <fonts count="15"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
      <strike/>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5">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auto="1"/>
      </right>
      <top/>
      <bottom/>
      <diagonal/>
    </border>
    <border>
      <left style="hair">
        <color auto="1"/>
      </left>
      <right style="thin">
        <color auto="1"/>
      </right>
      <top/>
      <bottom style="hair">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29">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3" fillId="0" borderId="0" xfId="0" applyFont="1" applyFill="1" applyAlignment="1" applyProtection="1">
      <alignment horizontal="center"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9" fontId="6" fillId="2" borderId="10" xfId="2"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9" fontId="6" fillId="0" borderId="1" xfId="2" applyFont="1" applyFill="1" applyBorder="1" applyAlignment="1" applyProtection="1">
      <alignment horizontal="left" vertical="center" wrapText="1"/>
      <protection hidden="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3" fontId="6" fillId="0" borderId="2"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center" wrapText="1"/>
      <protection hidden="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14" fontId="6" fillId="0" borderId="6" xfId="2" applyNumberFormat="1" applyFont="1" applyFill="1" applyBorder="1" applyAlignment="1" applyProtection="1">
      <alignment horizontal="left" vertical="center" wrapText="1"/>
      <protection hidden="1"/>
    </xf>
    <xf numFmtId="9" fontId="11" fillId="0" borderId="6" xfId="2" applyFont="1" applyFill="1" applyBorder="1" applyAlignment="1" applyProtection="1">
      <alignment horizontal="left" vertical="center" wrapText="1"/>
      <protection hidden="1"/>
    </xf>
    <xf numFmtId="9" fontId="6" fillId="2" borderId="10" xfId="1"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xf numFmtId="0" fontId="6" fillId="0" borderId="0" xfId="0" applyFont="1" applyAlignment="1" applyProtection="1">
      <alignment horizontal="center" vertical="center"/>
      <protection hidden="1"/>
    </xf>
    <xf numFmtId="0" fontId="11" fillId="0" borderId="6" xfId="0" applyFont="1" applyBorder="1" applyAlignment="1" applyProtection="1">
      <alignment horizontal="center" vertical="center" wrapText="1"/>
      <protection hidden="1"/>
    </xf>
    <xf numFmtId="0" fontId="11" fillId="0" borderId="6" xfId="0" applyFont="1" applyBorder="1" applyAlignment="1" applyProtection="1">
      <alignment horizontal="left" vertical="center" wrapText="1"/>
      <protection hidden="1"/>
    </xf>
    <xf numFmtId="0" fontId="11" fillId="0" borderId="6" xfId="0" applyFont="1" applyBorder="1" applyAlignment="1" applyProtection="1">
      <alignment horizontal="center" vertical="center"/>
      <protection hidden="1"/>
    </xf>
    <xf numFmtId="9" fontId="11" fillId="0" borderId="6" xfId="0" applyNumberFormat="1" applyFont="1" applyBorder="1" applyAlignment="1" applyProtection="1">
      <alignment horizontal="center" vertical="center" wrapText="1"/>
      <protection hidden="1"/>
    </xf>
    <xf numFmtId="9" fontId="11" fillId="0" borderId="6" xfId="2"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11" fillId="2" borderId="6" xfId="0" applyFont="1" applyFill="1" applyBorder="1" applyAlignment="1">
      <alignment horizontal="left" vertical="center" wrapText="1"/>
    </xf>
    <xf numFmtId="3" fontId="11" fillId="0" borderId="6" xfId="0" applyNumberFormat="1" applyFont="1" applyBorder="1" applyAlignment="1">
      <alignment horizontal="left" vertical="center" wrapText="1"/>
    </xf>
    <xf numFmtId="3" fontId="6" fillId="0" borderId="6" xfId="2" applyNumberFormat="1" applyFont="1" applyFill="1" applyBorder="1" applyAlignment="1" applyProtection="1">
      <alignment horizontal="left" vertical="center" wrapText="1"/>
      <protection hidden="1"/>
    </xf>
    <xf numFmtId="9" fontId="6" fillId="0" borderId="2" xfId="2" applyFont="1" applyFill="1" applyBorder="1" applyAlignment="1" applyProtection="1">
      <alignment horizontal="center" vertical="center" wrapText="1"/>
      <protection hidden="1"/>
    </xf>
    <xf numFmtId="165" fontId="6" fillId="0" borderId="6" xfId="2" applyNumberFormat="1" applyFont="1" applyFill="1" applyBorder="1" applyAlignment="1" applyProtection="1">
      <alignment horizontal="left" vertical="center" wrapText="1"/>
      <protection hidden="1"/>
    </xf>
    <xf numFmtId="166" fontId="11" fillId="0" borderId="6" xfId="2" applyNumberFormat="1" applyFont="1" applyFill="1" applyBorder="1" applyAlignment="1">
      <alignment horizontal="center" vertical="center" wrapText="1"/>
    </xf>
    <xf numFmtId="3" fontId="6" fillId="0" borderId="6" xfId="0" applyNumberFormat="1"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9" fontId="11" fillId="0" borderId="6" xfId="2" applyFont="1" applyFill="1" applyBorder="1" applyAlignment="1" applyProtection="1">
      <alignment horizontal="center" vertical="center" wrapText="1"/>
      <protection hidden="1"/>
    </xf>
    <xf numFmtId="0" fontId="11" fillId="0" borderId="6" xfId="0" applyFont="1" applyBorder="1" applyAlignment="1">
      <alignment horizontal="left" vertical="center" wrapText="1"/>
    </xf>
    <xf numFmtId="9" fontId="6" fillId="0" borderId="23" xfId="2" applyFont="1" applyFill="1" applyBorder="1" applyAlignment="1" applyProtection="1">
      <alignment horizontal="left" vertical="center" wrapText="1"/>
      <protection hidden="1"/>
    </xf>
    <xf numFmtId="9" fontId="6" fillId="0" borderId="10" xfId="2" applyFont="1" applyFill="1" applyBorder="1" applyAlignment="1" applyProtection="1">
      <alignment horizontal="center" vertical="center" wrapText="1"/>
      <protection hidden="1"/>
    </xf>
    <xf numFmtId="9" fontId="11" fillId="0" borderId="10" xfId="2"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0" fontId="11" fillId="2" borderId="6" xfId="0" applyFont="1" applyFill="1" applyBorder="1" applyAlignment="1" applyProtection="1">
      <alignment horizontal="center" vertical="center"/>
      <protection hidden="1"/>
    </xf>
    <xf numFmtId="9" fontId="11" fillId="2" borderId="6" xfId="0" applyNumberFormat="1" applyFont="1" applyFill="1" applyBorder="1" applyAlignment="1" applyProtection="1">
      <alignment horizontal="center" vertical="center" wrapText="1"/>
      <protection hidden="1"/>
    </xf>
    <xf numFmtId="9" fontId="11" fillId="2" borderId="6" xfId="2" applyFont="1" applyFill="1" applyBorder="1" applyAlignment="1" applyProtection="1">
      <alignment horizontal="center" vertical="center" wrapText="1"/>
    </xf>
    <xf numFmtId="0" fontId="11" fillId="2" borderId="6" xfId="0" applyFont="1" applyFill="1" applyBorder="1" applyAlignment="1">
      <alignment horizontal="center" vertical="center" wrapText="1"/>
    </xf>
    <xf numFmtId="3" fontId="6" fillId="0" borderId="6" xfId="2" applyNumberFormat="1" applyFont="1" applyFill="1" applyBorder="1" applyAlignment="1" applyProtection="1">
      <alignment horizontal="justify" vertical="center" wrapText="1"/>
      <protection hidden="1"/>
    </xf>
    <xf numFmtId="9" fontId="11" fillId="0" borderId="6" xfId="2" applyFont="1" applyFill="1" applyBorder="1" applyAlignment="1">
      <alignment horizontal="center" vertical="center" wrapText="1"/>
    </xf>
    <xf numFmtId="9" fontId="6" fillId="0" borderId="6" xfId="2" applyFont="1" applyFill="1" applyBorder="1" applyAlignment="1" applyProtection="1">
      <alignment horizontal="center" vertical="center"/>
      <protection hidden="1"/>
    </xf>
    <xf numFmtId="2" fontId="6" fillId="0" borderId="6" xfId="2" applyNumberFormat="1" applyFont="1" applyFill="1" applyBorder="1" applyAlignment="1" applyProtection="1">
      <alignment horizontal="left" vertical="center" wrapText="1"/>
      <protection hidden="1"/>
    </xf>
    <xf numFmtId="0" fontId="6" fillId="2" borderId="24" xfId="0" applyFont="1" applyFill="1" applyBorder="1" applyAlignment="1" applyProtection="1">
      <alignment horizontal="center" vertical="center"/>
      <protection hidden="1"/>
    </xf>
    <xf numFmtId="1" fontId="6" fillId="2" borderId="10" xfId="0" applyNumberFormat="1" applyFont="1" applyFill="1" applyBorder="1" applyAlignment="1" applyProtection="1">
      <alignment horizontal="center" vertical="center" wrapText="1"/>
      <protection hidden="1"/>
    </xf>
    <xf numFmtId="9" fontId="11" fillId="2" borderId="10" xfId="2" applyFont="1" applyFill="1" applyBorder="1" applyAlignment="1" applyProtection="1">
      <alignment horizontal="center" vertical="center" wrapText="1"/>
      <protection hidden="1"/>
    </xf>
    <xf numFmtId="0" fontId="12" fillId="7" borderId="11" xfId="0" applyFont="1" applyFill="1" applyBorder="1" applyAlignment="1" applyProtection="1">
      <alignment horizontal="center" vertical="center" wrapText="1"/>
      <protection hidden="1"/>
    </xf>
    <xf numFmtId="0" fontId="12" fillId="7" borderId="4" xfId="0" applyFont="1" applyFill="1" applyBorder="1" applyAlignment="1" applyProtection="1">
      <alignment horizontal="center" vertical="center" wrapText="1"/>
      <protection hidden="1"/>
    </xf>
    <xf numFmtId="14" fontId="11" fillId="2" borderId="6" xfId="0" applyNumberFormat="1"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9" fontId="6" fillId="2" borderId="6" xfId="0" applyNumberFormat="1"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locked="0"/>
    </xf>
    <xf numFmtId="9" fontId="6" fillId="2" borderId="6" xfId="2" applyFont="1" applyFill="1" applyBorder="1" applyAlignment="1" applyProtection="1">
      <alignment horizontal="center" vertical="center" wrapText="1"/>
      <protection hidden="1"/>
    </xf>
    <xf numFmtId="0" fontId="6" fillId="2" borderId="6" xfId="0" applyFont="1" applyFill="1" applyBorder="1" applyAlignment="1" applyProtection="1">
      <alignment vertical="center" wrapText="1"/>
      <protection locked="0"/>
    </xf>
    <xf numFmtId="49" fontId="6" fillId="2" borderId="6" xfId="0" applyNumberFormat="1" applyFont="1" applyFill="1" applyBorder="1" applyAlignment="1">
      <alignment horizontal="justify" vertical="center" wrapText="1"/>
    </xf>
    <xf numFmtId="3" fontId="6" fillId="0" borderId="10" xfId="2" applyNumberFormat="1" applyFont="1" applyFill="1" applyBorder="1" applyAlignment="1" applyProtection="1">
      <alignment horizontal="center" vertical="center" wrapText="1"/>
      <protection hidden="1"/>
    </xf>
  </cellXfs>
  <cellStyles count="5">
    <cellStyle name="Millares" xfId="1" builtinId="3"/>
    <cellStyle name="Millares 2" xfId="4" xr:uid="{2659D5C3-939C-4548-9151-C3F7C31EF3FD}"/>
    <cellStyle name="Normal" xfId="0" builtinId="0"/>
    <cellStyle name="Normal 18"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16</xdr:row>
      <xdr:rowOff>0</xdr:rowOff>
    </xdr:from>
    <xdr:to>
      <xdr:col>13</xdr:col>
      <xdr:colOff>666750</xdr:colOff>
      <xdr:row>16</xdr:row>
      <xdr:rowOff>352128</xdr:rowOff>
    </xdr:to>
    <xdr:pic>
      <xdr:nvPicPr>
        <xdr:cNvPr id="4" name="Imagen 4">
          <a:extLst>
            <a:ext uri="{FF2B5EF4-FFF2-40B4-BE49-F238E27FC236}">
              <a16:creationId xmlns:a16="http://schemas.microsoft.com/office/drawing/2014/main" id="{475B791E-5E60-43D3-87B1-880B07738B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83575" y="3419475"/>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16</xdr:row>
      <xdr:rowOff>0</xdr:rowOff>
    </xdr:from>
    <xdr:to>
      <xdr:col>12</xdr:col>
      <xdr:colOff>666750</xdr:colOff>
      <xdr:row>16</xdr:row>
      <xdr:rowOff>355244</xdr:rowOff>
    </xdr:to>
    <xdr:pic>
      <xdr:nvPicPr>
        <xdr:cNvPr id="5" name="Imagen 4">
          <a:extLst>
            <a:ext uri="{FF2B5EF4-FFF2-40B4-BE49-F238E27FC236}">
              <a16:creationId xmlns:a16="http://schemas.microsoft.com/office/drawing/2014/main" id="{968F99D5-DB8F-4FBC-B810-A7209B5EE9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02050" y="34194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9"/>
  <sheetViews>
    <sheetView showGridLines="0" tabSelected="1" zoomScale="70" zoomScaleNormal="70" workbookViewId="0">
      <selection activeCell="G13" sqref="G13"/>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18.85546875" style="9" customWidth="1"/>
    <col min="12" max="12" width="17.7109375" style="5" customWidth="1"/>
    <col min="13" max="13" width="19.28515625" style="5" customWidth="1"/>
    <col min="14" max="17" width="17.7109375" style="5" customWidth="1"/>
    <col min="18" max="18" width="17.7109375" style="9" customWidth="1"/>
    <col min="19" max="19" width="17.7109375" style="5" customWidth="1"/>
    <col min="20" max="20" width="17.42578125" style="5" customWidth="1"/>
    <col min="21" max="23" width="12" style="5" customWidth="1"/>
    <col min="24" max="24" width="41.5703125" style="5" customWidth="1"/>
    <col min="25" max="25" width="41.42578125" style="4" customWidth="1"/>
    <col min="26" max="28" width="12" style="5" customWidth="1"/>
    <col min="29" max="29" width="41.7109375" style="5" customWidth="1"/>
    <col min="30" max="30" width="14" style="5" customWidth="1"/>
    <col min="31" max="33" width="11.7109375" style="5" customWidth="1"/>
    <col min="34" max="34" width="41.7109375" style="5" customWidth="1"/>
    <col min="35" max="35" width="13.7109375" style="5" customWidth="1"/>
    <col min="36" max="38" width="12" style="5" customWidth="1"/>
    <col min="39" max="39" width="41.5703125" style="5" customWidth="1"/>
    <col min="40" max="40" width="13.5703125" style="4" customWidth="1"/>
    <col min="41" max="43" width="12" style="5" customWidth="1"/>
    <col min="44" max="44" width="41.5703125" style="5" customWidth="1"/>
    <col min="45" max="45" width="15" style="5" customWidth="1"/>
    <col min="46" max="46" width="13.5703125" style="5" customWidth="1"/>
    <col min="47" max="47" width="13.7109375" style="5" customWidth="1"/>
    <col min="48" max="48" width="14.140625" style="5" customWidth="1"/>
    <col min="49" max="49" width="41.7109375" style="5" customWidth="1"/>
    <col min="50" max="50" width="35.5703125" style="5" customWidth="1"/>
    <col min="51" max="54" width="11.7109375" style="5" customWidth="1"/>
    <col min="55" max="55" width="14.5703125" style="5" customWidth="1"/>
    <col min="56" max="59" width="11.7109375" style="5" customWidth="1"/>
    <col min="60" max="60" width="13.85546875" style="5" customWidth="1"/>
    <col min="61" max="64" width="11.7109375" style="5" customWidth="1"/>
    <col min="65" max="65" width="14.5703125" style="5" customWidth="1"/>
    <col min="66" max="69" width="11.7109375" style="5" customWidth="1"/>
    <col min="70" max="70" width="14.7109375" style="5" customWidth="1"/>
    <col min="71" max="74" width="11.7109375" style="5" customWidth="1"/>
    <col min="75" max="75" width="13.140625" style="5" customWidth="1"/>
    <col min="76" max="79" width="11.7109375" style="5" customWidth="1"/>
    <col min="80" max="80" width="12.85546875" style="5" customWidth="1"/>
    <col min="81" max="81" width="13.285156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48"/>
      <c r="C2" s="49"/>
      <c r="D2" s="85" t="s">
        <v>76</v>
      </c>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79" t="s">
        <v>75</v>
      </c>
      <c r="CA2" s="80"/>
      <c r="CB2" s="80"/>
      <c r="CC2" s="81"/>
      <c r="CD2" s="1"/>
    </row>
    <row r="3" spans="2:88" s="11" customFormat="1" ht="32.25" customHeight="1" x14ac:dyDescent="0.2">
      <c r="B3" s="50"/>
      <c r="C3" s="51"/>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79" t="s">
        <v>98</v>
      </c>
      <c r="CA3" s="80"/>
      <c r="CB3" s="80"/>
      <c r="CC3" s="81"/>
      <c r="CD3" s="1"/>
    </row>
    <row r="4" spans="2:88" s="11" customFormat="1" ht="32.25" customHeight="1" x14ac:dyDescent="0.2">
      <c r="B4" s="50"/>
      <c r="C4" s="51"/>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79" t="s">
        <v>109</v>
      </c>
      <c r="CA4" s="80"/>
      <c r="CB4" s="80"/>
      <c r="CC4" s="81"/>
      <c r="CD4" s="1"/>
    </row>
    <row r="5" spans="2:88" s="11" customFormat="1" ht="32.25" customHeight="1" x14ac:dyDescent="0.2">
      <c r="B5" s="52"/>
      <c r="C5" s="53"/>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79" t="s">
        <v>53</v>
      </c>
      <c r="CA5" s="80"/>
      <c r="CB5" s="80"/>
      <c r="CC5" s="81"/>
      <c r="CD5" s="1"/>
    </row>
    <row r="6" spans="2:88" s="7" customFormat="1" ht="7.5" customHeight="1" x14ac:dyDescent="0.25">
      <c r="B6" s="6"/>
      <c r="C6" s="6"/>
      <c r="CC6" s="1"/>
      <c r="CD6" s="1"/>
    </row>
    <row r="7" spans="2:88" s="7" customFormat="1" ht="15" customHeight="1" x14ac:dyDescent="0.25">
      <c r="B7" s="57" t="s">
        <v>1</v>
      </c>
      <c r="C7" s="58"/>
      <c r="D7" s="10" t="s">
        <v>2</v>
      </c>
      <c r="E7" s="61" t="s">
        <v>10</v>
      </c>
      <c r="F7" s="62"/>
      <c r="G7" s="65">
        <v>2021</v>
      </c>
    </row>
    <row r="8" spans="2:88" s="7" customFormat="1" ht="15" customHeight="1" x14ac:dyDescent="0.25">
      <c r="B8" s="59"/>
      <c r="C8" s="60"/>
      <c r="D8" s="10" t="s">
        <v>3</v>
      </c>
      <c r="E8" s="63" t="s">
        <v>14</v>
      </c>
      <c r="F8" s="64"/>
      <c r="G8" s="66"/>
    </row>
    <row r="9" spans="2:88" s="22" customFormat="1" ht="7.5" customHeight="1" x14ac:dyDescent="0.25"/>
    <row r="10" spans="2:88" s="1" customFormat="1" ht="22.5" customHeight="1" x14ac:dyDescent="0.25">
      <c r="B10" s="68" t="s">
        <v>5</v>
      </c>
      <c r="C10" s="69"/>
      <c r="D10" s="69"/>
      <c r="E10" s="69"/>
      <c r="F10" s="69"/>
      <c r="G10" s="69"/>
      <c r="H10" s="69"/>
      <c r="I10" s="69"/>
      <c r="J10" s="69"/>
      <c r="K10" s="69"/>
      <c r="L10" s="69"/>
      <c r="M10" s="69"/>
      <c r="N10" s="69"/>
      <c r="O10" s="69"/>
      <c r="P10" s="69"/>
      <c r="Q10" s="69"/>
      <c r="R10" s="69"/>
      <c r="S10" s="69"/>
      <c r="T10" s="70"/>
      <c r="U10" s="82" t="s">
        <v>6</v>
      </c>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4"/>
      <c r="CC10" s="2"/>
      <c r="CE10" s="72" t="s">
        <v>106</v>
      </c>
      <c r="CF10" s="73"/>
      <c r="CG10" s="74"/>
      <c r="CH10" s="78" t="s">
        <v>107</v>
      </c>
      <c r="CI10" s="78"/>
      <c r="CJ10" s="78"/>
    </row>
    <row r="11" spans="2:88" s="2" customFormat="1" ht="19.5" customHeight="1" x14ac:dyDescent="0.25">
      <c r="B11" s="67" t="s">
        <v>105</v>
      </c>
      <c r="C11" s="67"/>
      <c r="D11" s="67"/>
      <c r="E11" s="67" t="s">
        <v>7</v>
      </c>
      <c r="F11" s="67"/>
      <c r="G11" s="67"/>
      <c r="H11" s="67"/>
      <c r="I11" s="67"/>
      <c r="J11" s="67" t="s">
        <v>8</v>
      </c>
      <c r="K11" s="67"/>
      <c r="L11" s="67"/>
      <c r="M11" s="67"/>
      <c r="N11" s="67"/>
      <c r="O11" s="67"/>
      <c r="P11" s="67"/>
      <c r="Q11" s="71" t="s">
        <v>9</v>
      </c>
      <c r="R11" s="71"/>
      <c r="S11" s="71"/>
      <c r="T11" s="71"/>
      <c r="U11" s="54" t="s">
        <v>10</v>
      </c>
      <c r="V11" s="55"/>
      <c r="W11" s="55"/>
      <c r="X11" s="55"/>
      <c r="Y11" s="55"/>
      <c r="Z11" s="54" t="s">
        <v>11</v>
      </c>
      <c r="AA11" s="55"/>
      <c r="AB11" s="55"/>
      <c r="AC11" s="55"/>
      <c r="AD11" s="56"/>
      <c r="AE11" s="55" t="s">
        <v>4</v>
      </c>
      <c r="AF11" s="55"/>
      <c r="AG11" s="55"/>
      <c r="AH11" s="55"/>
      <c r="AI11" s="55"/>
      <c r="AJ11" s="54" t="s">
        <v>12</v>
      </c>
      <c r="AK11" s="55"/>
      <c r="AL11" s="55"/>
      <c r="AM11" s="55"/>
      <c r="AN11" s="56"/>
      <c r="AO11" s="55" t="s">
        <v>13</v>
      </c>
      <c r="AP11" s="55"/>
      <c r="AQ11" s="55"/>
      <c r="AR11" s="55"/>
      <c r="AS11" s="55"/>
      <c r="AT11" s="54" t="s">
        <v>14</v>
      </c>
      <c r="AU11" s="55"/>
      <c r="AV11" s="55"/>
      <c r="AW11" s="55"/>
      <c r="AX11" s="56"/>
      <c r="AY11" s="55" t="s">
        <v>15</v>
      </c>
      <c r="AZ11" s="55"/>
      <c r="BA11" s="55"/>
      <c r="BB11" s="55"/>
      <c r="BC11" s="55"/>
      <c r="BD11" s="54" t="s">
        <v>16</v>
      </c>
      <c r="BE11" s="55"/>
      <c r="BF11" s="55"/>
      <c r="BG11" s="55"/>
      <c r="BH11" s="56"/>
      <c r="BI11" s="55" t="s">
        <v>17</v>
      </c>
      <c r="BJ11" s="55"/>
      <c r="BK11" s="55"/>
      <c r="BL11" s="55"/>
      <c r="BM11" s="55"/>
      <c r="BN11" s="54" t="s">
        <v>18</v>
      </c>
      <c r="BO11" s="55"/>
      <c r="BP11" s="55"/>
      <c r="BQ11" s="55"/>
      <c r="BR11" s="56"/>
      <c r="BS11" s="55" t="s">
        <v>19</v>
      </c>
      <c r="BT11" s="55"/>
      <c r="BU11" s="55"/>
      <c r="BV11" s="55"/>
      <c r="BW11" s="56"/>
      <c r="BX11" s="54" t="s">
        <v>20</v>
      </c>
      <c r="BY11" s="55"/>
      <c r="BZ11" s="55"/>
      <c r="CA11" s="55"/>
      <c r="CB11" s="56"/>
      <c r="CE11" s="75"/>
      <c r="CF11" s="76"/>
      <c r="CG11" s="77"/>
      <c r="CH11" s="78"/>
      <c r="CI11" s="78"/>
      <c r="CJ11" s="78"/>
    </row>
    <row r="12" spans="2:88" s="3" customFormat="1" ht="48.75" customHeight="1" x14ac:dyDescent="0.25">
      <c r="B12" s="33" t="s">
        <v>21</v>
      </c>
      <c r="C12" s="33" t="s">
        <v>22</v>
      </c>
      <c r="D12" s="33" t="s">
        <v>108</v>
      </c>
      <c r="E12" s="33" t="s">
        <v>23</v>
      </c>
      <c r="F12" s="33" t="s">
        <v>24</v>
      </c>
      <c r="G12" s="33" t="s">
        <v>25</v>
      </c>
      <c r="H12" s="33" t="s">
        <v>26</v>
      </c>
      <c r="I12" s="33" t="s">
        <v>27</v>
      </c>
      <c r="J12" s="33" t="s">
        <v>29</v>
      </c>
      <c r="K12" s="33" t="s">
        <v>28</v>
      </c>
      <c r="L12" s="33" t="s">
        <v>32</v>
      </c>
      <c r="M12" s="33" t="s">
        <v>72</v>
      </c>
      <c r="N12" s="33" t="s">
        <v>31</v>
      </c>
      <c r="O12" s="33" t="s">
        <v>30</v>
      </c>
      <c r="P12" s="33" t="s">
        <v>33</v>
      </c>
      <c r="Q12" s="33" t="s">
        <v>34</v>
      </c>
      <c r="R12" s="33" t="s">
        <v>35</v>
      </c>
      <c r="S12" s="33" t="s">
        <v>36</v>
      </c>
      <c r="T12" s="33" t="s">
        <v>37</v>
      </c>
      <c r="U12" s="119" t="str">
        <f>U11&amp;" ejecutado"</f>
        <v>Enero ejecutado</v>
      </c>
      <c r="V12" s="119" t="str">
        <f>U11&amp;" programado"</f>
        <v>Enero programado</v>
      </c>
      <c r="W12" s="119" t="str">
        <f>U11&amp;" resultado"</f>
        <v>Enero resultado</v>
      </c>
      <c r="X12" s="120" t="str">
        <f>U11&amp;" análisis mensual"</f>
        <v>Enero análisis mensual</v>
      </c>
      <c r="Y12" s="120" t="str">
        <f>U11&amp;" observaciones al seguimiento"</f>
        <v>Enero observaciones al seguimiento</v>
      </c>
      <c r="Z12" s="119" t="str">
        <f>Z11&amp;" ejecutado"</f>
        <v>Febrero ejecutado</v>
      </c>
      <c r="AA12" s="119" t="str">
        <f>Z11&amp;" programado"</f>
        <v>Febrero programado</v>
      </c>
      <c r="AB12" s="119" t="str">
        <f>Z11&amp;" resultado"</f>
        <v>Febrero resultado</v>
      </c>
      <c r="AC12" s="120" t="str">
        <f>Z11&amp;" análisis mensual"</f>
        <v>Febrero análisis mensual</v>
      </c>
      <c r="AD12" s="120" t="str">
        <f>Z11&amp;" observaciones al seguimiento"</f>
        <v>Febrero observaciones al seguimiento</v>
      </c>
      <c r="AE12" s="29" t="str">
        <f>AE11&amp;" ejecutado"</f>
        <v>Marzo ejecutado</v>
      </c>
      <c r="AF12" s="26" t="str">
        <f>AE11&amp;" programado"</f>
        <v>Marzo programado</v>
      </c>
      <c r="AG12" s="26" t="str">
        <f>AE11&amp;" resultado"</f>
        <v>Marzo resultado</v>
      </c>
      <c r="AH12" s="29" t="str">
        <f>AE11&amp;" análisis mensual"</f>
        <v>Marzo análisis mensual</v>
      </c>
      <c r="AI12" s="29" t="str">
        <f>AE11&amp;" observaciones al seguimiento"</f>
        <v>Marzo observaciones al seguimiento</v>
      </c>
      <c r="AJ12" s="26" t="str">
        <f>AJ11&amp;" ejecutado"</f>
        <v>Abril ejecutado</v>
      </c>
      <c r="AK12" s="26" t="str">
        <f>AJ11&amp;" programado"</f>
        <v>Abril programado</v>
      </c>
      <c r="AL12" s="26" t="str">
        <f>AJ11&amp;" resultado"</f>
        <v>Abril resultado</v>
      </c>
      <c r="AM12" s="29" t="str">
        <f>AJ11&amp;" análisis mensual"</f>
        <v>Abril análisis mensual</v>
      </c>
      <c r="AN12" s="26" t="str">
        <f>AJ11&amp;" observaciones al seguimiento"</f>
        <v>Abril observaciones al seguimiento</v>
      </c>
      <c r="AO12" s="27" t="str">
        <f>AO11&amp;" ejecutado"</f>
        <v>Mayo ejecutado</v>
      </c>
      <c r="AP12" s="26" t="str">
        <f>AO11&amp;" programado"</f>
        <v>Mayo programado</v>
      </c>
      <c r="AQ12" s="26" t="str">
        <f>AO11&amp;" resultado"</f>
        <v>Mayo resultado</v>
      </c>
      <c r="AR12" s="29" t="str">
        <f>AO11&amp;" análisis mensual"</f>
        <v>Mayo análisis mensual</v>
      </c>
      <c r="AS12" s="29" t="str">
        <f>AO11&amp;" observaciones al seguimiento"</f>
        <v>Mayo observaciones al seguimiento</v>
      </c>
      <c r="AT12" s="26" t="str">
        <f>AT11&amp;" ejecutado"</f>
        <v>Junio ejecutado</v>
      </c>
      <c r="AU12" s="26" t="str">
        <f>AT11&amp;" programado"</f>
        <v>Junio programado</v>
      </c>
      <c r="AV12" s="26" t="str">
        <f>AT11&amp;" resultado"</f>
        <v>Junio resultado</v>
      </c>
      <c r="AW12" s="29" t="str">
        <f>AT11&amp;" análisis mensual"</f>
        <v>Junio análisis mensual</v>
      </c>
      <c r="AX12" s="26" t="str">
        <f>AT11&amp;" observaciones al seguimiento"</f>
        <v>Junio observaciones al seguimiento</v>
      </c>
      <c r="AY12" s="27" t="str">
        <f>AY11&amp;" ejecutado"</f>
        <v>Julio ejecutado</v>
      </c>
      <c r="AZ12" s="26" t="str">
        <f>AY11&amp;" programado"</f>
        <v>Julio programado</v>
      </c>
      <c r="BA12" s="26" t="str">
        <f>AY11&amp;" resultado"</f>
        <v>Julio resultado</v>
      </c>
      <c r="BB12" s="29" t="str">
        <f>AY11&amp;" análisis mensual"</f>
        <v>Julio análisis mensual</v>
      </c>
      <c r="BC12" s="29" t="str">
        <f>AY11&amp;" observaciones al seguimiento"</f>
        <v>Julio observaciones al seguimiento</v>
      </c>
      <c r="BD12" s="26" t="str">
        <f>BD11&amp;" ejecutado"</f>
        <v>Agosto ejecutado</v>
      </c>
      <c r="BE12" s="26" t="str">
        <f>BD11&amp;" programado"</f>
        <v>Agosto programado</v>
      </c>
      <c r="BF12" s="26" t="str">
        <f>BD11&amp;" resultado"</f>
        <v>Agosto resultado</v>
      </c>
      <c r="BG12" s="29" t="str">
        <f>BD11&amp;" análisis mensual"</f>
        <v>Agosto análisis mensual</v>
      </c>
      <c r="BH12" s="26" t="str">
        <f>BD11&amp;" observaciones al seguimiento"</f>
        <v>Agosto observaciones al seguimiento</v>
      </c>
      <c r="BI12" s="27" t="str">
        <f>BI11&amp;" ejecutado"</f>
        <v>Septiembre ejecutado</v>
      </c>
      <c r="BJ12" s="26" t="str">
        <f>BI11&amp;" programado"</f>
        <v>Septiembre programado</v>
      </c>
      <c r="BK12" s="26" t="str">
        <f>BI11&amp;" resultado"</f>
        <v>Septiembre resultado</v>
      </c>
      <c r="BL12" s="29" t="str">
        <f>BI11&amp;" análisis mensual"</f>
        <v>Septiembre análisis mensual</v>
      </c>
      <c r="BM12" s="29" t="str">
        <f>BI11&amp;" observaciones al seguimiento"</f>
        <v>Septiembre observaciones al seguimiento</v>
      </c>
      <c r="BN12" s="26" t="str">
        <f>BN11&amp;" ejecutado"</f>
        <v>Octubre ejecutado</v>
      </c>
      <c r="BO12" s="26" t="str">
        <f>BN11&amp;" programado"</f>
        <v>Octubre programado</v>
      </c>
      <c r="BP12" s="26" t="str">
        <f>BN11&amp;" resultado"</f>
        <v>Octubre resultado</v>
      </c>
      <c r="BQ12" s="29" t="str">
        <f>BN11&amp;" análisis mensual"</f>
        <v>Octubre análisis mensual</v>
      </c>
      <c r="BR12" s="26" t="str">
        <f>BN11&amp;" observaciones al seguimiento"</f>
        <v>Octubre observaciones al seguimiento</v>
      </c>
      <c r="BS12" s="27" t="str">
        <f>BS11&amp;" ejecutado"</f>
        <v>Noviembre ejecutado</v>
      </c>
      <c r="BT12" s="26" t="str">
        <f>BS11&amp;" programado"</f>
        <v>Noviembre programado</v>
      </c>
      <c r="BU12" s="26" t="str">
        <f>BS11&amp;" resultado"</f>
        <v>Noviembre resultado</v>
      </c>
      <c r="BV12" s="29" t="str">
        <f>BS11&amp;" análisis mensual"</f>
        <v>Noviembre análisis mensual</v>
      </c>
      <c r="BW12" s="29" t="str">
        <f>BS11&amp;" observaciones al seguimiento"</f>
        <v>Noviembre observaciones al seguimiento</v>
      </c>
      <c r="BX12" s="26" t="str">
        <f>BX11&amp;" ejecutado"</f>
        <v>Diciembre ejecutado</v>
      </c>
      <c r="BY12" s="26" t="str">
        <f>BX11&amp;" programado"</f>
        <v>Diciembre programado</v>
      </c>
      <c r="BZ12" s="26" t="str">
        <f>BX11&amp;" resultado"</f>
        <v>Diciembre resultado</v>
      </c>
      <c r="CA12" s="29" t="str">
        <f>BX11&amp;" análisis mensual"</f>
        <v>Diciembre análisis mensual</v>
      </c>
      <c r="CB12" s="26" t="str">
        <f>BX11&amp;" observaciones al seguimiento"</f>
        <v>Diciembre observaciones al seguimiento</v>
      </c>
      <c r="CC12" s="27" t="s">
        <v>99</v>
      </c>
      <c r="CE12" s="32" t="s">
        <v>38</v>
      </c>
      <c r="CF12" s="32" t="s">
        <v>102</v>
      </c>
      <c r="CG12" s="32" t="s">
        <v>103</v>
      </c>
      <c r="CH12" s="32" t="s">
        <v>100</v>
      </c>
      <c r="CI12" s="32" t="s">
        <v>101</v>
      </c>
      <c r="CJ12" s="32" t="s">
        <v>104</v>
      </c>
    </row>
    <row r="13" spans="2:88" s="5" customFormat="1" ht="185.25" customHeight="1" x14ac:dyDescent="0.25">
      <c r="B13" s="106" t="s">
        <v>66</v>
      </c>
      <c r="C13" s="106" t="s">
        <v>0</v>
      </c>
      <c r="D13" s="107" t="s">
        <v>112</v>
      </c>
      <c r="E13" s="108" t="s">
        <v>116</v>
      </c>
      <c r="F13" s="121" t="s">
        <v>145</v>
      </c>
      <c r="G13" s="122" t="s">
        <v>119</v>
      </c>
      <c r="H13" s="122" t="s">
        <v>120</v>
      </c>
      <c r="I13" s="122" t="s">
        <v>121</v>
      </c>
      <c r="J13" s="108" t="s">
        <v>43</v>
      </c>
      <c r="K13" s="122" t="s">
        <v>124</v>
      </c>
      <c r="L13" s="122" t="s">
        <v>122</v>
      </c>
      <c r="M13" s="123" t="s">
        <v>125</v>
      </c>
      <c r="N13" s="106" t="s">
        <v>123</v>
      </c>
      <c r="O13" s="108" t="s">
        <v>48</v>
      </c>
      <c r="P13" s="123" t="s">
        <v>142</v>
      </c>
      <c r="Q13" s="123">
        <v>1</v>
      </c>
      <c r="R13" s="123" t="s">
        <v>123</v>
      </c>
      <c r="S13" s="123">
        <v>1</v>
      </c>
      <c r="T13" s="106" t="s">
        <v>42</v>
      </c>
      <c r="U13" s="24"/>
      <c r="V13" s="24"/>
      <c r="W13" s="23"/>
      <c r="X13" s="41" t="s">
        <v>146</v>
      </c>
      <c r="Y13" s="41" t="s">
        <v>147</v>
      </c>
      <c r="Z13" s="24"/>
      <c r="AA13" s="24"/>
      <c r="AB13" s="23"/>
      <c r="AC13" s="41" t="s">
        <v>148</v>
      </c>
      <c r="AD13" s="41" t="s">
        <v>147</v>
      </c>
      <c r="AE13" s="38">
        <v>13172</v>
      </c>
      <c r="AF13" s="38">
        <v>13172</v>
      </c>
      <c r="AG13" s="39">
        <v>1</v>
      </c>
      <c r="AH13" s="36" t="s">
        <v>149</v>
      </c>
      <c r="AI13" s="37" t="s">
        <v>150</v>
      </c>
      <c r="AJ13" s="38">
        <v>4860</v>
      </c>
      <c r="AK13" s="38">
        <v>4860</v>
      </c>
      <c r="AL13" s="39">
        <v>1</v>
      </c>
      <c r="AM13" s="36" t="s">
        <v>164</v>
      </c>
      <c r="AN13" s="36" t="s">
        <v>159</v>
      </c>
      <c r="AO13" s="42">
        <v>5236</v>
      </c>
      <c r="AP13" s="42">
        <v>5236</v>
      </c>
      <c r="AQ13" s="43">
        <v>1</v>
      </c>
      <c r="AR13" s="41" t="s">
        <v>165</v>
      </c>
      <c r="AS13" s="41" t="s">
        <v>162</v>
      </c>
      <c r="AT13" s="42">
        <v>3717</v>
      </c>
      <c r="AU13" s="42">
        <v>3717</v>
      </c>
      <c r="AV13" s="43">
        <v>1</v>
      </c>
      <c r="AW13" s="45" t="s">
        <v>166</v>
      </c>
      <c r="AX13" s="44" t="s">
        <v>163</v>
      </c>
      <c r="AY13" s="28"/>
      <c r="AZ13" s="24"/>
      <c r="BA13" s="23"/>
      <c r="BB13" s="34"/>
      <c r="BC13" s="30"/>
      <c r="BD13" s="24"/>
      <c r="BE13" s="24"/>
      <c r="BF13" s="23"/>
      <c r="BG13" s="23"/>
      <c r="BH13" s="25"/>
      <c r="BI13" s="28"/>
      <c r="BJ13" s="24"/>
      <c r="BK13" s="23"/>
      <c r="BL13" s="34"/>
      <c r="BM13" s="30"/>
      <c r="BN13" s="24"/>
      <c r="BO13" s="24"/>
      <c r="BP13" s="23"/>
      <c r="BQ13" s="23"/>
      <c r="BR13" s="25"/>
      <c r="BS13" s="28"/>
      <c r="BT13" s="24"/>
      <c r="BU13" s="23"/>
      <c r="BV13" s="23"/>
      <c r="BW13" s="25"/>
      <c r="BX13" s="24"/>
      <c r="BY13" s="24"/>
      <c r="BZ13" s="23"/>
      <c r="CA13" s="23"/>
      <c r="CB13" s="25"/>
      <c r="CC13" s="31"/>
      <c r="CE13" s="47">
        <f>+U13+Z13+AE13+AJ13+AO13+AT13+AY13+BD13+BI13+BN13+BS13+BX13</f>
        <v>26985</v>
      </c>
      <c r="CF13" s="47">
        <f t="shared" ref="CE13:CF15" si="0">+V13+AA13+AF13+AK13+AP13+AU13+AZ13+BE13+BJ13+BO13+BT13+BY13</f>
        <v>26985</v>
      </c>
      <c r="CG13" s="35">
        <f>+CE13/CF13</f>
        <v>1</v>
      </c>
      <c r="CH13" s="35">
        <f>+CG13</f>
        <v>1</v>
      </c>
      <c r="CI13" s="35">
        <f>+S13</f>
        <v>1</v>
      </c>
      <c r="CJ13" s="35">
        <f>+CH13/CI13</f>
        <v>1</v>
      </c>
    </row>
    <row r="14" spans="2:88" s="5" customFormat="1" ht="222.75" customHeight="1" x14ac:dyDescent="0.25">
      <c r="B14" s="106" t="s">
        <v>66</v>
      </c>
      <c r="C14" s="106" t="s">
        <v>0</v>
      </c>
      <c r="D14" s="107" t="s">
        <v>112</v>
      </c>
      <c r="E14" s="108" t="s">
        <v>117</v>
      </c>
      <c r="F14" s="121" t="s">
        <v>145</v>
      </c>
      <c r="G14" s="122" t="s">
        <v>126</v>
      </c>
      <c r="H14" s="122" t="s">
        <v>167</v>
      </c>
      <c r="I14" s="124" t="s">
        <v>127</v>
      </c>
      <c r="J14" s="108" t="s">
        <v>43</v>
      </c>
      <c r="K14" s="122" t="s">
        <v>128</v>
      </c>
      <c r="L14" s="122" t="s">
        <v>129</v>
      </c>
      <c r="M14" s="122" t="s">
        <v>130</v>
      </c>
      <c r="N14" s="106" t="s">
        <v>123</v>
      </c>
      <c r="O14" s="108" t="s">
        <v>44</v>
      </c>
      <c r="P14" s="122" t="s">
        <v>131</v>
      </c>
      <c r="Q14" s="125">
        <v>1</v>
      </c>
      <c r="R14" s="123" t="s">
        <v>123</v>
      </c>
      <c r="S14" s="123">
        <v>1</v>
      </c>
      <c r="T14" s="106" t="s">
        <v>73</v>
      </c>
      <c r="U14" s="24"/>
      <c r="V14" s="24"/>
      <c r="W14" s="23"/>
      <c r="X14" s="41" t="s">
        <v>151</v>
      </c>
      <c r="Y14" s="41" t="s">
        <v>147</v>
      </c>
      <c r="Z14" s="24"/>
      <c r="AA14" s="24"/>
      <c r="AB14" s="23"/>
      <c r="AC14" s="41" t="s">
        <v>152</v>
      </c>
      <c r="AD14" s="41" t="s">
        <v>147</v>
      </c>
      <c r="AE14" s="38"/>
      <c r="AF14" s="38"/>
      <c r="AG14" s="39"/>
      <c r="AH14" s="36" t="s">
        <v>153</v>
      </c>
      <c r="AI14" s="37" t="s">
        <v>154</v>
      </c>
      <c r="AJ14" s="24"/>
      <c r="AK14" s="24"/>
      <c r="AL14" s="23"/>
      <c r="AM14" s="36" t="s">
        <v>168</v>
      </c>
      <c r="AN14" s="36" t="s">
        <v>159</v>
      </c>
      <c r="AO14" s="42"/>
      <c r="AP14" s="42"/>
      <c r="AQ14" s="43"/>
      <c r="AR14" s="41" t="s">
        <v>160</v>
      </c>
      <c r="AS14" s="41" t="s">
        <v>162</v>
      </c>
      <c r="AT14" s="42">
        <v>1</v>
      </c>
      <c r="AU14" s="42">
        <v>1</v>
      </c>
      <c r="AV14" s="43">
        <v>1</v>
      </c>
      <c r="AW14" s="45" t="s">
        <v>169</v>
      </c>
      <c r="AX14" s="44" t="s">
        <v>170</v>
      </c>
      <c r="AY14" s="28"/>
      <c r="AZ14" s="24"/>
      <c r="BA14" s="23"/>
      <c r="BB14" s="34"/>
      <c r="BC14" s="30"/>
      <c r="BD14" s="24"/>
      <c r="BE14" s="24"/>
      <c r="BF14" s="23"/>
      <c r="BG14" s="23"/>
      <c r="BH14" s="25"/>
      <c r="BI14" s="28"/>
      <c r="BJ14" s="24"/>
      <c r="BK14" s="23"/>
      <c r="BL14" s="34"/>
      <c r="BM14" s="30"/>
      <c r="BN14" s="24"/>
      <c r="BO14" s="24"/>
      <c r="BP14" s="23"/>
      <c r="BQ14" s="23"/>
      <c r="BR14" s="25"/>
      <c r="BS14" s="28"/>
      <c r="BT14" s="24"/>
      <c r="BU14" s="23"/>
      <c r="BV14" s="23"/>
      <c r="BW14" s="25"/>
      <c r="BX14" s="24"/>
      <c r="BY14" s="24"/>
      <c r="BZ14" s="23"/>
      <c r="CA14" s="23"/>
      <c r="CB14" s="25"/>
      <c r="CC14" s="31"/>
      <c r="CE14" s="47">
        <f t="shared" si="0"/>
        <v>1</v>
      </c>
      <c r="CF14" s="47">
        <f t="shared" si="0"/>
        <v>1</v>
      </c>
      <c r="CG14" s="35">
        <f>+CE14/CF14</f>
        <v>1</v>
      </c>
      <c r="CH14" s="35">
        <f>+CG14</f>
        <v>1</v>
      </c>
      <c r="CI14" s="46">
        <f>+S14</f>
        <v>1</v>
      </c>
      <c r="CJ14" s="35">
        <f>+CH14/CI14</f>
        <v>1</v>
      </c>
    </row>
    <row r="15" spans="2:88" s="5" customFormat="1" ht="190.5" customHeight="1" x14ac:dyDescent="0.25">
      <c r="B15" s="106" t="s">
        <v>66</v>
      </c>
      <c r="C15" s="106" t="s">
        <v>0</v>
      </c>
      <c r="D15" s="107" t="s">
        <v>112</v>
      </c>
      <c r="E15" s="108" t="s">
        <v>118</v>
      </c>
      <c r="F15" s="121" t="s">
        <v>145</v>
      </c>
      <c r="G15" s="122" t="s">
        <v>132</v>
      </c>
      <c r="H15" s="126" t="s">
        <v>133</v>
      </c>
      <c r="I15" s="126" t="s">
        <v>134</v>
      </c>
      <c r="J15" s="108" t="s">
        <v>43</v>
      </c>
      <c r="K15" s="122" t="s">
        <v>135</v>
      </c>
      <c r="L15" s="127" t="s">
        <v>136</v>
      </c>
      <c r="M15" s="123" t="s">
        <v>137</v>
      </c>
      <c r="N15" s="106" t="s">
        <v>123</v>
      </c>
      <c r="O15" s="108" t="s">
        <v>40</v>
      </c>
      <c r="P15" s="122" t="s">
        <v>138</v>
      </c>
      <c r="Q15" s="125">
        <v>0.8</v>
      </c>
      <c r="R15" s="123" t="s">
        <v>123</v>
      </c>
      <c r="S15" s="123">
        <v>1</v>
      </c>
      <c r="T15" s="106" t="s">
        <v>42</v>
      </c>
      <c r="U15" s="24"/>
      <c r="V15" s="24"/>
      <c r="W15" s="23"/>
      <c r="X15" s="41" t="s">
        <v>155</v>
      </c>
      <c r="Y15" s="41" t="s">
        <v>147</v>
      </c>
      <c r="Z15" s="24"/>
      <c r="AA15" s="24"/>
      <c r="AB15" s="23"/>
      <c r="AC15" s="41" t="s">
        <v>156</v>
      </c>
      <c r="AD15" s="41" t="s">
        <v>147</v>
      </c>
      <c r="AE15" s="38">
        <v>1513</v>
      </c>
      <c r="AF15" s="38">
        <v>1513</v>
      </c>
      <c r="AG15" s="39">
        <v>1</v>
      </c>
      <c r="AH15" s="36" t="s">
        <v>157</v>
      </c>
      <c r="AI15" s="37" t="s">
        <v>158</v>
      </c>
      <c r="AJ15" s="24"/>
      <c r="AK15" s="24"/>
      <c r="AL15" s="23"/>
      <c r="AM15" s="36" t="s">
        <v>171</v>
      </c>
      <c r="AN15" s="36" t="s">
        <v>159</v>
      </c>
      <c r="AO15" s="42"/>
      <c r="AP15" s="42"/>
      <c r="AQ15" s="43"/>
      <c r="AR15" s="41" t="s">
        <v>172</v>
      </c>
      <c r="AS15" s="41" t="s">
        <v>162</v>
      </c>
      <c r="AT15" s="42">
        <v>1551</v>
      </c>
      <c r="AU15" s="42">
        <v>1551</v>
      </c>
      <c r="AV15" s="43">
        <v>1</v>
      </c>
      <c r="AW15" s="45" t="s">
        <v>173</v>
      </c>
      <c r="AX15" s="44" t="s">
        <v>174</v>
      </c>
      <c r="AY15" s="28"/>
      <c r="AZ15" s="24"/>
      <c r="BA15" s="23"/>
      <c r="BB15" s="34"/>
      <c r="BC15" s="30"/>
      <c r="BD15" s="24"/>
      <c r="BE15" s="24"/>
      <c r="BF15" s="23"/>
      <c r="BG15" s="23"/>
      <c r="BH15" s="25"/>
      <c r="BI15" s="28"/>
      <c r="BJ15" s="24"/>
      <c r="BK15" s="23"/>
      <c r="BL15" s="34"/>
      <c r="BM15" s="30"/>
      <c r="BN15" s="24"/>
      <c r="BO15" s="24"/>
      <c r="BP15" s="23"/>
      <c r="BQ15" s="23"/>
      <c r="BR15" s="25"/>
      <c r="BS15" s="28"/>
      <c r="BT15" s="24"/>
      <c r="BU15" s="23"/>
      <c r="BV15" s="23"/>
      <c r="BW15" s="25"/>
      <c r="BX15" s="24"/>
      <c r="BY15" s="23"/>
      <c r="BZ15" s="23"/>
      <c r="CA15" s="23"/>
      <c r="CB15" s="25"/>
      <c r="CC15" s="31"/>
      <c r="CE15" s="47">
        <f>+U15+Z15+AE15+AJ15+AO15+AT15+AY15+BD15+BI15+BN15+BS15+BX15</f>
        <v>3064</v>
      </c>
      <c r="CF15" s="47">
        <f t="shared" si="0"/>
        <v>3064</v>
      </c>
      <c r="CG15" s="35">
        <f>+CE15/CF15</f>
        <v>1</v>
      </c>
      <c r="CH15" s="35">
        <f>+CG15</f>
        <v>1</v>
      </c>
      <c r="CI15" s="46">
        <f>+S15</f>
        <v>1</v>
      </c>
      <c r="CJ15" s="35">
        <f>+CH15/CI15</f>
        <v>1</v>
      </c>
    </row>
    <row r="16" spans="2:88" s="5" customFormat="1" ht="272.25" customHeight="1" x14ac:dyDescent="0.25">
      <c r="B16" s="106" t="s">
        <v>66</v>
      </c>
      <c r="C16" s="106" t="s">
        <v>0</v>
      </c>
      <c r="D16" s="107" t="s">
        <v>112</v>
      </c>
      <c r="E16" s="108" t="s">
        <v>144</v>
      </c>
      <c r="F16" s="121" t="s">
        <v>145</v>
      </c>
      <c r="G16" s="122" t="s">
        <v>139</v>
      </c>
      <c r="H16" s="126" t="s">
        <v>175</v>
      </c>
      <c r="I16" s="126" t="s">
        <v>140</v>
      </c>
      <c r="J16" s="108" t="s">
        <v>43</v>
      </c>
      <c r="K16" s="122" t="s">
        <v>176</v>
      </c>
      <c r="L16" s="127" t="s">
        <v>177</v>
      </c>
      <c r="M16" s="123" t="s">
        <v>141</v>
      </c>
      <c r="N16" s="106" t="s">
        <v>123</v>
      </c>
      <c r="O16" s="108" t="s">
        <v>40</v>
      </c>
      <c r="P16" s="122" t="s">
        <v>143</v>
      </c>
      <c r="Q16" s="125">
        <v>0</v>
      </c>
      <c r="R16" s="123" t="s">
        <v>123</v>
      </c>
      <c r="S16" s="123">
        <v>1</v>
      </c>
      <c r="T16" s="106" t="s">
        <v>42</v>
      </c>
      <c r="U16" s="42"/>
      <c r="V16" s="42"/>
      <c r="W16" s="43"/>
      <c r="X16" s="25" t="s">
        <v>181</v>
      </c>
      <c r="Y16" s="41"/>
      <c r="Z16" s="42"/>
      <c r="AA16" s="42"/>
      <c r="AB16" s="43"/>
      <c r="AC16" s="25" t="s">
        <v>181</v>
      </c>
      <c r="AD16" s="41"/>
      <c r="AE16" s="38"/>
      <c r="AF16" s="38"/>
      <c r="AG16" s="39"/>
      <c r="AH16" s="25" t="s">
        <v>181</v>
      </c>
      <c r="AI16" s="37"/>
      <c r="AJ16" s="24"/>
      <c r="AK16" s="24"/>
      <c r="AL16" s="23"/>
      <c r="AM16" s="36" t="s">
        <v>178</v>
      </c>
      <c r="AN16" s="36" t="s">
        <v>159</v>
      </c>
      <c r="AO16" s="42"/>
      <c r="AP16" s="42"/>
      <c r="AQ16" s="43"/>
      <c r="AR16" s="41" t="s">
        <v>161</v>
      </c>
      <c r="AS16" s="41" t="s">
        <v>162</v>
      </c>
      <c r="AT16" s="42">
        <v>4</v>
      </c>
      <c r="AU16" s="42">
        <v>4</v>
      </c>
      <c r="AV16" s="43">
        <v>1</v>
      </c>
      <c r="AW16" s="45" t="s">
        <v>179</v>
      </c>
      <c r="AX16" s="44" t="s">
        <v>180</v>
      </c>
      <c r="AY16" s="28"/>
      <c r="AZ16" s="24"/>
      <c r="BA16" s="23"/>
      <c r="BB16" s="34"/>
      <c r="BC16" s="30"/>
      <c r="BD16" s="24"/>
      <c r="BE16" s="24"/>
      <c r="BF16" s="23"/>
      <c r="BG16" s="23"/>
      <c r="BH16" s="25"/>
      <c r="BI16" s="28"/>
      <c r="BJ16" s="24"/>
      <c r="BK16" s="23"/>
      <c r="BL16" s="34"/>
      <c r="BM16" s="30"/>
      <c r="BN16" s="24"/>
      <c r="BO16" s="24"/>
      <c r="BP16" s="23"/>
      <c r="BQ16" s="23"/>
      <c r="BR16" s="25"/>
      <c r="BS16" s="28"/>
      <c r="BT16" s="24"/>
      <c r="BU16" s="23"/>
      <c r="BV16" s="23"/>
      <c r="BW16" s="25"/>
      <c r="BX16" s="24"/>
      <c r="BY16" s="24"/>
      <c r="BZ16" s="23"/>
      <c r="CA16" s="23"/>
      <c r="CB16" s="25"/>
      <c r="CC16" s="31"/>
      <c r="CE16" s="47">
        <f t="shared" ref="CE16" si="1">+U16+Z16+AE16+AJ16+AO16+AT16+AY16+BD16+BI16+BN16+BS16+BX16</f>
        <v>4</v>
      </c>
      <c r="CF16" s="47">
        <f t="shared" ref="CF16" si="2">+V16+AA16+AF16+AK16+AP16+AU16+AZ16+BE16+BJ16+BO16+BT16+BY16</f>
        <v>4</v>
      </c>
      <c r="CG16" s="35">
        <f>+CE16/CF16</f>
        <v>1</v>
      </c>
      <c r="CH16" s="35">
        <f>+CG16</f>
        <v>1</v>
      </c>
      <c r="CI16" s="46">
        <f>+S16</f>
        <v>1</v>
      </c>
      <c r="CJ16" s="35">
        <f>+CH16/CI16</f>
        <v>1</v>
      </c>
    </row>
    <row r="17" spans="2:88" s="86" customFormat="1" ht="279" customHeight="1" x14ac:dyDescent="0.25">
      <c r="B17" s="87" t="s">
        <v>66</v>
      </c>
      <c r="C17" s="87" t="s">
        <v>182</v>
      </c>
      <c r="D17" s="88" t="s">
        <v>183</v>
      </c>
      <c r="E17" s="89" t="s">
        <v>184</v>
      </c>
      <c r="F17" s="87" t="s">
        <v>185</v>
      </c>
      <c r="G17" s="87" t="s">
        <v>186</v>
      </c>
      <c r="H17" s="88" t="s">
        <v>187</v>
      </c>
      <c r="I17" s="88" t="s">
        <v>188</v>
      </c>
      <c r="J17" s="87" t="s">
        <v>43</v>
      </c>
      <c r="K17" s="88" t="s">
        <v>189</v>
      </c>
      <c r="L17" s="88" t="s">
        <v>190</v>
      </c>
      <c r="M17" s="88" t="s">
        <v>191</v>
      </c>
      <c r="N17" s="87" t="s">
        <v>123</v>
      </c>
      <c r="O17" s="87" t="s">
        <v>40</v>
      </c>
      <c r="P17" s="88" t="s">
        <v>192</v>
      </c>
      <c r="Q17" s="90">
        <v>0.97</v>
      </c>
      <c r="R17" s="87" t="s">
        <v>193</v>
      </c>
      <c r="S17" s="91">
        <v>0.98</v>
      </c>
      <c r="T17" s="92" t="s">
        <v>73</v>
      </c>
      <c r="U17" s="42"/>
      <c r="V17" s="42"/>
      <c r="W17" s="43"/>
      <c r="X17" s="93" t="s">
        <v>194</v>
      </c>
      <c r="Y17" s="41" t="s">
        <v>195</v>
      </c>
      <c r="Z17" s="42"/>
      <c r="AA17" s="42"/>
      <c r="AB17" s="100"/>
      <c r="AC17" s="41" t="s">
        <v>196</v>
      </c>
      <c r="AD17" s="41" t="s">
        <v>195</v>
      </c>
      <c r="AE17" s="94">
        <v>8821448656</v>
      </c>
      <c r="AF17" s="95">
        <v>10023953050</v>
      </c>
      <c r="AG17" s="96">
        <f t="shared" ref="AG17" si="3">+AE17/AF17</f>
        <v>0.88003690879218555</v>
      </c>
      <c r="AH17" s="95" t="s">
        <v>197</v>
      </c>
      <c r="AI17" s="37" t="s">
        <v>198</v>
      </c>
      <c r="AJ17" s="94"/>
      <c r="AK17" s="97"/>
      <c r="AL17" s="98"/>
      <c r="AM17" s="95" t="s">
        <v>199</v>
      </c>
      <c r="AN17" s="95" t="s">
        <v>200</v>
      </c>
      <c r="AO17" s="94"/>
      <c r="AP17" s="99"/>
      <c r="AQ17" s="98"/>
      <c r="AR17" s="95" t="s">
        <v>201</v>
      </c>
      <c r="AS17" s="95" t="s">
        <v>202</v>
      </c>
      <c r="AT17" s="42">
        <v>23304270156</v>
      </c>
      <c r="AU17" s="42">
        <v>24006521477</v>
      </c>
      <c r="AV17" s="98">
        <f>+AT17/AU17</f>
        <v>0.97074747702732322</v>
      </c>
      <c r="AW17" s="95" t="s">
        <v>203</v>
      </c>
      <c r="AX17" s="95" t="s">
        <v>204</v>
      </c>
      <c r="AY17" s="100"/>
      <c r="AZ17" s="100"/>
      <c r="BA17" s="100"/>
      <c r="BB17" s="41"/>
      <c r="BC17" s="95"/>
      <c r="BD17" s="95"/>
      <c r="BE17" s="42"/>
      <c r="BF17" s="100"/>
      <c r="BG17" s="95"/>
      <c r="BH17" s="41"/>
      <c r="BI17" s="40"/>
      <c r="BJ17" s="40"/>
      <c r="BK17" s="101"/>
      <c r="BL17" s="93"/>
      <c r="BM17" s="43"/>
      <c r="BN17" s="102"/>
      <c r="BO17" s="95"/>
      <c r="BP17" s="40"/>
      <c r="BQ17" s="95"/>
      <c r="BR17" s="41"/>
      <c r="BS17" s="102"/>
      <c r="BT17" s="95"/>
      <c r="BU17" s="42"/>
      <c r="BV17" s="42"/>
      <c r="BW17" s="41"/>
      <c r="BX17" s="40"/>
      <c r="BY17" s="40"/>
      <c r="BZ17" s="96"/>
      <c r="CA17" s="42"/>
      <c r="CB17" s="41"/>
      <c r="CC17" s="41"/>
      <c r="CD17" s="103"/>
      <c r="CE17" s="128">
        <v>23304270156</v>
      </c>
      <c r="CF17" s="128">
        <v>24006521477</v>
      </c>
      <c r="CG17" s="104">
        <f>+CE17/CF17</f>
        <v>0.97074747702732322</v>
      </c>
      <c r="CH17" s="104">
        <f>CG17</f>
        <v>0.97074747702732322</v>
      </c>
      <c r="CI17" s="104">
        <f>S17</f>
        <v>0.98</v>
      </c>
      <c r="CJ17" s="105">
        <f>+CH17/CI17</f>
        <v>0.9905586500278809</v>
      </c>
    </row>
    <row r="18" spans="2:88" s="5" customFormat="1" ht="277.5" customHeight="1" x14ac:dyDescent="0.25">
      <c r="B18" s="106" t="s">
        <v>66</v>
      </c>
      <c r="C18" s="106" t="s">
        <v>182</v>
      </c>
      <c r="D18" s="107" t="s">
        <v>183</v>
      </c>
      <c r="E18" s="108" t="s">
        <v>205</v>
      </c>
      <c r="F18" s="106" t="s">
        <v>185</v>
      </c>
      <c r="G18" s="106" t="s">
        <v>206</v>
      </c>
      <c r="H18" s="107" t="s">
        <v>207</v>
      </c>
      <c r="I18" s="107" t="s">
        <v>208</v>
      </c>
      <c r="J18" s="106" t="s">
        <v>43</v>
      </c>
      <c r="K18" s="107" t="s">
        <v>209</v>
      </c>
      <c r="L18" s="107" t="s">
        <v>210</v>
      </c>
      <c r="M18" s="107" t="s">
        <v>211</v>
      </c>
      <c r="N18" s="106" t="s">
        <v>123</v>
      </c>
      <c r="O18" s="106" t="s">
        <v>48</v>
      </c>
      <c r="P18" s="107" t="s">
        <v>212</v>
      </c>
      <c r="Q18" s="109">
        <v>0.94</v>
      </c>
      <c r="R18" s="106" t="s">
        <v>193</v>
      </c>
      <c r="S18" s="110">
        <v>0.97</v>
      </c>
      <c r="T18" s="111" t="s">
        <v>42</v>
      </c>
      <c r="U18" s="42">
        <v>6</v>
      </c>
      <c r="V18" s="42">
        <v>6</v>
      </c>
      <c r="W18" s="43">
        <f>+U18/V18</f>
        <v>1</v>
      </c>
      <c r="X18" s="95" t="s">
        <v>213</v>
      </c>
      <c r="Y18" s="41" t="s">
        <v>195</v>
      </c>
      <c r="Z18" s="42">
        <v>19</v>
      </c>
      <c r="AA18" s="42">
        <v>22</v>
      </c>
      <c r="AB18" s="43">
        <f>+Z18/AA18</f>
        <v>0.86363636363636365</v>
      </c>
      <c r="AC18" s="112" t="s">
        <v>214</v>
      </c>
      <c r="AD18" s="41" t="s">
        <v>195</v>
      </c>
      <c r="AE18" s="92">
        <v>20</v>
      </c>
      <c r="AF18" s="42">
        <v>22</v>
      </c>
      <c r="AG18" s="96">
        <f>+AE18/AF18</f>
        <v>0.90909090909090906</v>
      </c>
      <c r="AH18" s="95" t="s">
        <v>215</v>
      </c>
      <c r="AI18" s="37" t="s">
        <v>216</v>
      </c>
      <c r="AJ18" s="92">
        <v>23</v>
      </c>
      <c r="AK18" s="92">
        <v>23</v>
      </c>
      <c r="AL18" s="113">
        <f>+AJ18/AK18</f>
        <v>1</v>
      </c>
      <c r="AM18" s="102" t="s">
        <v>217</v>
      </c>
      <c r="AN18" s="95" t="s">
        <v>218</v>
      </c>
      <c r="AO18" s="92">
        <v>21</v>
      </c>
      <c r="AP18" s="100">
        <v>21</v>
      </c>
      <c r="AQ18" s="43">
        <f>+AO18/AP18</f>
        <v>1</v>
      </c>
      <c r="AR18" s="95" t="s">
        <v>219</v>
      </c>
      <c r="AS18" s="95" t="s">
        <v>202</v>
      </c>
      <c r="AT18" s="42">
        <v>21</v>
      </c>
      <c r="AU18" s="42">
        <v>21</v>
      </c>
      <c r="AV18" s="43">
        <f>+AT18/AU18</f>
        <v>1</v>
      </c>
      <c r="AW18" s="102" t="s">
        <v>220</v>
      </c>
      <c r="AX18" s="95" t="s">
        <v>221</v>
      </c>
      <c r="AY18" s="40"/>
      <c r="AZ18" s="42"/>
      <c r="BA18" s="43"/>
      <c r="BB18" s="93"/>
      <c r="BC18" s="95"/>
      <c r="BD18" s="42"/>
      <c r="BE18" s="42"/>
      <c r="BF18" s="114"/>
      <c r="BG18" s="95"/>
      <c r="BH18" s="41"/>
      <c r="BI18" s="40"/>
      <c r="BJ18" s="40"/>
      <c r="BK18" s="101"/>
      <c r="BL18" s="93"/>
      <c r="BM18" s="43"/>
      <c r="BN18" s="42"/>
      <c r="BO18" s="42"/>
      <c r="BP18" s="43"/>
      <c r="BQ18" s="41"/>
      <c r="BR18" s="41"/>
      <c r="BS18" s="40"/>
      <c r="BT18" s="42"/>
      <c r="BU18" s="43"/>
      <c r="BV18" s="45"/>
      <c r="BW18" s="41"/>
      <c r="BX18" s="42"/>
      <c r="BY18" s="42"/>
      <c r="BZ18" s="43"/>
      <c r="CA18" s="41"/>
      <c r="CB18" s="41"/>
      <c r="CC18" s="115"/>
      <c r="CD18" s="116"/>
      <c r="CE18" s="117">
        <f>+U18+Z18+AE18+AJ18+AO18+AT18</f>
        <v>110</v>
      </c>
      <c r="CF18" s="117">
        <f>+V18+AA18+AF18+AK18+AP18+AU18</f>
        <v>115</v>
      </c>
      <c r="CG18" s="118">
        <f>CE18/CF18</f>
        <v>0.95652173913043481</v>
      </c>
      <c r="CH18" s="118">
        <f>CG18</f>
        <v>0.95652173913043481</v>
      </c>
      <c r="CI18" s="118">
        <f>S18</f>
        <v>0.97</v>
      </c>
      <c r="CJ18" s="118">
        <f>CH18/CI18</f>
        <v>0.98610488570147925</v>
      </c>
    </row>
    <row r="19" spans="2:88" ht="15" customHeight="1" x14ac:dyDescent="0.25">
      <c r="E19" s="5"/>
      <c r="G19" s="9"/>
      <c r="Q19" s="9"/>
      <c r="R19" s="5"/>
      <c r="W19" s="4"/>
      <c r="X19" s="4"/>
      <c r="Y19" s="5"/>
      <c r="AB19" s="4"/>
      <c r="AC19" s="4"/>
      <c r="AG19" s="4"/>
      <c r="AH19" s="4"/>
      <c r="AL19" s="4"/>
      <c r="AM19" s="4"/>
      <c r="AN19" s="5"/>
      <c r="AQ19" s="4"/>
      <c r="AR19" s="4"/>
      <c r="AV19" s="4"/>
      <c r="AW19" s="4"/>
      <c r="BA19" s="4"/>
      <c r="BB19" s="4"/>
      <c r="BF19" s="4"/>
      <c r="BG19" s="4"/>
      <c r="BK19" s="4"/>
      <c r="BL19" s="4"/>
      <c r="BP19" s="4"/>
      <c r="BQ19" s="4"/>
      <c r="BU19" s="4"/>
      <c r="BV19" s="4"/>
      <c r="BZ19" s="4"/>
      <c r="CA19" s="4"/>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42">
    <dataValidation type="list" allowBlank="1" showInputMessage="1" showErrorMessage="1" sqref="S19:T19 T20:T1048576 R13:R1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O19 M20:N1048576" xr:uid="{00000000-0002-0000-0000-000019000000}">
      <formula1>periodicidad</formula1>
    </dataValidation>
    <dataValidation type="list" allowBlank="1" showInputMessage="1" showErrorMessage="1" sqref="C19 D20:D1048576" xr:uid="{00000000-0002-0000-0000-00001A000000}">
      <formula1>ProyectoInv</formula1>
    </dataValidation>
    <dataValidation type="list" allowBlank="1" showInputMessage="1" showErrorMessage="1" sqref="D19 E20: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20:C1048576" xr:uid="{00000000-0002-0000-0000-00001D000000}">
      <formula1>Subsistema</formula1>
    </dataValidation>
    <dataValidation type="list" allowBlank="1" showInputMessage="1" showErrorMessage="1" sqref="O20:O1048576" xr:uid="{00000000-0002-0000-0000-00001E000000}">
      <formula1>TipoInd</formula1>
    </dataValidation>
    <dataValidation type="list" allowBlank="1" showInputMessage="1" showErrorMessage="1" sqref="B19: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 type="textLength" allowBlank="1" showInputMessage="1" showErrorMessage="1" errorTitle="Entrada no válida" error="Escriba un texto  Maximo 500 Caracteres" promptTitle="Cualquier contenido Maximo 500 Caracteres" sqref="H15:I16" xr:uid="{0CD67EAA-F311-4633-9E16-3FC31976E691}">
      <formula1>0</formula1>
      <formula2>500</formula2>
    </dataValidation>
    <dataValidation type="textLength" allowBlank="1" showInputMessage="1" showErrorMessage="1" errorTitle="Entrada no válida" error="Escriba un texto  Maximo 100 Caracteres" promptTitle="Cualquier contenido Maximo 100 Caracteres" sqref="G15:G16" xr:uid="{0E531AB7-72A5-4E18-B149-841369B1788D}">
      <formula1>0</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2">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2B92F11C-AE7E-4C20-ACC4-94BA2060E287}">
          <x14:formula1>
            <xm:f>'Listas desplegables'!$E$2:$E$7</xm:f>
          </x14:formula1>
          <xm:sqref>D13:D16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7" sqref="E7"/>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52</v>
      </c>
      <c r="B1" s="19" t="s">
        <v>46</v>
      </c>
      <c r="C1" s="17" t="s">
        <v>54</v>
      </c>
      <c r="D1" s="20" t="s">
        <v>47</v>
      </c>
      <c r="E1" s="17" t="s">
        <v>70</v>
      </c>
      <c r="F1" s="20" t="s">
        <v>29</v>
      </c>
      <c r="G1" s="18" t="s">
        <v>30</v>
      </c>
      <c r="H1" s="20" t="s">
        <v>37</v>
      </c>
    </row>
    <row r="2" spans="1:8" s="13" customFormat="1" ht="85.5" x14ac:dyDescent="0.25">
      <c r="A2" s="12" t="s">
        <v>10</v>
      </c>
      <c r="B2" s="12">
        <v>2019</v>
      </c>
      <c r="C2" s="13" t="s">
        <v>55</v>
      </c>
      <c r="D2" s="21" t="s">
        <v>77</v>
      </c>
      <c r="E2" s="21" t="s">
        <v>113</v>
      </c>
      <c r="F2" s="13" t="s">
        <v>43</v>
      </c>
      <c r="G2" s="21" t="s">
        <v>48</v>
      </c>
      <c r="H2" s="21" t="s">
        <v>73</v>
      </c>
    </row>
    <row r="3" spans="1:8" s="13" customFormat="1" ht="62.25" customHeight="1" x14ac:dyDescent="0.25">
      <c r="A3" s="12" t="s">
        <v>11</v>
      </c>
      <c r="B3" s="12">
        <v>2020</v>
      </c>
      <c r="C3" s="13" t="s">
        <v>56</v>
      </c>
      <c r="D3" s="21" t="s">
        <v>78</v>
      </c>
      <c r="E3" s="21" t="s">
        <v>110</v>
      </c>
      <c r="F3" s="13" t="s">
        <v>39</v>
      </c>
      <c r="G3" s="13" t="s">
        <v>71</v>
      </c>
      <c r="H3" s="21" t="s">
        <v>42</v>
      </c>
    </row>
    <row r="4" spans="1:8" s="13" customFormat="1" ht="51" customHeight="1" x14ac:dyDescent="0.25">
      <c r="A4" s="12" t="s">
        <v>4</v>
      </c>
      <c r="B4" s="12">
        <v>2021</v>
      </c>
      <c r="C4" s="13" t="s">
        <v>57</v>
      </c>
      <c r="D4" s="21" t="s">
        <v>79</v>
      </c>
      <c r="E4" s="21" t="s">
        <v>111</v>
      </c>
      <c r="F4" s="13" t="s">
        <v>41</v>
      </c>
      <c r="G4" s="21" t="s">
        <v>40</v>
      </c>
      <c r="H4" s="21" t="s">
        <v>74</v>
      </c>
    </row>
    <row r="5" spans="1:8" s="13" customFormat="1" ht="73.5" customHeight="1" x14ac:dyDescent="0.25">
      <c r="A5" s="12" t="s">
        <v>12</v>
      </c>
      <c r="B5" s="12">
        <v>2022</v>
      </c>
      <c r="C5" s="13" t="s">
        <v>58</v>
      </c>
      <c r="D5" s="21" t="s">
        <v>80</v>
      </c>
      <c r="E5" s="21" t="s">
        <v>112</v>
      </c>
      <c r="G5" s="21" t="s">
        <v>44</v>
      </c>
      <c r="H5" s="21" t="s">
        <v>45</v>
      </c>
    </row>
    <row r="6" spans="1:8" s="13" customFormat="1" ht="57" x14ac:dyDescent="0.25">
      <c r="A6" s="12" t="s">
        <v>13</v>
      </c>
      <c r="B6" s="12">
        <v>2023</v>
      </c>
      <c r="C6" s="13" t="s">
        <v>59</v>
      </c>
      <c r="D6" s="21" t="s">
        <v>81</v>
      </c>
      <c r="E6" s="21" t="s">
        <v>114</v>
      </c>
      <c r="G6" s="21" t="s">
        <v>49</v>
      </c>
      <c r="H6" s="14"/>
    </row>
    <row r="7" spans="1:8" s="13" customFormat="1" ht="57" x14ac:dyDescent="0.25">
      <c r="A7" s="12" t="s">
        <v>14</v>
      </c>
      <c r="B7" s="12">
        <v>2024</v>
      </c>
      <c r="C7" s="13" t="s">
        <v>95</v>
      </c>
      <c r="D7" s="21" t="s">
        <v>82</v>
      </c>
      <c r="E7" s="21" t="s">
        <v>115</v>
      </c>
      <c r="G7" s="14"/>
    </row>
    <row r="8" spans="1:8" s="13" customFormat="1" ht="28.5" x14ac:dyDescent="0.25">
      <c r="A8" s="12" t="s">
        <v>15</v>
      </c>
      <c r="B8" s="12">
        <v>2025</v>
      </c>
      <c r="C8" s="13" t="s">
        <v>60</v>
      </c>
      <c r="D8" s="21" t="s">
        <v>83</v>
      </c>
      <c r="G8" s="14"/>
    </row>
    <row r="9" spans="1:8" s="13" customFormat="1" ht="28.5" x14ac:dyDescent="0.25">
      <c r="A9" s="12" t="s">
        <v>16</v>
      </c>
      <c r="B9" s="12">
        <v>2026</v>
      </c>
      <c r="C9" s="13" t="s">
        <v>61</v>
      </c>
      <c r="D9" s="21" t="s">
        <v>84</v>
      </c>
      <c r="G9" s="14"/>
    </row>
    <row r="10" spans="1:8" s="13" customFormat="1" ht="15" x14ac:dyDescent="0.25">
      <c r="A10" s="12" t="s">
        <v>17</v>
      </c>
      <c r="B10" s="12">
        <v>2027</v>
      </c>
      <c r="C10" s="13" t="s">
        <v>62</v>
      </c>
      <c r="D10" s="21" t="s">
        <v>85</v>
      </c>
      <c r="G10" s="14"/>
    </row>
    <row r="11" spans="1:8" s="13" customFormat="1" ht="28.5" x14ac:dyDescent="0.25">
      <c r="A11" s="12" t="s">
        <v>18</v>
      </c>
      <c r="B11" s="12">
        <v>2028</v>
      </c>
      <c r="C11" s="13" t="s">
        <v>63</v>
      </c>
      <c r="D11" s="21" t="s">
        <v>86</v>
      </c>
    </row>
    <row r="12" spans="1:8" s="13" customFormat="1" ht="28.5" x14ac:dyDescent="0.25">
      <c r="A12" s="12" t="s">
        <v>19</v>
      </c>
      <c r="B12" s="12">
        <v>2029</v>
      </c>
      <c r="C12" s="13" t="s">
        <v>51</v>
      </c>
      <c r="D12" s="21" t="s">
        <v>87</v>
      </c>
    </row>
    <row r="13" spans="1:8" s="13" customFormat="1" ht="42.75" x14ac:dyDescent="0.25">
      <c r="A13" s="12" t="s">
        <v>20</v>
      </c>
      <c r="B13" s="12">
        <v>2030</v>
      </c>
      <c r="C13" s="13" t="s">
        <v>64</v>
      </c>
      <c r="D13" s="21" t="s">
        <v>88</v>
      </c>
      <c r="E13" s="21"/>
    </row>
    <row r="14" spans="1:8" s="13" customFormat="1" ht="28.5" x14ac:dyDescent="0.25">
      <c r="A14" s="12"/>
      <c r="B14" s="12">
        <v>2031</v>
      </c>
      <c r="C14" s="13" t="s">
        <v>96</v>
      </c>
      <c r="D14" s="21" t="s">
        <v>89</v>
      </c>
    </row>
    <row r="15" spans="1:8" s="13" customFormat="1" x14ac:dyDescent="0.25">
      <c r="A15" s="12"/>
      <c r="B15" s="12">
        <v>2032</v>
      </c>
      <c r="C15" s="13" t="s">
        <v>65</v>
      </c>
      <c r="D15" s="21" t="s">
        <v>90</v>
      </c>
    </row>
    <row r="16" spans="1:8" s="13" customFormat="1" ht="42.75" x14ac:dyDescent="0.25">
      <c r="A16" s="12"/>
      <c r="B16" s="12">
        <v>2033</v>
      </c>
      <c r="C16" s="13" t="s">
        <v>50</v>
      </c>
      <c r="D16" s="21" t="s">
        <v>91</v>
      </c>
    </row>
    <row r="17" spans="1:4" s="13" customFormat="1" ht="28.5" x14ac:dyDescent="0.25">
      <c r="A17" s="12"/>
      <c r="B17" s="12">
        <v>2034</v>
      </c>
      <c r="C17" s="13" t="s">
        <v>66</v>
      </c>
      <c r="D17" s="21" t="s">
        <v>92</v>
      </c>
    </row>
    <row r="18" spans="1:4" s="13" customFormat="1" ht="28.5" x14ac:dyDescent="0.25">
      <c r="A18" s="12"/>
      <c r="B18" s="12">
        <v>2035</v>
      </c>
      <c r="C18" s="13" t="s">
        <v>67</v>
      </c>
      <c r="D18" s="21" t="s">
        <v>93</v>
      </c>
    </row>
    <row r="19" spans="1:4" s="13" customFormat="1" ht="42.75" x14ac:dyDescent="0.25">
      <c r="A19" s="12"/>
      <c r="C19" s="13" t="s">
        <v>68</v>
      </c>
      <c r="D19" s="21" t="s">
        <v>94</v>
      </c>
    </row>
    <row r="20" spans="1:4" s="13" customFormat="1" ht="18" customHeight="1" x14ac:dyDescent="0.25">
      <c r="C20" s="13" t="s">
        <v>97</v>
      </c>
      <c r="D20" s="13" t="s">
        <v>0</v>
      </c>
    </row>
    <row r="21" spans="1:4" s="13" customFormat="1" ht="18" customHeight="1" x14ac:dyDescent="0.25">
      <c r="C21" s="13" t="s">
        <v>69</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Helena Patricia</cp:lastModifiedBy>
  <cp:revision/>
  <dcterms:created xsi:type="dcterms:W3CDTF">2018-02-23T18:02:25Z</dcterms:created>
  <dcterms:modified xsi:type="dcterms:W3CDTF">2021-07-26T23:09:00Z</dcterms:modified>
</cp:coreProperties>
</file>