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defaultThemeVersion="166925"/>
  <mc:AlternateContent xmlns:mc="http://schemas.openxmlformats.org/markup-compatibility/2006">
    <mc:Choice Requires="x15">
      <x15ac:absPath xmlns:x15ac="http://schemas.microsoft.com/office/spreadsheetml/2010/11/ac" url="C:\Users\usuario\Desktop\Helena\Contrato 13011 de 2020\Febrero 2021\Obligación No.4 Gestión de indicadores\Indicadores vigencia 2020 para publicar\"/>
    </mc:Choice>
  </mc:AlternateContent>
  <xr:revisionPtr revIDLastSave="0" documentId="13_ncr:1_{C2993265-990C-4B17-8C7A-7087CEA07017}" xr6:coauthVersionLast="46" xr6:coauthVersionMax="46" xr10:uidLastSave="{00000000-0000-0000-0000-000000000000}"/>
  <bookViews>
    <workbookView xWindow="-120" yWindow="-120" windowWidth="20730" windowHeight="11160" xr2:uid="{00000000-000D-0000-FFFF-FFFF00000000}"/>
  </bookViews>
  <sheets>
    <sheet name="DETALLE" sheetId="1" r:id="rId1"/>
    <sheet name="Listas desplegables" sheetId="2" state="hidden" r:id="rId2"/>
  </sheets>
  <externalReferences>
    <externalReference r:id="rId3"/>
    <externalReference r:id="rId4"/>
    <externalReference r:id="rId5"/>
    <externalReference r:id="rId6"/>
  </externalReferences>
  <definedNames>
    <definedName name="_xlnm._FilterDatabase" localSheetId="0" hidden="1">DETALLE!$A$12:$EF$18</definedName>
    <definedName name="Años">'Listas desplegables'!$B$2:$B$4</definedName>
    <definedName name="Direccion">'Listas desplegables'!#REF!</definedName>
    <definedName name="Discapacidad">'[1]Listas desplegables'!$D$52:$D$56</definedName>
    <definedName name="EJE">#REF!,#REF!,#REF!,#REF!,#REF!,#REF!,#REF!,#REF!,#REF!,#REF!,#REF!,#REF!,#REF!</definedName>
    <definedName name="Eje_Pilar">'Listas desplegables'!#REF!</definedName>
    <definedName name="ejecut">#REF!,#REF!,#REF!,#REF!,#REF!,#REF!,#REF!,#REF!,#REF!,#REF!,#REF!,#REF!,#REF!</definedName>
    <definedName name="EstadoUNDOPE">'Listas desplegables'!#REF!</definedName>
    <definedName name="Étnico">'[1]Listas desplegables'!$F$52:$F$56</definedName>
    <definedName name="GerenteProy">'Listas desplegables'!#REF!</definedName>
    <definedName name="localidad">[2]Hoja6!$A$192:$A$212</definedName>
    <definedName name="Localidades">'Listas desplegables'!#REF!</definedName>
    <definedName name="medida">[2]Hoja6!$A$132:$A$135</definedName>
    <definedName name="Meses">'Listas desplegables'!$A$2:$A$13</definedName>
    <definedName name="metas">[3]Hoja1!$M$2:$M$19</definedName>
    <definedName name="ObjEstratégico">'Listas desplegables'!#REF!</definedName>
    <definedName name="Objetivosestratégicos">[4]Hoja1!$C$1:$C$5</definedName>
    <definedName name="ObjGeneral">'Listas desplegables'!#REF!</definedName>
    <definedName name="periodicidad">'Listas desplegables'!#REF!</definedName>
    <definedName name="Periodicidadindicador">[4]Hoja1!$D$1:$D$4</definedName>
    <definedName name="Procesos">'Listas desplegables'!#REF!</definedName>
    <definedName name="Prog_PPD">'Listas desplegables'!#REF!</definedName>
    <definedName name="Proy_Estrat" localSheetId="1">DETALLE!$B$7:$B$12</definedName>
    <definedName name="PROY4022">#REF!</definedName>
    <definedName name="PROY4024">#REF!</definedName>
    <definedName name="proy4025">#REF!</definedName>
    <definedName name="PROY4027">#REF!</definedName>
    <definedName name="PROY4028">#REF!</definedName>
    <definedName name="PROY4029">#REF!</definedName>
    <definedName name="PROY4125">#REF!</definedName>
    <definedName name="PROY4280">#REF!</definedName>
    <definedName name="PROY4281">#REF!</definedName>
    <definedName name="ProyectoInv">'Listas desplegables'!#REF!</definedName>
    <definedName name="PROYECTOS">[3]Hoja1!$A:$A</definedName>
    <definedName name="ServicioUNDOPE">'Listas desplegables'!#REF!</definedName>
    <definedName name="Subdireccion">'Listas desplegables'!#REF!</definedName>
    <definedName name="Subsistema">'Listas desplegables'!#REF!</definedName>
    <definedName name="Tenencia">'Listas desplegables'!#REF!</definedName>
    <definedName name="Tipo">[4]Hoja1!$B$1:$B$3</definedName>
    <definedName name="Tipo_Meta">'Listas desplegables'!#REF!</definedName>
    <definedName name="TipoInd">'Listas desplegables'!#REF!</definedName>
    <definedName name="TipoMeta">'Listas desplegables'!#REF!</definedName>
    <definedName name="TipoOperación">'Listas desplegables'!#REF!</definedName>
    <definedName name="UO">'[1]Listas desplegables'!$H$35:$H$69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G17" i="1" l="1"/>
  <c r="BK17" i="1"/>
  <c r="BZ17" i="1"/>
  <c r="CE17" i="1"/>
  <c r="CG17" i="1" s="1"/>
  <c r="CH17" i="1" s="1"/>
  <c r="CJ17" i="1" s="1"/>
  <c r="CF17" i="1"/>
  <c r="CI17" i="1"/>
  <c r="AB18" i="1"/>
  <c r="AG18" i="1"/>
  <c r="AL18" i="1"/>
  <c r="AQ18" i="1"/>
  <c r="BK18" i="1"/>
  <c r="BX18" i="1"/>
  <c r="CE18" i="1" s="1"/>
  <c r="BY18" i="1"/>
  <c r="BZ18" i="1"/>
  <c r="CF18" i="1"/>
  <c r="CI18" i="1"/>
  <c r="CG18" i="1" l="1"/>
  <c r="CH18" i="1" s="1"/>
  <c r="CJ18" i="1" s="1"/>
  <c r="CI16" i="1" l="1"/>
  <c r="CF16" i="1"/>
  <c r="CE16" i="1"/>
  <c r="BZ16" i="1"/>
  <c r="BU16" i="1"/>
  <c r="CI15" i="1"/>
  <c r="CF15" i="1"/>
  <c r="CE15" i="1"/>
  <c r="BZ15" i="1"/>
  <c r="BK15" i="1"/>
  <c r="AG15" i="1"/>
  <c r="CI14" i="1"/>
  <c r="CH14" i="1"/>
  <c r="CI13" i="1"/>
  <c r="CF13" i="1"/>
  <c r="CE13" i="1"/>
  <c r="BZ13" i="1"/>
  <c r="BK13" i="1"/>
  <c r="CG13" i="1" l="1"/>
  <c r="CH13" i="1" s="1"/>
  <c r="CJ13" i="1" s="1"/>
  <c r="CG16" i="1"/>
  <c r="CH16" i="1" s="1"/>
  <c r="CJ16" i="1" s="1"/>
  <c r="CG15" i="1"/>
  <c r="CH15" i="1" s="1"/>
  <c r="CJ15" i="1" s="1"/>
  <c r="CJ14" i="1"/>
  <c r="CB12" i="1" l="1"/>
  <c r="BW12" i="1"/>
  <c r="BR12" i="1"/>
  <c r="BM12" i="1"/>
  <c r="BH12" i="1"/>
  <c r="BC12" i="1"/>
  <c r="AX12" i="1"/>
  <c r="AS12" i="1"/>
  <c r="AN12" i="1"/>
  <c r="AI12" i="1"/>
  <c r="AD12" i="1"/>
  <c r="CA12" i="1"/>
  <c r="BV12" i="1"/>
  <c r="BQ12" i="1"/>
  <c r="BL12" i="1"/>
  <c r="BG12" i="1"/>
  <c r="BB12" i="1"/>
  <c r="AW12" i="1"/>
  <c r="AR12" i="1"/>
  <c r="AM12" i="1"/>
  <c r="AH12" i="1"/>
  <c r="Y12" i="1"/>
  <c r="AC12" i="1"/>
  <c r="X12" i="1"/>
  <c r="BZ12" i="1"/>
  <c r="BU12" i="1"/>
  <c r="BP12" i="1"/>
  <c r="BK12" i="1"/>
  <c r="BF12" i="1"/>
  <c r="BA12" i="1"/>
  <c r="AV12" i="1"/>
  <c r="AQ12" i="1"/>
  <c r="AL12" i="1"/>
  <c r="AG12" i="1"/>
  <c r="AB12" i="1"/>
  <c r="W12" i="1"/>
  <c r="BX12" i="1"/>
  <c r="BS12" i="1"/>
  <c r="BN12" i="1"/>
  <c r="BI12" i="1"/>
  <c r="BD12" i="1"/>
  <c r="AY12" i="1"/>
  <c r="AT12" i="1"/>
  <c r="AO12" i="1"/>
  <c r="AJ12" i="1"/>
  <c r="AE12" i="1"/>
  <c r="Z12" i="1"/>
  <c r="U12" i="1"/>
  <c r="BY12" i="1"/>
  <c r="BT12" i="1"/>
  <c r="BO12" i="1"/>
  <c r="BJ12" i="1"/>
  <c r="BE12" i="1"/>
  <c r="AZ12" i="1"/>
  <c r="AU12" i="1"/>
  <c r="AP12" i="1"/>
  <c r="AK12" i="1"/>
  <c r="AF12" i="1"/>
  <c r="AA12" i="1"/>
  <c r="V12" i="1"/>
</calcChain>
</file>

<file path=xl/sharedStrings.xml><?xml version="1.0" encoding="utf-8"?>
<sst xmlns="http://schemas.openxmlformats.org/spreadsheetml/2006/main" count="362" uniqueCount="246">
  <si>
    <t>No Aplica</t>
  </si>
  <si>
    <t>PERIODO DEL SEGUIMIENTO:</t>
  </si>
  <si>
    <t>De</t>
  </si>
  <si>
    <t>A</t>
  </si>
  <si>
    <t>Marzo</t>
  </si>
  <si>
    <t>FORMULACIÓN DEL INDICADOR</t>
  </si>
  <si>
    <t>SEGUIMIENTO DEL INDICADOR</t>
  </si>
  <si>
    <t>Identificación general</t>
  </si>
  <si>
    <t>Características indicador</t>
  </si>
  <si>
    <t>Horizonte</t>
  </si>
  <si>
    <t>Enero</t>
  </si>
  <si>
    <t>Febrero</t>
  </si>
  <si>
    <t>Abril</t>
  </si>
  <si>
    <t>Mayo</t>
  </si>
  <si>
    <t>Junio</t>
  </si>
  <si>
    <t>Julio</t>
  </si>
  <si>
    <t>Agosto</t>
  </si>
  <si>
    <t>Septiembre</t>
  </si>
  <si>
    <t>Octubre</t>
  </si>
  <si>
    <t>Noviembre</t>
  </si>
  <si>
    <t>Diciembre</t>
  </si>
  <si>
    <t>Proceso institucional</t>
  </si>
  <si>
    <t>Proyecto de inversión</t>
  </si>
  <si>
    <t>Código del indicador</t>
  </si>
  <si>
    <t>Fecha de oficialización del indicador</t>
  </si>
  <si>
    <t>Nombre del indicador</t>
  </si>
  <si>
    <t>Objetivo del indicador</t>
  </si>
  <si>
    <t>Factor crítico de éxito</t>
  </si>
  <si>
    <t>Fórmula de cálculo</t>
  </si>
  <si>
    <t>Tipo de indicador</t>
  </si>
  <si>
    <t>Periodicidad del indicador</t>
  </si>
  <si>
    <t>Unidad de medida del indicador</t>
  </si>
  <si>
    <t>Fuente de datos</t>
  </si>
  <si>
    <t>Evidencia</t>
  </si>
  <si>
    <t>Línea base</t>
  </si>
  <si>
    <t>Unidad de medida de la línea base</t>
  </si>
  <si>
    <t>Meta anual del indicador</t>
  </si>
  <si>
    <t>Tipo de meta</t>
  </si>
  <si>
    <t>Resultado del indicador acumulado</t>
  </si>
  <si>
    <t>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t>
  </si>
  <si>
    <t>Eficiencia</t>
  </si>
  <si>
    <t>Trimestral</t>
  </si>
  <si>
    <t>Efectividad</t>
  </si>
  <si>
    <t>Constante</t>
  </si>
  <si>
    <t>Eficacia</t>
  </si>
  <si>
    <t>Semestral</t>
  </si>
  <si>
    <t>Suma</t>
  </si>
  <si>
    <t>AÑOS</t>
  </si>
  <si>
    <t>PROYECTOS</t>
  </si>
  <si>
    <t>1.  Formular e implementar políticas poblacionales mediante un enfoque diferencial y de forma articulada, con el fin de aportar al goce efectivo de los derechos de las poblaciones en el territorio. </t>
  </si>
  <si>
    <t>Mensual</t>
  </si>
  <si>
    <t>2. Diseñar e implementar modelos de atención integral de calidad con un enfoque territorial e intergeneracional, para el desarrollo de capacidades que faciliten la inclusión social y  mejoren  la calidad de vida de la población en mayor condición de vulnerabilidad.  </t>
  </si>
  <si>
    <t>3. Diseñar e implementar estrategias de prevención de forma coordinada con otros sectores, que permitan reducir los factores sociales generadores de violencia y la vulneración de derechos, promoviendo una cultura de convivencia y reconciliación.</t>
  </si>
  <si>
    <t>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t>
  </si>
  <si>
    <t>Anual</t>
  </si>
  <si>
    <t>Gestión jurídica</t>
  </si>
  <si>
    <t>Gestión del conocimiento</t>
  </si>
  <si>
    <t>MESES</t>
  </si>
  <si>
    <t>Página: 1 de 1</t>
  </si>
  <si>
    <t>PROCESOS</t>
  </si>
  <si>
    <t>Atención a la ciudadanía</t>
  </si>
  <si>
    <t>Auditoría y control</t>
  </si>
  <si>
    <t>Comunicación estratégica</t>
  </si>
  <si>
    <t>Diseño e innovación de servicios sociales</t>
  </si>
  <si>
    <t>Formulación y articulación de políticas sociales</t>
  </si>
  <si>
    <t>Gestión contractual</t>
  </si>
  <si>
    <t>Gestión de infraestructura física</t>
  </si>
  <si>
    <t>Gestión de soporte y mantenimiento tecnológico</t>
  </si>
  <si>
    <t>Gestión de talento humano</t>
  </si>
  <si>
    <t>Gestión del sistema integrado</t>
  </si>
  <si>
    <t>Gestión financiera</t>
  </si>
  <si>
    <t>Gestión logística</t>
  </si>
  <si>
    <t>Inspección, vigilancia y control</t>
  </si>
  <si>
    <t>Planeación estratégica</t>
  </si>
  <si>
    <t>Tecnologías de la información</t>
  </si>
  <si>
    <t>OBJETIVOS ESTRATÉGICOS</t>
  </si>
  <si>
    <t>Bimestral</t>
  </si>
  <si>
    <t>Descripción del método de cálculo</t>
  </si>
  <si>
    <t>Creciente</t>
  </si>
  <si>
    <t>Decreciente</t>
  </si>
  <si>
    <t xml:space="preserve">Código: FOR-GS-001 </t>
  </si>
  <si>
    <t>PROCESO GESTIÓN DEL SISTEMA INTEGRADO - SIG
FORMATO FORMULACIÓN Y SEGUIMIENTO DE INDICADORES DE GESTIÓN</t>
  </si>
  <si>
    <t>7564 - Mejoramiento de la capacidad de respuesta institucional de las comisarías de familia en Bogotá</t>
  </si>
  <si>
    <t>7565 - Suministro de espacios adecuados, inclusivos y seguros para el desarrollo social integral</t>
  </si>
  <si>
    <t xml:space="preserve">7730 - Servicio de atención a la población proveniente de flujos migratorios mixtos en Bogotá </t>
  </si>
  <si>
    <t>7733 - Fortalecimiento institucional para una gestión pública efectiva y transparente en la ciudad de Bogotá</t>
  </si>
  <si>
    <t>7735 - Fortalecimiento de los procesos territoriales y la construcción de respuestas integradoras e innovadoras en los territorios de la Bogotá – Región</t>
  </si>
  <si>
    <t>7740 - Generación “Jóvenes con derechos” en Bogotá</t>
  </si>
  <si>
    <t>7741 - Fortalecimiento de la gestión de la información y el conocimiento con enfoque participativo y territorial</t>
  </si>
  <si>
    <t>7744 - Generación de oportunidades para el desarrollo integral de la niñez y la adolescencia de Bogotá</t>
  </si>
  <si>
    <t>7745 - Compromiso por una alimentación integral en Bogotá</t>
  </si>
  <si>
    <t>7748 - Fortalecimiento de la gestión institucional y desarrollo integral del talento humano en Bogotá</t>
  </si>
  <si>
    <t>7749 - Implementar una estrategia de territorios cuidadores en Bogotá</t>
  </si>
  <si>
    <t>7752 - Contribución a la protección de los derechos de las familias especialmente de sus integrantes afectados por la violencia intrafamiliar en la ciudad de Bogotá</t>
  </si>
  <si>
    <t>7753 - Prevención de la maternidad y la paternidad temprana en Bogotá</t>
  </si>
  <si>
    <t>7756 - Compromiso social por la diversidad en Bogotá</t>
  </si>
  <si>
    <t>7757 - Implementación de  estrategias y servicios integrales para el abordaje del fenómeno de habitabilidad en calle en Bogotá</t>
  </si>
  <si>
    <t>7768 - Implementación de una estrategia de acompañamiento  a  hogares  con mayor pobreza evidente y oculta  de Bogotá</t>
  </si>
  <si>
    <t>7770 - Compromiso con el envejecimiento activo y una Bogotá cuidadora e incluyente</t>
  </si>
  <si>
    <t>7771 - Fortalecimiento de las oportunidades de  inclusión de las personas con discapacidad y sus familias, cuidadores-as en Bogotá</t>
  </si>
  <si>
    <t xml:space="preserve">Gestión ambiental </t>
  </si>
  <si>
    <t xml:space="preserve">Gestión documental </t>
  </si>
  <si>
    <t>Prestación de servicios sociales para la inclusión social</t>
  </si>
  <si>
    <t>Versión: 1</t>
  </si>
  <si>
    <t>Análisis anual</t>
  </si>
  <si>
    <t>Resultado del indicador para la vigencia</t>
  </si>
  <si>
    <t>Meta anual del indicador para la vigencia</t>
  </si>
  <si>
    <t>Programado del indicador acumulado</t>
  </si>
  <si>
    <t>Porcentaje de avance acumulado</t>
  </si>
  <si>
    <t>Porcentaje de avance para la vigencia</t>
  </si>
  <si>
    <t>Ubicación estratégica</t>
  </si>
  <si>
    <t>Cuadro de control 1: Seguimiento indicadores según lo programado hasta el corte del informe</t>
  </si>
  <si>
    <t>Cuadro de control 2: Seguimiento indicadores según meta anual programado</t>
  </si>
  <si>
    <t>Objetivo estratégico al que aporta el Indicador</t>
  </si>
  <si>
    <t>Fecha: Memo  I2020026784 - 02/10/2020</t>
  </si>
  <si>
    <t>Porcentaje</t>
  </si>
  <si>
    <t>GL-001</t>
  </si>
  <si>
    <t>Servicios Logísticos Satisfactorios</t>
  </si>
  <si>
    <r>
      <t xml:space="preserve">
Medir el cumplimiento de los servicios logísticos a través de la atención oportuna de las solicitudes</t>
    </r>
    <r>
      <rPr>
        <strike/>
        <sz val="9"/>
        <color theme="1"/>
        <rFont val="Arial"/>
        <family val="2"/>
      </rPr>
      <t xml:space="preserve"> </t>
    </r>
    <r>
      <rPr>
        <sz val="9"/>
        <color theme="1"/>
        <rFont val="Arial"/>
        <family val="2"/>
      </rPr>
      <t>presentadas derivadas de las alertas tempranas, conceptos sanitarios , visitas de supervisión en campo o informes de los operadores.</t>
    </r>
  </si>
  <si>
    <t>Medir el porcentaje de cumplimiento de la atención a los requerimientos logísticos de la entidad presentados  en el periodo</t>
  </si>
  <si>
    <t xml:space="preserve">
(Número de requerimientos atendidos dentro de los 30 días calendario siguientes a su recepción / Total de requerimientos recibidos durante los 30 días calendario ) *100</t>
  </si>
  <si>
    <t xml:space="preserve">1. Alertas tempranas
2. Conceptos Sanitarios
3. Visitas de Supervisión en Campo
4. Informes de operadores </t>
  </si>
  <si>
    <t>Realizar el conteo de los requerimientos atendidos dentro de los 30 días posteriores a la fecha de recepción e Identificar la cantidad de requerimientos allegados al proceso de Gestión Logística en el mismo periodo.</t>
  </si>
  <si>
    <t xml:space="preserve">Matriz en Excel de las alertas recibidas con observaciones de las acciones realizadas para atención del requerimiento </t>
  </si>
  <si>
    <t xml:space="preserve">Para el mes de enero no se recibieron alertas por parte de los proyectos que generaran observaciones en la atención y calidad de los servicios logísticos; así mismo, cabe resaltar que no se recibieron alertas por parte de los operadores de los diferentes servicios. </t>
  </si>
  <si>
    <t>"NO DISPONIBLE. Esta información aplica a partir del seguimiento con corte a octubre ya que es un campo adicionado en la versión 1 del formato"</t>
  </si>
  <si>
    <t xml:space="preserve">Para el mes de febrero no se recibieron alertas por parte de los proyectos que generaran observaciones en la atención y calidad de los servicios logísticos; así mismo, cabe resaltar que no se recibieron alertas por parte de los operadores de los diferentes servicios. </t>
  </si>
  <si>
    <t>En el primer trimestre de marzo de 2020 no se recibieron alertas por parte de los proyectos que generaran observaciones en la atención y calidad de los servicios logísticos; así mismo, cabe resaltar que no se recibieron alertas por parte de los operadores de los diferentes servicios. Los requerimientos sobre servicios logísticos durante la última parte del mes de marzo obedecieron al fortalecimiento de los protocolos de aseo y desinfección en unidades operativas debido a la emergencia sanitaria derivada del virus Covid 19, que generó cierres de la mayor parte de las unidades operativas para evitar focos de contagio.</t>
  </si>
  <si>
    <t>En el mes de abril de 2020  se recibieron 4 alertas por parte de los proyectos con referencia a requerimientos de mantenimiento, los cuales fueron solucionados dentro del mismo mes. Se adjuntan como soporte los correos electrónicos donde se relaciona la alerta y la solución proporcionada desde Apoyo Logístico.</t>
  </si>
  <si>
    <t>En el mes de mayo de 2020  se recibieron 6 alertas por parte de los proyectos con referencia a requerimientos de mantenimiento, papelería, aseo y seguridad y salud en el trabajo,  los cuales fueron solucionados dentro del mismo mes. Se adjuntan como soporte los correos electrónicos donde se relaciona la alerta y la solución proporcionada desde Apoyo Logístico.</t>
  </si>
  <si>
    <t>Para el mes de agosto de 2020  se recibieron 4 alertas por parte de los proyectos con referencia a requerimientos de, aseo y vigilancia los cuales fueron solucionados dentro del mismo mes.</t>
  </si>
  <si>
    <t>En el mes de septiembre se recibieron 20 requerimientos por parte de las diferentes Unidades operativas y subdirecciones locales   con referencia a los servicios de lavado de tanques, poda y aseo y cafetería los cuales fueron atendidos en su totalidad dentro del mismo mes. Se adjuntan como soporte matrices de Excel enviadas por los lideres de los procesos de Apoyo Logístico.</t>
  </si>
  <si>
    <t>En el mes de  octubre se recibieron 48  requerimientos por parte de las diferentes Unidades operativas y subdirecciones locales   con referencia a los servicios de aseo y cafetería y manipulación de alimentos los cuales fueron atendidos en su totalidad dentro del mismo mes.</t>
  </si>
  <si>
    <t>En el mes de  noviembre se recibieron 54 requerimientos por parte de las diferentes Unidades operativas y subdirecciones locales   con referencia a los servicios de aseo y cafetería y manipulación de alimentos los cuales fueron atendidos en su totalidad dentro del mismo mes.</t>
  </si>
  <si>
    <t>17/12/2020 
No se generan observaciones o recomendaciones respecto al análisis presentado en el seguimiento al indicador de gestión.</t>
  </si>
  <si>
    <t>En el mes de  diciembre se recibieron 104 requerimientos por parte de las diferentes Unidades operativas y subdirecciones locales   con referencia a los servicios de aseo, cafetería, manipulación de alimentos , fotocopiado, vigilancia y mantenimiento, los cuales fueron atendidos en su totalidad. Adicionalmente se incluyen en éste reporte 20 requerimientos de los periodos octubre y noviembre.
Se anexan los cumplidos de los requerimientos solicitados durante el último trimestre.</t>
  </si>
  <si>
    <t>Pese a la coyuntura que se atraviesa debido a la pandemia, en el proceso de gestión logística se crearon estrategias de trabajo para el cumplimiento de los requerimientos, teniendo en cuenta los déficit de recursos en la contratación de proveedores como la carencia de un gestor y/o asesor del proceso que llevara a cabo un control adecuado al desarrollo de las actividades.
Se espera en la vigencia 2021 llevar a cabo los reportes de forma adecuada y puntual</t>
  </si>
  <si>
    <t>GL-002</t>
  </si>
  <si>
    <t>Sensibilización de uso responsable de los bienes</t>
  </si>
  <si>
    <t>Concientizar sobre el buen uso y administración de los bienes públicos de la entidad</t>
  </si>
  <si>
    <t>Buen uso de los bienes institucionales por parte de los servidores públicos</t>
  </si>
  <si>
    <t>(Número de piezas comunicativas publicadas en el periodo / Número de piezas comunicativas programadas a publicar en el periodo) * 100</t>
  </si>
  <si>
    <t>Programación de piezas comunicativas, registro de publicaciones realizadas</t>
  </si>
  <si>
    <t>Realizar el conteo de las piezas comunicativas publicadas y dividirlo en la cantidad de piezas comunicativas programadas para el periodo.</t>
  </si>
  <si>
    <t>Pieza comunicativa</t>
  </si>
  <si>
    <t>Para el mes de enero no se programaron piezas comunicativas por parte del equipo de inventarios sobre el uso de los bienes institucionales. La entidad por la contingencia de vencimientos de contratos no contaba con equipos completos.</t>
  </si>
  <si>
    <t xml:space="preserve">Para el mes de febrero no se programaron piezas comunicativas por parte del equipo de inventarios de Apoyo Logístico. El equipo  de inventarios se encontraba para este mes en actividades derivadas del ejercicio de  cierre del levantamiento físico de inventarios 2019. </t>
  </si>
  <si>
    <t xml:space="preserve">Para el primer trimestre de 2020, el equipo de inventarios no programó ni ejecutó piezas comunicativas relacionadas con el uso responsable de los bienes; las actividades del equipo de inventarios se centraron en otras actividades que requerían ser priorizadas en el desarrollo de las actividades institucionales, como apoyar la generación de traslados y paz y salvos de funcionarios permitiendo el desarrollo de actividades de finalización e inicio de contratos para la nueva vigencia. Los paz y salvos y traslados de bienes, son un requisito para la finalización de contratos y los respectivos pagos. </t>
  </si>
  <si>
    <t xml:space="preserve">Para el  mes de abril de 2020, el equipo de inventarios no programó ni ejecutó piezas comunicativas relacionadas con el uso responsable de los bienes; las actividades del equipo de inventarios se centraron en otras actividades que requerían ser priorizadas en el desarrollo de las actividades institucionales, como apoyar la generación de traslados y paz y salvos. </t>
  </si>
  <si>
    <t>Para el  mes de mayo de 2020, el equipo de inventarios programó y ejecutó 4 piezas comunicativas relacionadas con el uso responsable de los bienes, la cual fue dirigida a los referentes de inventarios mediante correo electrónico, el cual se anexa.</t>
  </si>
  <si>
    <t xml:space="preserve">Para el  mes de agosto de 2020, el equipo de inventarios no programó ni ejecutó piezas comunicativas relacionadas con el uso responsable de los bienes. </t>
  </si>
  <si>
    <t xml:space="preserve"> </t>
  </si>
  <si>
    <t xml:space="preserve">Para el  mes de septiembre de 2020, el equipo de inventarios no programó ni ejecutó piezas comunicativas relacionadas con el uso responsable de los bienes. </t>
  </si>
  <si>
    <t xml:space="preserve">Para el  mes de octubre de 2020, el equipo de inventarios no programó ni ejecutó piezas comunicativas relacionadas con el uso responsable de los bienes. </t>
  </si>
  <si>
    <t xml:space="preserve">Para el  mes de  noviembre 2020, el equipo de inventarios no programó ni ejecutó piezas comunicativas relacionadas con el uso responsable de los bienes. </t>
  </si>
  <si>
    <t xml:space="preserve">Para el  mes de  diciembre 2020, el equipo de inventarios no programó ni ejecutó piezas comunicativas relacionadas con el uso responsable de los bienes. </t>
  </si>
  <si>
    <t>13/1/2021
Por favor realizar el análisis anual del indicador justificando la no ejecución de la actividad y el no cumplimiento de la meta establecida par a la vigencia. 
14/01/2021
No se generan observaciones o recomendaciones adicionales respecto al análisis presentado en el seguimiento al indicador de gestión</t>
  </si>
  <si>
    <t>Por falta de articulación entre el líder de inventarios - gestor de proceso - comunicaciones, no se tomó la iniciativa por parte del gestor en el desarrollo de esta actividad, se espera que en 2021 se de inicio a esta campaña de uso responsable de los bienes, ajustando los mecanismos de difusión diferentes a una pieza comunicativa</t>
  </si>
  <si>
    <t>GL-003</t>
  </si>
  <si>
    <t xml:space="preserve">Traslados realizados en tiempo real </t>
  </si>
  <si>
    <t>Gestionar traslados de bienes en tiempo real</t>
  </si>
  <si>
    <t xml:space="preserve">Actualizar los responsables y ubicación del inventario institucional </t>
  </si>
  <si>
    <t xml:space="preserve">
(Número de solicitudes de traslado  atendidas en el trimestre / Total de solicitudes de traslado recibidas en el trimestre) *100</t>
  </si>
  <si>
    <t>Aplicativo SEVEN</t>
  </si>
  <si>
    <t>Identificar en la base de datos consolidada de inventarios de traslados realizados en el periodo en el aplicativo SEVEN, los cuales deben compararse con el total solicitudes de traslado recibidas en el periodo</t>
  </si>
  <si>
    <t>Matriz en Excel de los traslados atendidos</t>
  </si>
  <si>
    <t>En el mes de enero de 2020 se realizaron 711 traslados.</t>
  </si>
  <si>
    <t>En el mes de febrero, se realizaron 813 traslados</t>
  </si>
  <si>
    <t>En el periodo enero - marzo de 2020, se tramitaron 2632 solicitudes de traslados así: Se realizaron 711 traslados en el mes de enero,   813 traslados en febrero y   1108 en el mes de marzo</t>
  </si>
  <si>
    <t>En el mes de abril, se realizaron 237 traslados</t>
  </si>
  <si>
    <t>En el mes de mayo, se realizaron 1010 traslados</t>
  </si>
  <si>
    <t>Entre los meses de junio a agosto se recibieron 1417 solicitudes de traslado las cuales fueron realizadas dentro de los mismo meses. Se encuentran distribuidas así: junio - 511, julio 530 y agosto 376</t>
  </si>
  <si>
    <t>Entre los meses de julio a septiembre se recibieron 1389 solicitudes de traslado las cuales fueron realizadas dentro de el mismo mes. Estos traslado se distribuyeron así:  julio 530, agosto 376 y septiembre 483</t>
  </si>
  <si>
    <t>En el mes de octubre se recibieron 419 solicitudes de traslado las cuales fueron realizadas dentro de el mismo mes.</t>
  </si>
  <si>
    <t>En el mes de noviembre se recibieron 623 solicitudes de traslado las cuales fueron realizadas dentro de el mismo mes.</t>
  </si>
  <si>
    <t>En el mes de noviembre se recibieron 365 solicitudes de traslado las cuales fueron realizadas dentro de el mismo mes.</t>
  </si>
  <si>
    <t xml:space="preserve">13/12/2020
Por favor ajustar el análisis cualitativo, las 365 solicitudes corresponderían al mes de diciembre. 
El dato cuantitativo no corresponde toda vez que la suma de lo reportado en octubre, noviembre y diciembre da un total de 1407 solicitudes de traslado y no 4213. Adicionalmente la evidencia cargada para el indicador corresponde a los 1407 traslados, por favor ajustar.
Se corrigió el dato cuantitativo relacionado para el mes de Septiembre, por favor verificar, estos datos no deben modificarse toda vez que ya fueron reportados y consolidados para la entidad.
El análisis anual debe realizarse para cada indicador por separado, por favor ajustar,  indicando la gestión realizada para el cumplimiento de la meta.
14/01/2021
No se generan observaciones o recomendaciones adicionales respecto al análisis presentado en el seguimiento al indicador de gestión
</t>
  </si>
  <si>
    <t>Cabe resaltar la excelente labor que ejecutó el  grupo de inventarios respecto a los traslados realizados en la vigencia, pese a los impases de la coyuntura obligando el cierre de la mayor parte de las unidades operativas, creando estrategias de trabajo para la ejecución de las actividades asociadas a inventarios. Se espera para la vigencia 2021 dar continuidad a este proceso de trabajo y seguir mostrando buenos resultados</t>
  </si>
  <si>
    <t>GL-004</t>
  </si>
  <si>
    <t>Pruebas selectivas realizadas</t>
  </si>
  <si>
    <t>Realizar pruebas selectivas</t>
  </si>
  <si>
    <t>Realizar verificación de la ubicación y estado del inventario institucional</t>
  </si>
  <si>
    <t xml:space="preserve">(Pruebas selectivas realizadas/ Pruebas selectivas programadas) * 100   </t>
  </si>
  <si>
    <t xml:space="preserve">Matriz pruebas selectivas </t>
  </si>
  <si>
    <t>Identificar en la base de datos consolidada de inventarios de pruebas selectivas realizadas, los cuales deben compararse con el total de pruebas selectivas programadas</t>
  </si>
  <si>
    <t>Registro de pruebas selectivas realizadas</t>
  </si>
  <si>
    <t xml:space="preserve">Para el mes de enero no se programaron pruebas selectivas. Esta actividad es complementaria a las realizadas en el levantamiento físico de inventarios anual. </t>
  </si>
  <si>
    <t xml:space="preserve">Para el mes de febrero no se programaron pruebas selectivas. Esta actividad es de carácter complementario a las realizadas en el levantamiento físico de inventarios anual. </t>
  </si>
  <si>
    <t>En el periodo enero - marzo de 2020 no se realizaron pruebas selectivas. De acuerdo con lo reportado por el coordinador de inventarios, con la entrada en vigencia de la Resolución DDC_001 del 30 de septiembre de 2019, se encontró que ya no se  hace exigible la aplicación de pruebas selectivas, al punto que la mencionada norma refiere solamente: "Realizar conteos selectivos para confrontar las existencias físicas contra los registros de los sistemas de información y la información que reposa en el área contable",  acción que se encuentra dentro del plan a desarrollar en la presente vigencia. Se ha informado al líder del proceso la importancia de plantear para el monitoreo final de riesgos y para el seguimiento mensual de indicadores del proceso  si se realizará esta actividad o si definitivamente acogiéndose a la nueva norma, el equipo de inventarios debería cambiar la actividad relacionada.</t>
  </si>
  <si>
    <t xml:space="preserve">En el mes de abril no se realizaron pruebas selectivas. De acuerdo con lo reportado por el coordinador de inventarios, con la entrada en vigencia de la Resolución DDC_001 del 30 de septiembre de 2019, se encontró que ya no se  hace exigible la aplicación de pruebas selectivas motivo por el cual está en revisión un nuevo procedimiento de toma física bajo el proceso de control de documentos, para que sean conteos y no pruebas selectivas.. Se le informó al líder del proceso la importancia de plantear para el monitoreo final de riesgos y para el seguimiento mensual de indicadores del proceso que el equipo de inventarios  cambie dicha actividad relacionada. </t>
  </si>
  <si>
    <t xml:space="preserve">En el mes de mayo no se programaron ni realizaron pruebas selectivas. De acuerdo con lo reportado por el coordinador de inventarios, con la entrada en vigencia de la Resolución DDC_001 del 30 de septiembre de 2019, se encontró que ya no se  hace exigible la aplicación de pruebas selectivas motivo por el cual está en revisión un nuevo procedimiento de toma física bajo el proceso de control de documentos, para que sean conteos y no pruebas selectivas. Se le informó al líder del proceso la importancia de plantear para el monitoreo final de riesgos y para el seguimiento mensual de indicadores del proceso que el equipo de inventarios  cambie dicha actividad relacionada. </t>
  </si>
  <si>
    <t>De acuerdo con lo reportado por el coordinador de inventarios para el mes de agosto no se programaron ni realizaron pruebas selectivas debido a los cierres de unidades operativas y del nivel central ocasionados por la pandemia  del coronavirus COVID-19</t>
  </si>
  <si>
    <t>De acuerdo con lo reportado por el coordinador de inventarios para el mes de septiembre no se programaron ni realizaron pruebas selectivas debido a los cierres de unidades operativas y del nivel central ocasionados por la pandemia  del coronavirus COVID-19</t>
  </si>
  <si>
    <t>De acuerdo con lo reportado por el coordinador de inventarios para el mes de octubre, se llevaron a cabo un total de 3492 pruebas selectivas, realizadas en jardines infantiles, subdirecciones locales, CDCs, jardines sociales ,y comisarias de familia en las localidades de Chapinero, Fontibón, Puente Aranda, Rafael Uribe Uribe, San Cristóbal , Suba y Tunjuelito.</t>
  </si>
  <si>
    <t>11/11/2020 debido a que el indicador  tiene una periodicidad mensual, se requiere reportar dato cuantitativo y remitir las respectivas evidencias de avance. Por favor ajustar.</t>
  </si>
  <si>
    <t>De acuerdo con lo reportado por el coordinador de inventarios para el mes de noviembre, se llevaron a cabo un total de 2206 pruebas selectivas, realizadas en jardines infantiles, subdirecciones locales, CDCs, jardines sociales ,y comisarias de familia en las localidades de Chapinero, Fontibón, Puente Aranda, Rafael Uribe Uribe, San Cristóbal , Suba y Tunjuelito.</t>
  </si>
  <si>
    <t>17/12/2020 Por favor relacionar los datos de numerador y denominador del indicador en los campos correspondientes  (BS y BT), ya que el indicador es mensual y debe hacerse reporte cuantitativo.</t>
  </si>
  <si>
    <t>De acuerdo con lo reportado por el coordinador de inventarios para el mes de diciembre se llevaron a cabo un total de 9243 pruebas selectivas, realizadas en jardines infantiles, subdirecciones locales, CDCs, jardines sociales y comisarias de familia. 
El incremento en los conteos se debe al cierre de la vigencia respecto al cumplimiento de lo programado</t>
  </si>
  <si>
    <t>13/12//2020
Se corrigió el dato cuantitativo relacionado para el mes de Noviembre, por favor verificar, estos datos no deben modificarse toda vez que ya fueron reportados y consolidados para la entidad.
Por favor ajustar el reporte cualitativo, justificando por qué en el mes de diciembre se reportan mas de 9243 pruebas.
El análisis anual debe realizarse para cada indicador por separado, por favor ajustar,  indicando la gestión realizada para el sobrecumplimiento de la meta.
14/01/2021
No se generan observaciones o recomendaciones adicionales respecto al análisis presentado en el seguimiento al indicador de gestión</t>
  </si>
  <si>
    <t>Respecto a las pruebas selectivas debido a la pandemia no fue sencillo realizar el proceso sin embargo se vienen creando estrategias que han permitido la ejecución de las actividades y cumplir con lo programado iniciando los periodos de reporte.</t>
  </si>
  <si>
    <t>11/11/2020 Por favor marcar el periodo de seguimiento (De enero a octubre de 2020)</t>
  </si>
  <si>
    <t>11/11/2020 Por favor marcar el periodo de seguimiento (De enero a octubre de 2020).</t>
  </si>
  <si>
    <t>13/1/2021  Por favor revisar y ajustar el dato cuantitativo reportado, ya que al sumar lo reportado en octubre y noviembre da un total de 102 requerimientos y no 126.
Remitir las evidencias que soportan el avance del indicador.
El análisis anual debe realizarse para cada uno de los indicadores por separado, justificando o explicando la gestión realizada para el cumplimiento de la meta.
Se corrigió el dato cuantitativo relacionado para el mes de Septiembre, por favor verificar, estos datos no deben modificarse toda vez que ya fueron reportados y consolidados para la entidad.
14/1/2021  En la evidencia entregada para el mes de diciembre se identifican 104 requerimientos y no 124 como se indica en el análisis mensual. Por favor verificar. En caso que se estén añadiendo datos de meses anteriores por favor justificar en el análisis mensual. 
Por favor ajustar ortografía en análisis anual y relacionar el nombre correcto del Proceso.
14/1/2021  No se generan observaciones o recomendaciones adicionales respecto al análisis presentado en el seguimiento al indicador de gestión</t>
  </si>
  <si>
    <t>Circular No. 010 del 28/03/2019</t>
  </si>
  <si>
    <t>1118 - Gestión Institucional y fortalecimiento del talento humano</t>
  </si>
  <si>
    <t xml:space="preserve"> GL-1118-005 </t>
  </si>
  <si>
    <t>Circular No. 010 28/03/2019</t>
  </si>
  <si>
    <t>Presupuesto ejecutado del proyecto de inversión</t>
  </si>
  <si>
    <t xml:space="preserve">Realizar seguimiento al presupuesto ejecutado para cada meta del proyecto de inversión, con el fin de tomar decisiones oportunas y asegurar una línea base para la próxima vigencia.
</t>
  </si>
  <si>
    <t>Ejecución de presupuesto programado por meta.</t>
  </si>
  <si>
    <t>(∑presupuesto  acumulado ejecutado de las metas del proyecto / ∑presupuesto acumulado programado de las metas del proyecto )*100</t>
  </si>
  <si>
    <t xml:space="preserve">Plan Anual de Adquisiciones
Ejecución PAC </t>
  </si>
  <si>
    <t xml:space="preserve">Programación :
1.Se distribuye el valor de PAA en el formato de PAC trimestralmente (PAC Vigencia)
Seguimiento:
1. Se realiza sumando la ejecución mensual para obtener el valor del seguimiento trimestral </t>
  </si>
  <si>
    <t>Informe programación y ejecución presupuestal por meta</t>
  </si>
  <si>
    <t>porcentaje</t>
  </si>
  <si>
    <t xml:space="preserve">Algunos de los pagos previstos no se tramitaron durante el mes de enero y se reprogramaron para el mes de febrero, las renuncias que s e presentaron durante e mes afectaron el pago total de nómina. </t>
  </si>
  <si>
    <t>La ejecución es óptima respecto a lo programado, el margen de lo no ejecutado es relativamente bajo con respecto a lo programado.</t>
  </si>
  <si>
    <t>La ejecución fue superior  respecto a lo programado, teniendo en cuenta que se realizaron pagos adicionales a los definidos inicialmente.</t>
  </si>
  <si>
    <t>La ejecución fue superior  respecto a lo programado, teniendo en cuenta que se realizaron pagos adicionales a los definidos inicialmente por liquidaciones de nómina que no estaban previstas.</t>
  </si>
  <si>
    <t>Se realizó la ejecución del presupuesto programado para el mes de julio conforme lo programado en cada una de las actividades y metas del proyecto 7748. (este avance corresponde a lo programado y ejecutado en junio y julio del 2020)</t>
  </si>
  <si>
    <t>Se realizó la ejecución del presupuesto programado para el mes de agosto conforme lo programado en cada una de las actividades y metas del proyecto 7748.</t>
  </si>
  <si>
    <t>Se realizó la ejecución del presupuestos programado para el mes de septiembre conforme lo programado en cada una de las actividades y metas del proyecto 7748. De acuerdo a lo programado, se evidencia una sobre- ejecución del presupuesto. Esto se debe a que las cuentas radicadas en el mes de Agosto y que fueron devueltas por Financiera para el ajustes de documentos, fueron radicadas en el mes de Septiembre. Al faltar presupuesto de la programación del PAC, el área de Financiera tomas los saldos no ejecutados de los demás proyectos para cumplir con el pago de las cuentas.</t>
  </si>
  <si>
    <t>GL-1118-006</t>
  </si>
  <si>
    <t>Seguimiento a la ejecución de tareas del proyecto de inversión</t>
  </si>
  <si>
    <t xml:space="preserve">Controlar la planeación y ejecución integral y sistemática de todas las metas - actividades - tareas que deben desarrollarse para el proyecto de inversión.
</t>
  </si>
  <si>
    <t>Cumplimiento de tareas programadas.</t>
  </si>
  <si>
    <t>(# de tareas con ejecución &gt;= al 80% en el periodo / Total de tareas programadas en el periodo) *100%</t>
  </si>
  <si>
    <t>Plan de Acción - SPI</t>
  </si>
  <si>
    <t>Programación :
Sumar las tareas que están programadas por cada uno de los meses por cada una de las actividades
Seguimiento:
Validar que las tareas estén ejecutadas mayor o igual al 80%
Sumar las tareas que se ejecutaron igual o sobre el 80%  y reportarlas mensualmente</t>
  </si>
  <si>
    <t>Plan de Acción - SPI con seguimiento para el periodo.</t>
  </si>
  <si>
    <t>4 de las tareas programadas en la meta 2 de gestión documental no se ejecutaron según lo previsto y se encuentran por debajo del 80%</t>
  </si>
  <si>
    <t>No se cumplieron con las tareas programadas en la meta 1 relacionadas con las visitas debido a que no se contaba con el personal contratado, así mismo se presentaron retrasos en la meta de gestión documental.</t>
  </si>
  <si>
    <t>Quedaron pendientes 3 actividades de Gestión Documental por ejecutar, las cuales se reprogramaran para el próximo mes.</t>
  </si>
  <si>
    <t>Quedaron pendientes 3 actividades de Gestión Documental por ejecutar, las cuales se pretenden reprogramar para el próximo mes.</t>
  </si>
  <si>
    <t xml:space="preserve">Quedaron pendientes 3 actividades de Gestión Documental por ejecutar, las cuales no se pudieron ejecutar por la contingencia generada por la pandemia y también por falta de personal </t>
  </si>
  <si>
    <t>De las 21 actividades programadas para el mes de agosto se ejecutaron o cumplieron 19, las 2 actividades que no se cumplieron presentaron inconvenientes relacionados con la contratación, para lo cual se reprogramaran para el próximo mes de septiembre.</t>
  </si>
  <si>
    <t>De las 23 actividades programadas para el mes de septiembre se ejecutaron o cumplieron 21, las 2 actividades que no se cumplieron presentaron inconvenientes relacionados con la contratación, para lo cual se reprogramaran para el próximo mes de noviembre.</t>
  </si>
  <si>
    <t>NO DISPONIBLE. Esta información aplica a partir del seguimiento con corte a octubre ya que es un campo adicionado en la versión 1 del formato</t>
  </si>
  <si>
    <t>El proyecto de inversión asociado al proceso institucional, no presentó seguimiento al indicador para el mes de octubre. Desde el equipo del Sistema de Gestión, actuando como segunda línea de defensa, se generaron las alertas y retroalimentaciones respectivas, pero a pesar de ello no se obtuvo una respuesta oportuna por parte del proyecto y proceso.</t>
  </si>
  <si>
    <t>El proyecto de inversión asociado al proceso institucional, no presentó seguimiento al indicador para el mes de noviembre. Desde el equipo del Sistema de Gestión, actuando como segunda línea de defensa, se generaron las alertas y retroalimentaciones respectivas, pero a pesar de ello no se obtuvo una respuesta oportuna por parte del proyecto y proceso.</t>
  </si>
  <si>
    <t xml:space="preserve">19/01/2021
Es un indicador trimestral, por lo tanto, no debe haber reporte cuantitativo en octubre ni en noviembre. 
El análisis anual debe realizarse con respecto a la meta del 98% y no al 100%. Justificar el no cumplimiento de la meta. 
Remitir la evidencia para poder validar el indicador. </t>
  </si>
  <si>
    <t xml:space="preserve">19/01/2021
El indicador es mensual y no anual por favor corregir en la formulación, hasta que no se solicite la actualización de los indicadores por medio de memorando no pueden modificarse.  
La meta anual es 97% y no 60%, por favor corregir en la formulación, hasta que no se solicite la actualización de los indicadores por medio de memorando no pueden modificarse. 
Los datos cuantitativos de octubre y noviembre deben presentarse en diciembre ( es decir sumarlos con el resultado de diciembre)y esos espacios deben ir en ceros debido a que el proyecto no realizo reporte de indicadores.
Relacionar las causas del no cumplimiento de la meta para la vigencia del 97%. 
Remitir la evidencia para poder validar el indicador. 
</t>
  </si>
  <si>
    <t>La ejecución anual en promedio correspondió al 91% conforme lo programado presupuestalmente en el proyecto 7748. No se alcanzó el 98% programado como meta para esta vigencia, teniendo en cuenta que algunos procesos contractuales no se ejecutaron en los tiempos previstos, lo cual afectó  la ejecución del presupuesto programado.</t>
  </si>
  <si>
    <t>Se realizó la ejecución del presupuestos programado para el mes de diciembre conforme lo programado en cada una de las actividades y metas del proyecto 7748. La ejecución reportada corresponde al 91% teniendo en cuenta que se había previsto que algunos procesos iniciaran su ejecución y pagos en este mes pero quedaron para pago con reservas, lo cual afectó la ejecución.</t>
  </si>
  <si>
    <t>De las 21 actividades programadas para el mes de diciembre se ejecutaron o cumplieron las 21, cumpliendo así con lo establecido para el mes de diciembre. Adicionalmente se reportan 40 actividades ejecutadas en los meses de octubre y noviembre de la vigencia y por lo cual el indicador para el mes de diciembre queda con un porcentaje del 92% debido a que faltaron 5 actividades por ejecutar, al no cumplir con los tiempos previstos en algunos de los proceso contractuales programados.</t>
  </si>
  <si>
    <r>
      <t>Durante el periodo analizado se ejecutaron las actividades programadas cumpliendo con el 87%, puesto que se presentaron inconvenientes en el cumplimiento de algunas actividades en algunos meses porque dependían de procesos contractuales que se encontraban en curso, y el personal que no podía realizar visitas en campo debido a la emergencia sanitaria generada por el Covid-19, por esta razón no se cumplió con la meta programada para la vigencia del 97%.</t>
    </r>
    <r>
      <rPr>
        <sz val="9"/>
        <color rgb="FFFF000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</si>
</sst>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5" x14ac:knownFonts="1">
    <font>
      <sz val="11"/>
      <color theme="1"/>
      <name val="Calibri"/>
      <family val="2"/>
      <scheme val="minor"/>
    </font>
    <font>
      <sz val="11"/>
      <color theme="1"/>
      <name val="Calibri"/>
      <family val="2"/>
      <scheme val="minor"/>
    </font>
    <font>
      <b/>
      <sz val="12"/>
      <color rgb="FF3CB1EC"/>
      <name val="Arial"/>
      <family val="2"/>
    </font>
    <font>
      <sz val="12"/>
      <color theme="1"/>
      <name val="Arial"/>
      <family val="2"/>
    </font>
    <font>
      <sz val="12"/>
      <color theme="0"/>
      <name val="Arial"/>
      <family val="2"/>
    </font>
    <font>
      <sz val="10"/>
      <color theme="0"/>
      <name val="Arial"/>
      <family val="2"/>
    </font>
    <font>
      <sz val="9"/>
      <color theme="1"/>
      <name val="Arial"/>
      <family val="2"/>
    </font>
    <font>
      <sz val="12"/>
      <name val="Arial"/>
      <family val="2"/>
    </font>
    <font>
      <sz val="11"/>
      <color theme="1"/>
      <name val="Arial"/>
      <family val="2"/>
    </font>
    <font>
      <b/>
      <sz val="11"/>
      <color theme="1"/>
      <name val="Arial"/>
      <family val="2"/>
    </font>
    <font>
      <sz val="9"/>
      <name val="Arial"/>
      <family val="2"/>
    </font>
    <font>
      <sz val="10"/>
      <color theme="1"/>
      <name val="Arial"/>
      <family val="2"/>
    </font>
    <font>
      <strike/>
      <sz val="9"/>
      <color theme="1"/>
      <name val="Arial"/>
      <family val="2"/>
    </font>
    <font>
      <sz val="11"/>
      <color indexed="8"/>
      <name val="Calibri"/>
      <family val="2"/>
    </font>
    <font>
      <sz val="9"/>
      <color rgb="FFFF0000"/>
      <name val="Arial"/>
      <family val="2"/>
    </font>
  </fonts>
  <fills count="9">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s>
  <borders count="24">
    <border>
      <left/>
      <right/>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diagonal/>
    </border>
    <border>
      <left/>
      <right style="thin">
        <color auto="1"/>
      </right>
      <top/>
      <bottom style="thin">
        <color auto="1"/>
      </bottom>
      <diagonal/>
    </border>
    <border>
      <left style="hair">
        <color auto="1"/>
      </left>
      <right style="hair">
        <color auto="1"/>
      </right>
      <top/>
      <bottom style="hair">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style="thin">
        <color auto="1"/>
      </right>
      <top/>
      <bottom style="hair">
        <color auto="1"/>
      </bottom>
      <diagonal/>
    </border>
    <border>
      <left style="hair">
        <color auto="1"/>
      </left>
      <right style="hair">
        <color auto="1"/>
      </right>
      <top/>
      <bottom/>
      <diagonal/>
    </border>
    <border>
      <left style="hair">
        <color auto="1"/>
      </left>
      <right style="thin">
        <color auto="1"/>
      </right>
      <top/>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 fillId="0" borderId="0"/>
    <xf numFmtId="9" fontId="1" fillId="0" borderId="0" applyFont="0" applyFill="0" applyBorder="0" applyAlignment="0" applyProtection="0"/>
  </cellStyleXfs>
  <cellXfs count="107">
    <xf numFmtId="0" fontId="0" fillId="0" borderId="0" xfId="0"/>
    <xf numFmtId="0" fontId="3" fillId="2" borderId="0" xfId="0" applyFont="1" applyFill="1" applyAlignment="1" applyProtection="1">
      <alignment horizontal="center" vertical="center"/>
      <protection hidden="1"/>
    </xf>
    <xf numFmtId="0" fontId="4" fillId="2" borderId="0" xfId="0" applyFont="1" applyFill="1" applyAlignment="1" applyProtection="1">
      <alignment horizontal="center" vertical="center"/>
      <protection hidden="1"/>
    </xf>
    <xf numFmtId="0" fontId="5" fillId="2" borderId="0" xfId="0" applyFont="1" applyFill="1" applyAlignment="1" applyProtection="1">
      <alignment horizontal="center" vertical="center"/>
      <protection hidden="1"/>
    </xf>
    <xf numFmtId="9" fontId="6" fillId="2" borderId="0" xfId="2" applyFont="1" applyFill="1" applyAlignment="1" applyProtection="1">
      <alignment horizontal="center" vertical="center"/>
      <protection hidden="1"/>
    </xf>
    <xf numFmtId="0" fontId="6" fillId="2" borderId="0" xfId="0" applyFont="1" applyFill="1" applyAlignment="1" applyProtection="1">
      <alignment horizontal="center" vertical="center"/>
      <protection hidden="1"/>
    </xf>
    <xf numFmtId="0" fontId="2" fillId="2" borderId="0" xfId="0" applyFont="1" applyFill="1" applyAlignment="1" applyProtection="1">
      <alignment vertical="center"/>
      <protection hidden="1"/>
    </xf>
    <xf numFmtId="0" fontId="3" fillId="2" borderId="0" xfId="0" applyFont="1" applyFill="1" applyAlignment="1" applyProtection="1">
      <alignment vertical="center"/>
      <protection hidden="1"/>
    </xf>
    <xf numFmtId="0" fontId="6" fillId="2" borderId="0" xfId="0" applyFont="1" applyFill="1" applyAlignment="1" applyProtection="1">
      <alignment vertical="center"/>
      <protection hidden="1"/>
    </xf>
    <xf numFmtId="0" fontId="6" fillId="2" borderId="0" xfId="0" applyFont="1" applyFill="1" applyAlignment="1" applyProtection="1">
      <alignment horizontal="left" vertical="center"/>
      <protection hidden="1"/>
    </xf>
    <xf numFmtId="0" fontId="3" fillId="2" borderId="6" xfId="0" applyFont="1" applyFill="1" applyBorder="1" applyAlignment="1" applyProtection="1">
      <alignment horizontal="center" vertical="center"/>
      <protection hidden="1"/>
    </xf>
    <xf numFmtId="0" fontId="7" fillId="2" borderId="0" xfId="0" applyFont="1" applyFill="1"/>
    <xf numFmtId="0" fontId="8" fillId="0" borderId="0" xfId="0" applyFont="1" applyAlignment="1">
      <alignment horizontal="left" vertical="center"/>
    </xf>
    <xf numFmtId="0" fontId="8" fillId="0" borderId="0" xfId="0" applyFont="1" applyAlignment="1">
      <alignment vertical="center"/>
    </xf>
    <xf numFmtId="0" fontId="0" fillId="0" borderId="0" xfId="0" applyFont="1" applyAlignment="1">
      <alignment vertical="center"/>
    </xf>
    <xf numFmtId="0" fontId="8" fillId="0" borderId="0" xfId="0" applyFont="1"/>
    <xf numFmtId="0" fontId="9" fillId="0" borderId="0" xfId="0" applyFont="1" applyAlignment="1">
      <alignment horizontal="center" vertical="center"/>
    </xf>
    <xf numFmtId="0" fontId="9" fillId="3" borderId="0" xfId="0" applyFont="1" applyFill="1" applyAlignment="1">
      <alignment horizontal="center" vertical="center"/>
    </xf>
    <xf numFmtId="0" fontId="9" fillId="3" borderId="0" xfId="0" applyFont="1" applyFill="1" applyAlignment="1">
      <alignment horizontal="center" vertical="center" wrapText="1"/>
    </xf>
    <xf numFmtId="0" fontId="9" fillId="4" borderId="0" xfId="0" applyFont="1" applyFill="1" applyAlignment="1">
      <alignment horizontal="center" vertical="center"/>
    </xf>
    <xf numFmtId="0" fontId="9" fillId="4" borderId="0" xfId="0" applyFont="1" applyFill="1" applyAlignment="1">
      <alignment horizontal="center" vertical="center" wrapText="1"/>
    </xf>
    <xf numFmtId="0" fontId="8" fillId="0" borderId="0" xfId="0" applyFont="1" applyAlignment="1">
      <alignment vertical="center" wrapText="1"/>
    </xf>
    <xf numFmtId="0" fontId="10" fillId="2" borderId="6" xfId="0" applyFont="1" applyFill="1" applyBorder="1" applyAlignment="1" applyProtection="1">
      <alignment horizontal="center" vertical="center" wrapText="1"/>
      <protection hidden="1"/>
    </xf>
    <xf numFmtId="0" fontId="10" fillId="2" borderId="6" xfId="0" applyNumberFormat="1" applyFont="1" applyFill="1" applyBorder="1" applyAlignment="1" applyProtection="1">
      <alignment horizontal="center" vertical="center"/>
      <protection hidden="1"/>
    </xf>
    <xf numFmtId="0" fontId="3" fillId="0" borderId="0" xfId="0" applyFont="1" applyFill="1" applyAlignment="1" applyProtection="1">
      <alignment horizontal="center" vertical="center" wrapText="1"/>
      <protection hidden="1"/>
    </xf>
    <xf numFmtId="0" fontId="10" fillId="2" borderId="6" xfId="0" applyFont="1" applyFill="1" applyBorder="1" applyAlignment="1" applyProtection="1">
      <alignment horizontal="left" vertical="center" wrapText="1"/>
      <protection hidden="1"/>
    </xf>
    <xf numFmtId="0" fontId="11" fillId="7" borderId="6" xfId="0" applyFont="1" applyFill="1" applyBorder="1" applyAlignment="1" applyProtection="1">
      <alignment horizontal="center" vertical="center" wrapText="1"/>
      <protection hidden="1"/>
    </xf>
    <xf numFmtId="0" fontId="11" fillId="7" borderId="2" xfId="0" applyFont="1" applyFill="1" applyBorder="1" applyAlignment="1" applyProtection="1">
      <alignment horizontal="center" vertical="center" wrapText="1"/>
      <protection hidden="1"/>
    </xf>
    <xf numFmtId="0" fontId="11" fillId="7" borderId="1" xfId="0" applyFont="1" applyFill="1" applyBorder="1" applyAlignment="1" applyProtection="1">
      <alignment horizontal="center" vertical="center" wrapText="1"/>
      <protection hidden="1"/>
    </xf>
    <xf numFmtId="0" fontId="11" fillId="7" borderId="9" xfId="0" applyFont="1" applyFill="1" applyBorder="1" applyAlignment="1" applyProtection="1">
      <alignment horizontal="center" vertical="center" wrapText="1"/>
      <protection hidden="1"/>
    </xf>
    <xf numFmtId="0" fontId="11" fillId="5" borderId="6" xfId="0" applyFont="1" applyFill="1" applyBorder="1" applyAlignment="1" applyProtection="1">
      <alignment horizontal="center" vertical="center" wrapText="1"/>
      <protection hidden="1"/>
    </xf>
    <xf numFmtId="0" fontId="11" fillId="5" borderId="10" xfId="0" applyFont="1" applyFill="1" applyBorder="1" applyAlignment="1" applyProtection="1">
      <alignment horizontal="center" vertical="center" wrapText="1"/>
      <protection hidden="1"/>
    </xf>
    <xf numFmtId="0" fontId="10" fillId="2" borderId="6" xfId="0" applyNumberFormat="1" applyFont="1" applyFill="1" applyBorder="1" applyAlignment="1" applyProtection="1">
      <alignment horizontal="center" vertical="center" wrapText="1"/>
      <protection hidden="1"/>
    </xf>
    <xf numFmtId="9" fontId="10" fillId="2" borderId="6" xfId="0" applyNumberFormat="1" applyFont="1" applyFill="1" applyBorder="1" applyAlignment="1" applyProtection="1">
      <alignment horizontal="center" vertical="center" wrapText="1"/>
      <protection hidden="1"/>
    </xf>
    <xf numFmtId="9" fontId="10" fillId="2" borderId="6" xfId="2" applyFont="1" applyFill="1" applyBorder="1" applyAlignment="1" applyProtection="1">
      <alignment horizontal="center" vertical="center" wrapText="1"/>
    </xf>
    <xf numFmtId="0" fontId="10" fillId="2" borderId="6" xfId="0" applyFont="1" applyFill="1" applyBorder="1" applyAlignment="1">
      <alignment horizontal="center" vertical="center" wrapText="1"/>
    </xf>
    <xf numFmtId="0" fontId="10" fillId="2" borderId="6" xfId="0" applyFont="1" applyFill="1" applyBorder="1" applyAlignment="1">
      <alignment horizontal="left" vertical="center" wrapText="1"/>
    </xf>
    <xf numFmtId="3" fontId="6" fillId="0" borderId="6" xfId="2" applyNumberFormat="1" applyFont="1" applyFill="1" applyBorder="1" applyAlignment="1" applyProtection="1">
      <alignment horizontal="center" vertical="center" wrapText="1"/>
      <protection hidden="1"/>
    </xf>
    <xf numFmtId="9" fontId="6" fillId="0" borderId="6" xfId="2" applyFont="1" applyFill="1" applyBorder="1" applyAlignment="1" applyProtection="1">
      <alignment horizontal="center" vertical="center" wrapText="1"/>
      <protection hidden="1"/>
    </xf>
    <xf numFmtId="9" fontId="6" fillId="0" borderId="6" xfId="2" applyFont="1" applyFill="1" applyBorder="1" applyAlignment="1" applyProtection="1">
      <alignment horizontal="left" vertical="center" wrapText="1"/>
      <protection hidden="1"/>
    </xf>
    <xf numFmtId="3" fontId="6" fillId="0" borderId="2" xfId="2" applyNumberFormat="1" applyFont="1" applyFill="1" applyBorder="1" applyAlignment="1" applyProtection="1">
      <alignment horizontal="center" vertical="center" wrapText="1"/>
      <protection hidden="1"/>
    </xf>
    <xf numFmtId="9" fontId="6" fillId="2" borderId="9" xfId="1" applyNumberFormat="1" applyFont="1" applyFill="1" applyBorder="1" applyAlignment="1" applyProtection="1">
      <alignment horizontal="center" vertical="center" wrapText="1"/>
      <protection hidden="1"/>
    </xf>
    <xf numFmtId="1" fontId="6" fillId="2" borderId="9" xfId="0" applyNumberFormat="1" applyFont="1" applyFill="1" applyBorder="1" applyAlignment="1" applyProtection="1">
      <alignment horizontal="center" vertical="center" wrapText="1"/>
      <protection hidden="1"/>
    </xf>
    <xf numFmtId="9" fontId="6" fillId="2" borderId="9" xfId="2" applyFont="1" applyFill="1" applyBorder="1" applyAlignment="1" applyProtection="1">
      <alignment horizontal="center" vertical="center" wrapText="1"/>
      <protection hidden="1"/>
    </xf>
    <xf numFmtId="3" fontId="6" fillId="0" borderId="6" xfId="2" applyNumberFormat="1" applyFont="1" applyFill="1" applyBorder="1" applyAlignment="1" applyProtection="1">
      <alignment vertical="center" wrapText="1"/>
      <protection hidden="1"/>
    </xf>
    <xf numFmtId="3" fontId="6" fillId="0" borderId="6" xfId="2" applyNumberFormat="1" applyFont="1" applyFill="1" applyBorder="1" applyAlignment="1" applyProtection="1">
      <alignment horizontal="left" vertical="center" wrapText="1"/>
      <protection hidden="1"/>
    </xf>
    <xf numFmtId="9" fontId="6" fillId="0" borderId="1" xfId="2" applyFont="1" applyFill="1" applyBorder="1" applyAlignment="1" applyProtection="1">
      <alignment horizontal="left" vertical="center" wrapText="1"/>
      <protection hidden="1"/>
    </xf>
    <xf numFmtId="9" fontId="10" fillId="0" borderId="6" xfId="2" applyFont="1" applyFill="1" applyBorder="1" applyAlignment="1" applyProtection="1">
      <alignment horizontal="left" vertical="center" wrapText="1"/>
      <protection hidden="1"/>
    </xf>
    <xf numFmtId="3" fontId="10" fillId="0" borderId="6" xfId="2" applyNumberFormat="1" applyFont="1" applyFill="1" applyBorder="1" applyAlignment="1" applyProtection="1">
      <alignment vertical="center" wrapText="1"/>
      <protection hidden="1"/>
    </xf>
    <xf numFmtId="9" fontId="6" fillId="0" borderId="2" xfId="2" applyFont="1" applyFill="1" applyBorder="1" applyAlignment="1" applyProtection="1">
      <alignment horizontal="left" vertical="center" wrapText="1"/>
      <protection hidden="1"/>
    </xf>
    <xf numFmtId="9" fontId="10" fillId="2" borderId="9" xfId="2" applyFont="1" applyFill="1" applyBorder="1" applyAlignment="1" applyProtection="1">
      <alignment horizontal="center" vertical="center" wrapText="1"/>
      <protection hidden="1"/>
    </xf>
    <xf numFmtId="0" fontId="10" fillId="0" borderId="6" xfId="0" applyFont="1" applyFill="1" applyBorder="1" applyAlignment="1" applyProtection="1">
      <alignment horizontal="center" vertical="center" wrapText="1"/>
      <protection hidden="1"/>
    </xf>
    <xf numFmtId="0" fontId="10" fillId="0" borderId="6" xfId="0" applyFont="1" applyFill="1" applyBorder="1" applyAlignment="1" applyProtection="1">
      <alignment horizontal="left" vertical="center" wrapText="1"/>
      <protection hidden="1"/>
    </xf>
    <xf numFmtId="0" fontId="10" fillId="0" borderId="6" xfId="0" applyNumberFormat="1" applyFont="1" applyFill="1" applyBorder="1" applyAlignment="1" applyProtection="1">
      <alignment horizontal="center" vertical="center"/>
      <protection hidden="1"/>
    </xf>
    <xf numFmtId="0" fontId="10" fillId="0" borderId="6" xfId="0" applyNumberFormat="1" applyFont="1" applyFill="1" applyBorder="1" applyAlignment="1" applyProtection="1">
      <alignment horizontal="center" vertical="center" wrapText="1"/>
      <protection hidden="1"/>
    </xf>
    <xf numFmtId="9" fontId="10" fillId="0" borderId="6" xfId="0" applyNumberFormat="1" applyFont="1" applyFill="1" applyBorder="1" applyAlignment="1" applyProtection="1">
      <alignment horizontal="center" vertical="center" wrapText="1"/>
      <protection hidden="1"/>
    </xf>
    <xf numFmtId="9" fontId="10" fillId="0" borderId="6" xfId="2" applyFont="1" applyFill="1" applyBorder="1" applyAlignment="1" applyProtection="1">
      <alignment horizontal="center" vertical="center" wrapText="1"/>
    </xf>
    <xf numFmtId="0" fontId="10" fillId="0" borderId="6" xfId="0" applyFont="1" applyFill="1" applyBorder="1" applyAlignment="1">
      <alignment horizontal="center" vertical="center" wrapText="1"/>
    </xf>
    <xf numFmtId="0" fontId="6" fillId="0" borderId="0" xfId="0" applyFont="1" applyFill="1" applyAlignment="1" applyProtection="1">
      <alignment horizontal="center" vertical="center"/>
      <protection hidden="1"/>
    </xf>
    <xf numFmtId="0" fontId="10" fillId="0" borderId="6" xfId="0" applyFont="1" applyFill="1" applyBorder="1" applyAlignment="1">
      <alignment horizontal="left" vertical="center" wrapText="1"/>
    </xf>
    <xf numFmtId="9" fontId="6" fillId="0" borderId="2" xfId="2" applyFont="1" applyFill="1" applyBorder="1" applyAlignment="1" applyProtection="1">
      <alignment horizontal="center" vertical="center" wrapText="1"/>
      <protection hidden="1"/>
    </xf>
    <xf numFmtId="9" fontId="10" fillId="0" borderId="6" xfId="2" applyFont="1" applyFill="1" applyBorder="1" applyAlignment="1" applyProtection="1">
      <alignment horizontal="center" vertical="center" wrapText="1"/>
      <protection hidden="1"/>
    </xf>
    <xf numFmtId="9" fontId="10" fillId="0" borderId="9" xfId="2" applyFont="1" applyFill="1" applyBorder="1" applyAlignment="1" applyProtection="1">
      <alignment horizontal="center" vertical="center" wrapText="1"/>
      <protection hidden="1"/>
    </xf>
    <xf numFmtId="3" fontId="6" fillId="0" borderId="9" xfId="2" applyNumberFormat="1" applyFont="1" applyFill="1" applyBorder="1" applyAlignment="1" applyProtection="1">
      <alignment horizontal="center" vertical="center" wrapText="1"/>
      <protection hidden="1"/>
    </xf>
    <xf numFmtId="9" fontId="6" fillId="0" borderId="9" xfId="2" applyFont="1" applyFill="1" applyBorder="1" applyAlignment="1" applyProtection="1">
      <alignment horizontal="center" vertical="center" wrapText="1"/>
      <protection hidden="1"/>
    </xf>
    <xf numFmtId="9" fontId="6" fillId="0" borderId="9" xfId="2" applyFont="1" applyFill="1" applyBorder="1" applyAlignment="1" applyProtection="1">
      <alignment horizontal="left" vertical="center" wrapText="1"/>
      <protection hidden="1"/>
    </xf>
    <xf numFmtId="9" fontId="6" fillId="0" borderId="5" xfId="2" applyFont="1" applyFill="1" applyBorder="1" applyAlignment="1" applyProtection="1">
      <alignment horizontal="left" vertical="center" wrapText="1"/>
      <protection hidden="1"/>
    </xf>
    <xf numFmtId="9" fontId="6" fillId="0" borderId="22" xfId="2" applyFont="1" applyFill="1" applyBorder="1" applyAlignment="1" applyProtection="1">
      <alignment horizontal="left" vertical="center" wrapText="1"/>
      <protection hidden="1"/>
    </xf>
    <xf numFmtId="0" fontId="6" fillId="2" borderId="23" xfId="0" applyFont="1" applyFill="1" applyBorder="1" applyAlignment="1" applyProtection="1">
      <alignment horizontal="center" vertical="center"/>
      <protection hidden="1"/>
    </xf>
    <xf numFmtId="9" fontId="6" fillId="0" borderId="23" xfId="2" applyFont="1" applyFill="1" applyBorder="1" applyAlignment="1" applyProtection="1">
      <alignment horizontal="left" vertical="center" wrapText="1"/>
      <protection hidden="1"/>
    </xf>
    <xf numFmtId="0" fontId="6" fillId="2" borderId="21" xfId="0" applyFont="1" applyFill="1" applyBorder="1" applyAlignment="1" applyProtection="1">
      <alignment horizontal="center" vertical="center"/>
      <protection hidden="1"/>
    </xf>
    <xf numFmtId="0" fontId="6" fillId="0" borderId="6" xfId="0" applyFont="1" applyFill="1" applyBorder="1" applyAlignment="1" applyProtection="1">
      <alignment horizontal="center" vertical="center"/>
      <protection hidden="1"/>
    </xf>
    <xf numFmtId="9" fontId="10" fillId="0" borderId="6" xfId="2" applyFont="1" applyFill="1" applyBorder="1" applyAlignment="1">
      <alignment horizontal="center" vertical="center" wrapText="1"/>
    </xf>
    <xf numFmtId="9" fontId="6" fillId="0" borderId="6" xfId="2" applyFont="1" applyFill="1" applyBorder="1" applyAlignment="1" applyProtection="1">
      <alignment horizontal="center" vertical="center"/>
      <protection hidden="1"/>
    </xf>
    <xf numFmtId="9" fontId="6" fillId="0" borderId="6" xfId="2" applyFont="1" applyFill="1" applyBorder="1" applyAlignment="1" applyProtection="1">
      <alignment vertical="center" wrapText="1"/>
      <protection hidden="1"/>
    </xf>
    <xf numFmtId="0" fontId="7" fillId="2" borderId="13" xfId="0" applyFont="1" applyFill="1" applyBorder="1" applyAlignment="1">
      <alignment horizontal="center"/>
    </xf>
    <xf numFmtId="0" fontId="7" fillId="2" borderId="14" xfId="0" applyFont="1" applyFill="1" applyBorder="1" applyAlignment="1">
      <alignment horizontal="center"/>
    </xf>
    <xf numFmtId="0" fontId="7" fillId="2" borderId="16" xfId="0" applyFont="1" applyFill="1" applyBorder="1" applyAlignment="1">
      <alignment horizontal="center"/>
    </xf>
    <xf numFmtId="0" fontId="7" fillId="2" borderId="17" xfId="0" applyFont="1" applyFill="1" applyBorder="1" applyAlignment="1">
      <alignment horizontal="center"/>
    </xf>
    <xf numFmtId="0" fontId="7" fillId="2" borderId="15" xfId="0" applyFont="1" applyFill="1" applyBorder="1" applyAlignment="1">
      <alignment horizontal="center"/>
    </xf>
    <xf numFmtId="0" fontId="7" fillId="2" borderId="11" xfId="0" applyFont="1" applyFill="1" applyBorder="1" applyAlignment="1">
      <alignment horizontal="center"/>
    </xf>
    <xf numFmtId="0" fontId="3" fillId="5" borderId="1" xfId="0" applyFont="1" applyFill="1" applyBorder="1" applyAlignment="1" applyProtection="1">
      <alignment horizontal="center" vertical="center" wrapText="1"/>
      <protection hidden="1"/>
    </xf>
    <xf numFmtId="0" fontId="3" fillId="5" borderId="3" xfId="0" applyFont="1" applyFill="1" applyBorder="1" applyAlignment="1" applyProtection="1">
      <alignment horizontal="center" vertical="center" wrapText="1"/>
      <protection hidden="1"/>
    </xf>
    <xf numFmtId="0" fontId="3" fillId="5" borderId="2" xfId="0" applyFont="1" applyFill="1" applyBorder="1" applyAlignment="1" applyProtection="1">
      <alignment horizontal="center" vertical="center" wrapText="1"/>
      <protection hidden="1"/>
    </xf>
    <xf numFmtId="0" fontId="7" fillId="2" borderId="4" xfId="0" applyFont="1" applyFill="1" applyBorder="1" applyAlignment="1" applyProtection="1">
      <alignment horizontal="left" vertical="center"/>
      <protection hidden="1"/>
    </xf>
    <xf numFmtId="0" fontId="7" fillId="2" borderId="5" xfId="0" applyFont="1" applyFill="1" applyBorder="1" applyAlignment="1" applyProtection="1">
      <alignment horizontal="left" vertical="center"/>
      <protection hidden="1"/>
    </xf>
    <xf numFmtId="0" fontId="7" fillId="2" borderId="7" xfId="0" applyFont="1" applyFill="1" applyBorder="1" applyAlignment="1" applyProtection="1">
      <alignment horizontal="left" vertical="center"/>
      <protection hidden="1"/>
    </xf>
    <xf numFmtId="0" fontId="7" fillId="2" borderId="8" xfId="0" applyFont="1" applyFill="1" applyBorder="1" applyAlignment="1" applyProtection="1">
      <alignment horizontal="left" vertical="center"/>
      <protection hidden="1"/>
    </xf>
    <xf numFmtId="0" fontId="3" fillId="0" borderId="1" xfId="0" applyFont="1" applyFill="1" applyBorder="1" applyAlignment="1" applyProtection="1">
      <alignment horizontal="center" vertical="center"/>
      <protection hidden="1"/>
    </xf>
    <xf numFmtId="0" fontId="3" fillId="0" borderId="2" xfId="0" applyFont="1" applyFill="1" applyBorder="1" applyAlignment="1" applyProtection="1">
      <alignment horizontal="center" vertical="center"/>
      <protection hidden="1"/>
    </xf>
    <xf numFmtId="0" fontId="3" fillId="0" borderId="1" xfId="0" applyFont="1" applyFill="1" applyBorder="1" applyAlignment="1" applyProtection="1">
      <alignment horizontal="center" vertical="center" wrapText="1"/>
      <protection hidden="1"/>
    </xf>
    <xf numFmtId="0" fontId="3" fillId="0" borderId="2" xfId="0" applyFont="1" applyFill="1" applyBorder="1" applyAlignment="1" applyProtection="1">
      <alignment horizontal="center" vertical="center" wrapText="1"/>
      <protection hidden="1"/>
    </xf>
    <xf numFmtId="0" fontId="3" fillId="0" borderId="10" xfId="0" applyFont="1" applyFill="1" applyBorder="1" applyAlignment="1" applyProtection="1">
      <alignment horizontal="center" vertical="center"/>
      <protection hidden="1"/>
    </xf>
    <xf numFmtId="0" fontId="3" fillId="0" borderId="12" xfId="0" applyFont="1" applyFill="1" applyBorder="1" applyAlignment="1" applyProtection="1">
      <alignment horizontal="center" vertical="center"/>
      <protection hidden="1"/>
    </xf>
    <xf numFmtId="0" fontId="3" fillId="6" borderId="6" xfId="0" applyFont="1" applyFill="1" applyBorder="1" applyAlignment="1" applyProtection="1">
      <alignment horizontal="center" vertical="center" wrapText="1"/>
      <protection hidden="1"/>
    </xf>
    <xf numFmtId="0" fontId="3" fillId="8" borderId="1" xfId="0" applyFont="1" applyFill="1" applyBorder="1" applyAlignment="1" applyProtection="1">
      <alignment horizontal="center" vertical="center" wrapText="1"/>
      <protection hidden="1"/>
    </xf>
    <xf numFmtId="0" fontId="3" fillId="8" borderId="3" xfId="0" applyFont="1" applyFill="1" applyBorder="1" applyAlignment="1" applyProtection="1">
      <alignment horizontal="center" vertical="center" wrapText="1"/>
      <protection hidden="1"/>
    </xf>
    <xf numFmtId="0" fontId="3" fillId="8" borderId="2" xfId="0" applyFont="1" applyFill="1" applyBorder="1" applyAlignment="1" applyProtection="1">
      <alignment horizontal="center" vertical="center" wrapText="1"/>
      <protection hidden="1"/>
    </xf>
    <xf numFmtId="0" fontId="3" fillId="6" borderId="3" xfId="0" applyFont="1" applyFill="1" applyBorder="1" applyAlignment="1" applyProtection="1">
      <alignment horizontal="center" vertical="center" wrapText="1"/>
      <protection hidden="1"/>
    </xf>
    <xf numFmtId="0" fontId="8" fillId="5" borderId="9" xfId="0" applyFont="1" applyFill="1" applyBorder="1" applyAlignment="1" applyProtection="1">
      <alignment horizontal="center" vertical="center" wrapText="1"/>
      <protection hidden="1"/>
    </xf>
    <xf numFmtId="0" fontId="10" fillId="2" borderId="18" xfId="3" applyFont="1" applyFill="1" applyBorder="1" applyAlignment="1">
      <alignment horizontal="left" vertical="center" wrapText="1"/>
    </xf>
    <xf numFmtId="0" fontId="10" fillId="2" borderId="19" xfId="3" applyFont="1" applyFill="1" applyBorder="1" applyAlignment="1">
      <alignment horizontal="left" vertical="center" wrapText="1"/>
    </xf>
    <xf numFmtId="0" fontId="10" fillId="2" borderId="20" xfId="3" applyFont="1" applyFill="1" applyBorder="1" applyAlignment="1">
      <alignment horizontal="left" vertical="center" wrapText="1"/>
    </xf>
    <xf numFmtId="0" fontId="8" fillId="6" borderId="1" xfId="0" applyFont="1" applyFill="1" applyBorder="1" applyAlignment="1" applyProtection="1">
      <alignment horizontal="center" vertical="center" wrapText="1"/>
      <protection hidden="1"/>
    </xf>
    <xf numFmtId="0" fontId="8" fillId="6" borderId="3" xfId="0" applyFont="1" applyFill="1" applyBorder="1" applyAlignment="1" applyProtection="1">
      <alignment horizontal="center" vertical="center" wrapText="1"/>
      <protection hidden="1"/>
    </xf>
    <xf numFmtId="0" fontId="8" fillId="6" borderId="2" xfId="0" applyFont="1" applyFill="1" applyBorder="1" applyAlignment="1" applyProtection="1">
      <alignment horizontal="center" vertical="center" wrapText="1"/>
      <protection hidden="1"/>
    </xf>
    <xf numFmtId="0" fontId="10" fillId="2" borderId="9" xfId="0" applyFont="1" applyFill="1" applyBorder="1" applyAlignment="1">
      <alignment horizontal="center" vertical="center" wrapText="1"/>
    </xf>
  </cellXfs>
  <cellStyles count="9">
    <cellStyle name="Millares" xfId="1" builtinId="3"/>
    <cellStyle name="Millares 2" xfId="4" xr:uid="{5A1C48BD-4202-4CE1-91A0-ACE3DB3C9AD2}"/>
    <cellStyle name="Normal" xfId="0" builtinId="0"/>
    <cellStyle name="Normal 18" xfId="3" xr:uid="{00000000-0005-0000-0000-000002000000}"/>
    <cellStyle name="Normal 7 2" xfId="7" xr:uid="{F7C64307-534E-4359-9C76-D1D62717F070}"/>
    <cellStyle name="Porcentaje" xfId="2" builtinId="5"/>
    <cellStyle name="Porcentaje 2" xfId="5" xr:uid="{C1F5752D-7096-43F9-B246-8C4944AB75E0}"/>
    <cellStyle name="Porcentaje 2 2" xfId="6" xr:uid="{02423BCD-178B-4195-BFD9-0A5D30E536C7}"/>
    <cellStyle name="Porcentaje 5 2" xfId="8" xr:uid="{F2FD181E-ADB8-411B-B5D0-E9BCAB24F011}"/>
  </cellStyles>
  <dxfs count="0"/>
  <tableStyles count="0" defaultTableStyle="TableStyleMedium2" defaultPivotStyle="PivotStyleLight16"/>
  <colors>
    <mruColors>
      <color rgb="FFFF9F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47625</xdr:rowOff>
    </xdr:from>
    <xdr:to>
      <xdr:col>1</xdr:col>
      <xdr:colOff>0</xdr:colOff>
      <xdr:row>1</xdr:row>
      <xdr:rowOff>609600</xdr:rowOff>
    </xdr:to>
    <xdr:pic>
      <xdr:nvPicPr>
        <xdr:cNvPr id="9" name="Picture 1" descr="escudo-alc">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2286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261992</xdr:colOff>
      <xdr:row>1</xdr:row>
      <xdr:rowOff>252069</xdr:rowOff>
    </xdr:from>
    <xdr:to>
      <xdr:col>2</xdr:col>
      <xdr:colOff>984250</xdr:colOff>
      <xdr:row>4</xdr:row>
      <xdr:rowOff>31750</xdr:rowOff>
    </xdr:to>
    <xdr:pic>
      <xdr:nvPicPr>
        <xdr:cNvPr id="10" name="Imagen 9" descr="escudo-alc">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8992" y="304986"/>
          <a:ext cx="1960508" cy="10179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666750</xdr:colOff>
      <xdr:row>12</xdr:row>
      <xdr:rowOff>0</xdr:rowOff>
    </xdr:from>
    <xdr:to>
      <xdr:col>13</xdr:col>
      <xdr:colOff>666750</xdr:colOff>
      <xdr:row>12</xdr:row>
      <xdr:rowOff>352128</xdr:rowOff>
    </xdr:to>
    <xdr:pic>
      <xdr:nvPicPr>
        <xdr:cNvPr id="4" name="Imagen 4">
          <a:extLst>
            <a:ext uri="{FF2B5EF4-FFF2-40B4-BE49-F238E27FC236}">
              <a16:creationId xmlns:a16="http://schemas.microsoft.com/office/drawing/2014/main" id="{3D6987F5-5AE5-442A-A58A-9CD5B969D86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5634950" y="3365500"/>
          <a:ext cx="0" cy="3521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666750</xdr:colOff>
      <xdr:row>12</xdr:row>
      <xdr:rowOff>0</xdr:rowOff>
    </xdr:from>
    <xdr:to>
      <xdr:col>12</xdr:col>
      <xdr:colOff>666750</xdr:colOff>
      <xdr:row>12</xdr:row>
      <xdr:rowOff>355244</xdr:rowOff>
    </xdr:to>
    <xdr:pic>
      <xdr:nvPicPr>
        <xdr:cNvPr id="5" name="Imagen 4">
          <a:extLst>
            <a:ext uri="{FF2B5EF4-FFF2-40B4-BE49-F238E27FC236}">
              <a16:creationId xmlns:a16="http://schemas.microsoft.com/office/drawing/2014/main" id="{4E176BC5-C2C2-4AB7-818C-5A167DBA72D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500850" y="3365500"/>
          <a:ext cx="0" cy="355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disgovco-my.sharepoint.com/Copia%20de%20Propuesta%20Formato%20SPI%20Versi&#243;n%20Ajustada%20ECP%2021-02-2018(3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disgovco-my.sharepoint.com/dade63/Users/Documents%20and%20Settings/abarrera/Mis%20documentos/DT%202014/753/Terri%20por%20cdc%2020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disgovco-my.sharepoint.com/Users/vviracacha/Desktop/SEGUIMIENTO%20A%20PROYECTOS%20SPI%20-%20OCT5%20DE%2020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sdisgovco-my.sharepoint.com/Users/vviracacha/Downloads/SPI%20-%20Indicadores%20de%20gesti&#243;n%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 val="INSTRUCCIÓN DE DILIGENCIAMIENTO"/>
      <sheetName val="GLOSARIO"/>
      <sheetName val="INDICE"/>
      <sheetName val="1. PROGRAMACION CUATRIENIO "/>
      <sheetName val="2. SEGUIMIENTO PRESUPUESTAL"/>
      <sheetName val="3. EJEC CONCEPTO DE GASTO "/>
      <sheetName val="4. REPORTE CUALITATIVO"/>
      <sheetName val="5. TERRITORIALIZACIÓN"/>
      <sheetName val="5A. Unidades Operativas"/>
      <sheetName val="6, ACTIVIDADES - TAREAS VIG"/>
      <sheetName val="7. INDICADORES GESTION"/>
      <sheetName val="8. METAS PDD"/>
      <sheetName val="9. RECURSO HUMANO"/>
    </sheetNames>
    <sheetDataSet>
      <sheetData sheetId="0" refreshError="1">
        <row r="2">
          <cell r="A2" t="str">
            <v>Enero</v>
          </cell>
        </row>
        <row r="35">
          <cell r="H35" t="str">
            <v xml:space="preserve"> CENTRO CRECER ANTONIO NARIÑO - PUENTE ARANDA</v>
          </cell>
        </row>
        <row r="36">
          <cell r="H36" t="str">
            <v xml:space="preserve"> CENTRO CRECER ARBORIZADORA ALTA</v>
          </cell>
        </row>
        <row r="37">
          <cell r="H37" t="str">
            <v xml:space="preserve"> CENTRO CRECER BALCANES</v>
          </cell>
        </row>
        <row r="38">
          <cell r="H38" t="str">
            <v xml:space="preserve"> CENTRO CRECER BOSA</v>
          </cell>
        </row>
        <row r="39">
          <cell r="H39" t="str">
            <v xml:space="preserve"> CENTRO CRECER ENGATIVA</v>
          </cell>
        </row>
        <row r="40">
          <cell r="H40" t="str">
            <v xml:space="preserve"> CENTRO CRECER FONTIBON</v>
          </cell>
        </row>
        <row r="41">
          <cell r="H41" t="str">
            <v xml:space="preserve"> CENTRO CRECER KENNEDY</v>
          </cell>
        </row>
        <row r="42">
          <cell r="H42" t="str">
            <v xml:space="preserve"> CENTRO CRECER LA GAITANA</v>
          </cell>
        </row>
        <row r="43">
          <cell r="H43" t="str">
            <v xml:space="preserve"> CENTRO CRECER LA PAZ</v>
          </cell>
        </row>
        <row r="44">
          <cell r="H44" t="str">
            <v xml:space="preserve"> CENTRO CRECER LA VICTORIA</v>
          </cell>
        </row>
        <row r="45">
          <cell r="H45" t="str">
            <v xml:space="preserve"> CENTRO CRECER LOURDES</v>
          </cell>
        </row>
        <row r="46">
          <cell r="H46" t="str">
            <v xml:space="preserve">CENTRO CRECER MARTIRES </v>
          </cell>
        </row>
        <row r="47">
          <cell r="H47" t="str">
            <v xml:space="preserve"> CENTRO CRECER RAFAEL URIBE URIBE</v>
          </cell>
        </row>
        <row r="48">
          <cell r="H48" t="str">
            <v xml:space="preserve"> CENTRO CRECER RINCON</v>
          </cell>
        </row>
        <row r="49">
          <cell r="H49" t="str">
            <v xml:space="preserve"> CENTRO CRECER TEJARES</v>
          </cell>
        </row>
        <row r="50">
          <cell r="H50" t="str">
            <v xml:space="preserve"> CENTRO CRECER USAQUEN</v>
          </cell>
        </row>
        <row r="51">
          <cell r="H51" t="str">
            <v xml:space="preserve"> CENTRO CRECER VISTA HERMOSA</v>
          </cell>
        </row>
        <row r="52">
          <cell r="D52" t="str">
            <v>NO</v>
          </cell>
          <cell r="F52" t="str">
            <v>NINGUNO</v>
          </cell>
          <cell r="H52" t="str">
            <v xml:space="preserve"> CENTRO PROTEGER RENACER</v>
          </cell>
        </row>
        <row r="53">
          <cell r="D53" t="str">
            <v>SI - AUDITIVA</v>
          </cell>
          <cell r="F53" t="str">
            <v>INDÍGENA</v>
          </cell>
          <cell r="H53" t="str">
            <v xml:space="preserve"> SUB LOCAL ANTONIO NARIÑO - PUENTE ARANDA</v>
          </cell>
        </row>
        <row r="54">
          <cell r="D54" t="str">
            <v>SI - FÍSICA</v>
          </cell>
          <cell r="F54" t="str">
            <v>AFRODESCENDIENTE</v>
          </cell>
          <cell r="H54" t="str">
            <v xml:space="preserve"> SUB LOCAL BARRIOS UNIDOS - TEUSAQUILLO</v>
          </cell>
        </row>
        <row r="55">
          <cell r="D55" t="str">
            <v>SI - PSICOSOCIAL</v>
          </cell>
          <cell r="F55" t="str">
            <v>RAIZAL</v>
          </cell>
          <cell r="H55" t="str">
            <v xml:space="preserve"> SUB LOCAL BOSA</v>
          </cell>
        </row>
        <row r="56">
          <cell r="D56" t="str">
            <v>SI - VISUAL</v>
          </cell>
          <cell r="F56" t="str">
            <v>ROM</v>
          </cell>
          <cell r="H56" t="str">
            <v xml:space="preserve"> SUB LOCAL CHAPINERO</v>
          </cell>
        </row>
        <row r="57">
          <cell r="H57" t="str">
            <v xml:space="preserve"> SUB LOCAL CIUDAD BOLIVAR</v>
          </cell>
        </row>
        <row r="58">
          <cell r="H58" t="str">
            <v xml:space="preserve"> SUB LOCAL ENGATIVA</v>
          </cell>
        </row>
        <row r="59">
          <cell r="H59" t="str">
            <v xml:space="preserve"> SUB LOCAL FONTIBON</v>
          </cell>
        </row>
        <row r="60">
          <cell r="H60" t="str">
            <v xml:space="preserve"> SUB LOCAL KENNEDY</v>
          </cell>
        </row>
        <row r="61">
          <cell r="H61" t="str">
            <v xml:space="preserve"> SUB LOCAL LOS MARTIRES</v>
          </cell>
        </row>
        <row r="62">
          <cell r="H62" t="str">
            <v xml:space="preserve"> SUB LOCAL RAFAEL URIBE URIBE</v>
          </cell>
        </row>
        <row r="63">
          <cell r="H63" t="str">
            <v xml:space="preserve"> SUB LOCAL SAN CRISTOBAL</v>
          </cell>
        </row>
        <row r="64">
          <cell r="H64" t="str">
            <v xml:space="preserve"> SUB LOCAL SANTAFE - LA CANDELARIA</v>
          </cell>
        </row>
        <row r="65">
          <cell r="H65" t="str">
            <v xml:space="preserve"> SUB LOCAL SUBA</v>
          </cell>
        </row>
        <row r="66">
          <cell r="H66" t="str">
            <v xml:space="preserve"> SUB LOCAL TUNJUELITO</v>
          </cell>
        </row>
        <row r="67">
          <cell r="H67" t="str">
            <v xml:space="preserve"> SUB LOCAL USAQUEN</v>
          </cell>
        </row>
        <row r="68">
          <cell r="H68" t="str">
            <v xml:space="preserve"> SUB LOCAL USME - SUMAPAZ</v>
          </cell>
        </row>
        <row r="69">
          <cell r="H69" t="str">
            <v>ADMINISTRATIVO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6"/>
      <sheetName val="FECHA TERMINACION SERVICIOS "/>
      <sheetName val="AMPLIACION DE COBERTURA "/>
      <sheetName val="CONJUNTAS "/>
      <sheetName val="TRANSVESALES "/>
      <sheetName val="TERRITORIALIZACION "/>
      <sheetName val="CRONOGRAMA "/>
      <sheetName val="TALENTO HUMANO"/>
      <sheetName val="CRITERIOS TERRI"/>
      <sheetName val="Listas desplegables"/>
      <sheetName val="Hoja1"/>
    </sheetNames>
    <sheetDataSet>
      <sheetData sheetId="0" refreshError="1">
        <row r="132">
          <cell r="A132" t="str">
            <v xml:space="preserve">Cupos </v>
          </cell>
        </row>
        <row r="133">
          <cell r="A133" t="str">
            <v xml:space="preserve">Personas </v>
          </cell>
        </row>
        <row r="134">
          <cell r="A134" t="str">
            <v xml:space="preserve">Unidades Operativas </v>
          </cell>
        </row>
        <row r="135">
          <cell r="A135" t="str">
            <v xml:space="preserve">Otros </v>
          </cell>
        </row>
        <row r="192">
          <cell r="A192" t="str">
            <v xml:space="preserve">Usaquen </v>
          </cell>
        </row>
        <row r="193">
          <cell r="A193" t="str">
            <v>Chapinero</v>
          </cell>
        </row>
        <row r="194">
          <cell r="A194" t="str">
            <v>Santa Fe</v>
          </cell>
        </row>
        <row r="195">
          <cell r="A195" t="str">
            <v xml:space="preserve">San Cristobal </v>
          </cell>
        </row>
        <row r="196">
          <cell r="A196" t="str">
            <v xml:space="preserve">Usme </v>
          </cell>
        </row>
        <row r="197">
          <cell r="A197" t="str">
            <v>Tunjuelito</v>
          </cell>
        </row>
        <row r="198">
          <cell r="A198" t="str">
            <v>Bosa</v>
          </cell>
        </row>
        <row r="199">
          <cell r="A199" t="str">
            <v>Kennedy</v>
          </cell>
        </row>
        <row r="200">
          <cell r="A200" t="str">
            <v>fontibón</v>
          </cell>
        </row>
        <row r="201">
          <cell r="A201" t="str">
            <v>Engativa</v>
          </cell>
        </row>
        <row r="202">
          <cell r="A202" t="str">
            <v>Suba</v>
          </cell>
        </row>
        <row r="203">
          <cell r="A203" t="str">
            <v xml:space="preserve">Barrios Unidos </v>
          </cell>
        </row>
        <row r="204">
          <cell r="A204" t="str">
            <v>Teusaquillo</v>
          </cell>
        </row>
        <row r="205">
          <cell r="A205" t="str">
            <v>Martires</v>
          </cell>
        </row>
        <row r="206">
          <cell r="A206" t="str">
            <v>Antonio Nariño</v>
          </cell>
        </row>
        <row r="207">
          <cell r="A207" t="str">
            <v>Puente Aranda</v>
          </cell>
        </row>
        <row r="208">
          <cell r="A208" t="str">
            <v xml:space="preserve">Candelaria </v>
          </cell>
        </row>
        <row r="209">
          <cell r="A209" t="str">
            <v xml:space="preserve">Rafael Uribe </v>
          </cell>
        </row>
        <row r="210">
          <cell r="A210" t="str">
            <v xml:space="preserve">Nivel Central </v>
          </cell>
        </row>
        <row r="211">
          <cell r="A211" t="str">
            <v xml:space="preserve">Ciudad Bolivar </v>
          </cell>
        </row>
        <row r="212">
          <cell r="A212" t="str">
            <v xml:space="preserve">Sumapaz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Hoja1"/>
      <sheetName val="2. SEGUIMIENTO METAS PRODUCTO"/>
      <sheetName val="2.1 TERRITORIALIZACIÓN METAS"/>
      <sheetName val="3. INFORMACIÓN POBLACIONAL"/>
      <sheetName val="3.1 TERRITORIALIZACIÓN POBLAC"/>
      <sheetName val="4. METAS RESULTADO PDD"/>
      <sheetName val="Listas desplegables"/>
      <sheetName val="GLOSARIO"/>
      <sheetName val="ACTIVIDADES - TAREAS VIG"/>
      <sheetName val="Cronograma Mensual"/>
    </sheetNames>
    <sheetDataSet>
      <sheetData sheetId="0">
        <row r="1">
          <cell r="A1" t="str">
            <v>PROYECTOS</v>
          </cell>
        </row>
      </sheetData>
      <sheetData sheetId="1"/>
      <sheetData sheetId="2">
        <row r="1">
          <cell r="A1" t="str">
            <v>PROYECTOS</v>
          </cell>
        </row>
      </sheetData>
      <sheetData sheetId="3">
        <row r="1">
          <cell r="A1" t="str">
            <v>PROYECTOS</v>
          </cell>
        </row>
        <row r="2">
          <cell r="A2" t="str">
            <v xml:space="preserve">Prevención y atención integral de la paternidad y la maternidad temprana </v>
          </cell>
          <cell r="M2">
            <v>1</v>
          </cell>
        </row>
        <row r="3">
          <cell r="A3" t="str">
            <v xml:space="preserve">Prevención y atención integral de la paternidad y la maternidad temprana </v>
          </cell>
          <cell r="M3">
            <v>1</v>
          </cell>
        </row>
        <row r="4">
          <cell r="A4" t="str">
            <v xml:space="preserve">Prevención y atención integral de la paternidad y la maternidad temprana </v>
          </cell>
          <cell r="M4">
            <v>1</v>
          </cell>
        </row>
        <row r="5">
          <cell r="A5" t="str">
            <v xml:space="preserve">Prevención y atención integral de la paternidad y la maternidad temprana </v>
          </cell>
          <cell r="M5">
            <v>1</v>
          </cell>
        </row>
        <row r="6">
          <cell r="A6" t="str">
            <v xml:space="preserve">Prevención y atención integral de la paternidad y la maternidad temprana </v>
          </cell>
          <cell r="M6">
            <v>1</v>
          </cell>
        </row>
        <row r="7">
          <cell r="A7" t="str">
            <v xml:space="preserve">Prevención y atención integral de la paternidad y la maternidad temprana </v>
          </cell>
          <cell r="M7">
            <v>1</v>
          </cell>
        </row>
        <row r="8">
          <cell r="A8" t="str">
            <v xml:space="preserve">Prevención y atención integral de la paternidad y la maternidad temprana </v>
          </cell>
          <cell r="M8">
            <v>2</v>
          </cell>
        </row>
        <row r="9">
          <cell r="A9" t="str">
            <v xml:space="preserve">Prevención y atención integral de la paternidad y la maternidad temprana </v>
          </cell>
          <cell r="M9">
            <v>2</v>
          </cell>
        </row>
        <row r="10">
          <cell r="A10" t="str">
            <v xml:space="preserve">Prevención y atención integral de la paternidad y la maternidad temprana </v>
          </cell>
          <cell r="M10">
            <v>2</v>
          </cell>
        </row>
        <row r="11">
          <cell r="A11" t="str">
            <v xml:space="preserve">Prevención y atención integral de la paternidad y la maternidad temprana </v>
          </cell>
          <cell r="M11">
            <v>2</v>
          </cell>
        </row>
        <row r="12">
          <cell r="A12" t="str">
            <v xml:space="preserve">Prevención y atención integral de la paternidad y la maternidad temprana </v>
          </cell>
          <cell r="M12">
            <v>3</v>
          </cell>
        </row>
        <row r="13">
          <cell r="A13" t="str">
            <v xml:space="preserve">Prevención y atención integral de la paternidad y la maternidad temprana </v>
          </cell>
          <cell r="M13">
            <v>3</v>
          </cell>
        </row>
        <row r="14">
          <cell r="A14" t="str">
            <v xml:space="preserve">Prevención y atención integral de la paternidad y la maternidad temprana </v>
          </cell>
          <cell r="M14">
            <v>3</v>
          </cell>
        </row>
        <row r="15">
          <cell r="A15" t="str">
            <v xml:space="preserve">Prevención y atención integral de la paternidad y la maternidad temprana </v>
          </cell>
          <cell r="M15">
            <v>3</v>
          </cell>
        </row>
        <row r="16">
          <cell r="A16" t="str">
            <v xml:space="preserve">Prevención y atención integral de la paternidad y la maternidad temprana </v>
          </cell>
          <cell r="M16">
            <v>3</v>
          </cell>
        </row>
        <row r="17">
          <cell r="A17" t="str">
            <v xml:space="preserve">Prevención y atención integral de la paternidad y la maternidad temprana </v>
          </cell>
          <cell r="M17">
            <v>3</v>
          </cell>
        </row>
        <row r="18">
          <cell r="A18" t="str">
            <v xml:space="preserve">Prevención y atención integral de la paternidad y la maternidad temprana </v>
          </cell>
          <cell r="M18">
            <v>3</v>
          </cell>
        </row>
        <row r="19">
          <cell r="A19" t="str">
            <v xml:space="preserve">Prevención y atención integral de la paternidad y la maternidad temprana </v>
          </cell>
          <cell r="M19">
            <v>3</v>
          </cell>
        </row>
      </sheetData>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Cronograma Mensual"/>
      <sheetName val="2. SEGUIMIENTO METAS PRODUCTO"/>
      <sheetName val="2.1. SEGUIM. ACTIVIDADES TAREAS"/>
      <sheetName val="2.2 TERRITORIALIZACIÓN METAS"/>
      <sheetName val="3.1 TERRITORIALIZACIÓN POBLAC"/>
      <sheetName val="3. INFORMACIÓN POBLACIONAL"/>
      <sheetName val="4. METAS PDD"/>
      <sheetName val="Listas desplegables"/>
      <sheetName val="5. INDICADORES DE GESTIÓN"/>
      <sheetName val="Hoja1"/>
      <sheetName val="GLOSARIO"/>
    </sheetNames>
    <sheetDataSet>
      <sheetData sheetId="0">
        <row r="1">
          <cell r="B1" t="str">
            <v>Eficacia</v>
          </cell>
        </row>
      </sheetData>
      <sheetData sheetId="1"/>
      <sheetData sheetId="2"/>
      <sheetData sheetId="3"/>
      <sheetData sheetId="4"/>
      <sheetData sheetId="5"/>
      <sheetData sheetId="6"/>
      <sheetData sheetId="7"/>
      <sheetData sheetId="8"/>
      <sheetData sheetId="9"/>
      <sheetData sheetId="10"/>
      <sheetData sheetId="11">
        <row r="1">
          <cell r="B1" t="str">
            <v>Eficacia</v>
          </cell>
        </row>
      </sheetData>
      <sheetData sheetId="12">
        <row r="1">
          <cell r="B1" t="str">
            <v>Eficacia</v>
          </cell>
          <cell r="C1" t="str">
            <v xml:space="preserve">1. Formular e implementar políticas poblacionales mediante un enfoque diferencial y de forma articulada, con el fin de aportar al goce efectivo de los derechos de las poblaciones en el territorio. </v>
          </cell>
          <cell r="D1" t="str">
            <v>Mensual</v>
          </cell>
        </row>
        <row r="2">
          <cell r="B2" t="str">
            <v>Eficiencia</v>
          </cell>
          <cell r="C2" t="str">
            <v xml:space="preserve">2. Diseñar e implementar modelos de atención integral de calidad con un enfoque territorial e intergeneracional, para el desarrollo de capacidades que faciliten la inclusión social y  mejoren  la calidad de vida de la población en mayor condición de vulnerabilidad.  </v>
          </cell>
          <cell r="D2" t="str">
            <v>Trimestral</v>
          </cell>
        </row>
        <row r="3">
          <cell r="B3" t="str">
            <v>Efectividad</v>
          </cell>
          <cell r="C3" t="str">
            <v>3. Diseñar e implementar estrategias de prevención de forma coordinada con otros sectores, que permitan reducir los factores sociales generadores de violencia y la vulneración de derechos, promoviendo una cultura de convivencia y reconciliación.</v>
          </cell>
          <cell r="D3" t="str">
            <v>Semestral</v>
          </cell>
        </row>
        <row r="4">
          <cell r="C4" t="str">
            <v>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v>
          </cell>
          <cell r="D4" t="str">
            <v>Anual</v>
          </cell>
        </row>
        <row r="5">
          <cell r="C5" t="str">
            <v>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v>
          </cell>
        </row>
      </sheetData>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F19"/>
  <sheetViews>
    <sheetView showGridLines="0" tabSelected="1" zoomScale="89" zoomScaleNormal="89" zoomScalePageLayoutView="85" workbookViewId="0"/>
  </sheetViews>
  <sheetFormatPr baseColWidth="10" defaultColWidth="0" defaultRowHeight="0" customHeight="1" zeroHeight="1" x14ac:dyDescent="0.25"/>
  <cols>
    <col min="1" max="1" width="1.85546875" style="8" customWidth="1"/>
    <col min="2" max="2" width="18.42578125" style="9" customWidth="1"/>
    <col min="3" max="3" width="19.140625" style="9" customWidth="1"/>
    <col min="4" max="4" width="30.85546875" style="9" customWidth="1"/>
    <col min="5" max="5" width="15.7109375" style="9" customWidth="1"/>
    <col min="6" max="6" width="15" style="5" customWidth="1"/>
    <col min="7" max="7" width="25.28515625" style="5" customWidth="1"/>
    <col min="8" max="8" width="23.5703125" style="9" customWidth="1"/>
    <col min="9" max="9" width="32.28515625" style="9" customWidth="1"/>
    <col min="10" max="10" width="13" style="9" customWidth="1"/>
    <col min="11" max="11" width="20.140625" style="9" customWidth="1"/>
    <col min="12" max="12" width="20.7109375" style="5" customWidth="1"/>
    <col min="13" max="13" width="68.7109375" style="5" customWidth="1"/>
    <col min="14" max="15" width="17.7109375" style="5" customWidth="1"/>
    <col min="16" max="16" width="27.28515625" style="5" customWidth="1"/>
    <col min="17" max="17" width="16" style="5" customWidth="1"/>
    <col min="18" max="18" width="16" style="9" customWidth="1"/>
    <col min="19" max="20" width="16" style="5" customWidth="1"/>
    <col min="21" max="21" width="14.7109375" style="5" customWidth="1"/>
    <col min="22" max="22" width="14.85546875" style="5" customWidth="1"/>
    <col min="23" max="23" width="12" style="5" customWidth="1"/>
    <col min="24" max="24" width="111.140625" style="5" customWidth="1"/>
    <col min="25" max="25" width="14.42578125" style="4" customWidth="1"/>
    <col min="26" max="27" width="15.7109375" style="5" customWidth="1"/>
    <col min="28" max="28" width="9.7109375" style="5" customWidth="1"/>
    <col min="29" max="29" width="172.5703125" style="5" customWidth="1"/>
    <col min="30" max="30" width="14" style="5" customWidth="1"/>
    <col min="31" max="32" width="15" style="5" customWidth="1"/>
    <col min="33" max="33" width="11.140625" style="5" customWidth="1"/>
    <col min="34" max="34" width="153.42578125" style="5" customWidth="1"/>
    <col min="35" max="35" width="16.42578125" style="5" customWidth="1"/>
    <col min="36" max="36" width="14.42578125" style="5" customWidth="1"/>
    <col min="37" max="37" width="15.42578125" style="5" customWidth="1"/>
    <col min="38" max="38" width="12" style="5" customWidth="1"/>
    <col min="39" max="39" width="156.7109375" style="5" customWidth="1"/>
    <col min="40" max="40" width="15.42578125" style="4" customWidth="1"/>
    <col min="41" max="41" width="14.7109375" style="5" customWidth="1"/>
    <col min="42" max="42" width="16.140625" style="5" customWidth="1"/>
    <col min="43" max="43" width="9.85546875" style="5" customWidth="1"/>
    <col min="44" max="44" width="102.42578125" style="5" customWidth="1"/>
    <col min="45" max="45" width="16" style="5" customWidth="1"/>
    <col min="46" max="47" width="17" style="5" customWidth="1"/>
    <col min="48" max="48" width="9.85546875" style="5" customWidth="1"/>
    <col min="49" max="49" width="115.28515625" style="5" customWidth="1"/>
    <col min="50" max="50" width="15.28515625" style="5" customWidth="1"/>
    <col min="51" max="52" width="15.5703125" style="5" customWidth="1"/>
    <col min="53" max="53" width="11.7109375" style="5" customWidth="1"/>
    <col min="54" max="54" width="109" style="5" customWidth="1"/>
    <col min="55" max="55" width="14.42578125" style="5" customWidth="1"/>
    <col min="56" max="56" width="15" style="5" customWidth="1"/>
    <col min="57" max="57" width="16" style="5" customWidth="1"/>
    <col min="58" max="58" width="11.7109375" style="5" customWidth="1"/>
    <col min="59" max="59" width="174.7109375" style="5" customWidth="1"/>
    <col min="60" max="60" width="13.85546875" style="5" customWidth="1"/>
    <col min="61" max="62" width="15.7109375" style="5" customWidth="1"/>
    <col min="63" max="63" width="11.7109375" style="5" customWidth="1"/>
    <col min="64" max="64" width="137.7109375" style="5" customWidth="1"/>
    <col min="65" max="65" width="18" style="5" customWidth="1"/>
    <col min="66" max="67" width="17" style="5" customWidth="1"/>
    <col min="68" max="68" width="9.7109375" style="5" customWidth="1"/>
    <col min="69" max="69" width="129" style="5" customWidth="1"/>
    <col min="70" max="70" width="37.85546875" style="5" customWidth="1"/>
    <col min="71" max="72" width="16.85546875" style="5" customWidth="1"/>
    <col min="73" max="73" width="11.7109375" style="5" customWidth="1"/>
    <col min="74" max="74" width="111.28515625" style="5" customWidth="1"/>
    <col min="75" max="75" width="28.7109375" style="5" customWidth="1"/>
    <col min="76" max="77" width="15.85546875" style="5" customWidth="1"/>
    <col min="78" max="78" width="11.7109375" style="5" customWidth="1"/>
    <col min="79" max="79" width="85" style="5" customWidth="1"/>
    <col min="80" max="80" width="68" style="5" customWidth="1"/>
    <col min="81" max="81" width="107.85546875" style="5" customWidth="1"/>
    <col min="82" max="82" width="4.42578125" style="5" customWidth="1"/>
    <col min="83" max="88" width="18.140625" style="5" customWidth="1"/>
    <col min="89" max="89" width="10.7109375" style="5" customWidth="1"/>
    <col min="90" max="136" width="0" style="8" hidden="1" customWidth="1"/>
    <col min="137" max="16384" width="11.42578125" style="8" hidden="1"/>
  </cols>
  <sheetData>
    <row r="1" spans="2:88" s="7" customFormat="1" ht="4.5" customHeight="1" x14ac:dyDescent="0.25">
      <c r="B1" s="6"/>
      <c r="C1" s="6"/>
    </row>
    <row r="2" spans="2:88" s="11" customFormat="1" ht="32.25" customHeight="1" x14ac:dyDescent="0.2">
      <c r="B2" s="75"/>
      <c r="C2" s="76"/>
      <c r="D2" s="106" t="s">
        <v>81</v>
      </c>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0" t="s">
        <v>80</v>
      </c>
      <c r="CA2" s="101"/>
      <c r="CB2" s="101"/>
      <c r="CC2" s="102"/>
      <c r="CD2" s="1"/>
    </row>
    <row r="3" spans="2:88" s="11" customFormat="1" ht="32.25" customHeight="1" x14ac:dyDescent="0.2">
      <c r="B3" s="77"/>
      <c r="C3" s="78"/>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106"/>
      <c r="BN3" s="106"/>
      <c r="BO3" s="106"/>
      <c r="BP3" s="106"/>
      <c r="BQ3" s="106"/>
      <c r="BR3" s="106"/>
      <c r="BS3" s="106"/>
      <c r="BT3" s="106"/>
      <c r="BU3" s="106"/>
      <c r="BV3" s="106"/>
      <c r="BW3" s="106"/>
      <c r="BX3" s="106"/>
      <c r="BY3" s="106"/>
      <c r="BZ3" s="100" t="s">
        <v>103</v>
      </c>
      <c r="CA3" s="101"/>
      <c r="CB3" s="101"/>
      <c r="CC3" s="102"/>
      <c r="CD3" s="1"/>
    </row>
    <row r="4" spans="2:88" s="11" customFormat="1" ht="32.25" customHeight="1" x14ac:dyDescent="0.2">
      <c r="B4" s="77"/>
      <c r="C4" s="78"/>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c r="BR4" s="106"/>
      <c r="BS4" s="106"/>
      <c r="BT4" s="106"/>
      <c r="BU4" s="106"/>
      <c r="BV4" s="106"/>
      <c r="BW4" s="106"/>
      <c r="BX4" s="106"/>
      <c r="BY4" s="106"/>
      <c r="BZ4" s="100" t="s">
        <v>114</v>
      </c>
      <c r="CA4" s="101"/>
      <c r="CB4" s="101"/>
      <c r="CC4" s="102"/>
      <c r="CD4" s="1"/>
    </row>
    <row r="5" spans="2:88" s="11" customFormat="1" ht="32.25" customHeight="1" x14ac:dyDescent="0.2">
      <c r="B5" s="79"/>
      <c r="C5" s="80"/>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c r="AO5" s="106"/>
      <c r="AP5" s="106"/>
      <c r="AQ5" s="106"/>
      <c r="AR5" s="106"/>
      <c r="AS5" s="106"/>
      <c r="AT5" s="106"/>
      <c r="AU5" s="106"/>
      <c r="AV5" s="106"/>
      <c r="AW5" s="106"/>
      <c r="AX5" s="106"/>
      <c r="AY5" s="106"/>
      <c r="AZ5" s="106"/>
      <c r="BA5" s="106"/>
      <c r="BB5" s="106"/>
      <c r="BC5" s="106"/>
      <c r="BD5" s="106"/>
      <c r="BE5" s="106"/>
      <c r="BF5" s="106"/>
      <c r="BG5" s="106"/>
      <c r="BH5" s="106"/>
      <c r="BI5" s="106"/>
      <c r="BJ5" s="106"/>
      <c r="BK5" s="106"/>
      <c r="BL5" s="106"/>
      <c r="BM5" s="106"/>
      <c r="BN5" s="106"/>
      <c r="BO5" s="106"/>
      <c r="BP5" s="106"/>
      <c r="BQ5" s="106"/>
      <c r="BR5" s="106"/>
      <c r="BS5" s="106"/>
      <c r="BT5" s="106"/>
      <c r="BU5" s="106"/>
      <c r="BV5" s="106"/>
      <c r="BW5" s="106"/>
      <c r="BX5" s="106"/>
      <c r="BY5" s="106"/>
      <c r="BZ5" s="100" t="s">
        <v>58</v>
      </c>
      <c r="CA5" s="101"/>
      <c r="CB5" s="101"/>
      <c r="CC5" s="102"/>
      <c r="CD5" s="1"/>
    </row>
    <row r="6" spans="2:88" s="7" customFormat="1" ht="7.5" customHeight="1" x14ac:dyDescent="0.25">
      <c r="B6" s="6"/>
      <c r="C6" s="6"/>
      <c r="CC6" s="1"/>
      <c r="CD6" s="1"/>
    </row>
    <row r="7" spans="2:88" s="7" customFormat="1" ht="15" customHeight="1" x14ac:dyDescent="0.25">
      <c r="B7" s="84" t="s">
        <v>1</v>
      </c>
      <c r="C7" s="85"/>
      <c r="D7" s="10" t="s">
        <v>2</v>
      </c>
      <c r="E7" s="88" t="s">
        <v>10</v>
      </c>
      <c r="F7" s="89"/>
      <c r="G7" s="92">
        <v>2020</v>
      </c>
    </row>
    <row r="8" spans="2:88" s="7" customFormat="1" ht="15" customHeight="1" x14ac:dyDescent="0.25">
      <c r="B8" s="86"/>
      <c r="C8" s="87"/>
      <c r="D8" s="10" t="s">
        <v>3</v>
      </c>
      <c r="E8" s="90" t="s">
        <v>20</v>
      </c>
      <c r="F8" s="91"/>
      <c r="G8" s="93"/>
    </row>
    <row r="9" spans="2:88" s="24" customFormat="1" ht="7.5" customHeight="1" x14ac:dyDescent="0.25"/>
    <row r="10" spans="2:88" s="1" customFormat="1" ht="22.5" customHeight="1" x14ac:dyDescent="0.25">
      <c r="B10" s="95" t="s">
        <v>5</v>
      </c>
      <c r="C10" s="96"/>
      <c r="D10" s="96"/>
      <c r="E10" s="96"/>
      <c r="F10" s="96"/>
      <c r="G10" s="96"/>
      <c r="H10" s="96"/>
      <c r="I10" s="96"/>
      <c r="J10" s="96"/>
      <c r="K10" s="96"/>
      <c r="L10" s="96"/>
      <c r="M10" s="96"/>
      <c r="N10" s="96"/>
      <c r="O10" s="96"/>
      <c r="P10" s="96"/>
      <c r="Q10" s="96"/>
      <c r="R10" s="96"/>
      <c r="S10" s="96"/>
      <c r="T10" s="97"/>
      <c r="U10" s="103" t="s">
        <v>6</v>
      </c>
      <c r="V10" s="104"/>
      <c r="W10" s="104"/>
      <c r="X10" s="104"/>
      <c r="Y10" s="104"/>
      <c r="Z10" s="104"/>
      <c r="AA10" s="104"/>
      <c r="AB10" s="104"/>
      <c r="AC10" s="104"/>
      <c r="AD10" s="104"/>
      <c r="AE10" s="104"/>
      <c r="AF10" s="104"/>
      <c r="AG10" s="104"/>
      <c r="AH10" s="104"/>
      <c r="AI10" s="104"/>
      <c r="AJ10" s="104"/>
      <c r="AK10" s="104"/>
      <c r="AL10" s="104"/>
      <c r="AM10" s="104"/>
      <c r="AN10" s="104"/>
      <c r="AO10" s="104"/>
      <c r="AP10" s="104"/>
      <c r="AQ10" s="104"/>
      <c r="AR10" s="104"/>
      <c r="AS10" s="104"/>
      <c r="AT10" s="104"/>
      <c r="AU10" s="104"/>
      <c r="AV10" s="104"/>
      <c r="AW10" s="104"/>
      <c r="AX10" s="104"/>
      <c r="AY10" s="104"/>
      <c r="AZ10" s="104"/>
      <c r="BA10" s="104"/>
      <c r="BB10" s="104"/>
      <c r="BC10" s="104"/>
      <c r="BD10" s="104"/>
      <c r="BE10" s="104"/>
      <c r="BF10" s="104"/>
      <c r="BG10" s="104"/>
      <c r="BH10" s="104"/>
      <c r="BI10" s="104"/>
      <c r="BJ10" s="104"/>
      <c r="BK10" s="104"/>
      <c r="BL10" s="104"/>
      <c r="BM10" s="104"/>
      <c r="BN10" s="104"/>
      <c r="BO10" s="104"/>
      <c r="BP10" s="104"/>
      <c r="BQ10" s="104"/>
      <c r="BR10" s="104"/>
      <c r="BS10" s="104"/>
      <c r="BT10" s="104"/>
      <c r="BU10" s="104"/>
      <c r="BV10" s="104"/>
      <c r="BW10" s="104"/>
      <c r="BX10" s="104"/>
      <c r="BY10" s="104"/>
      <c r="BZ10" s="104"/>
      <c r="CA10" s="104"/>
      <c r="CB10" s="105"/>
      <c r="CC10" s="2"/>
      <c r="CE10" s="99" t="s">
        <v>111</v>
      </c>
      <c r="CF10" s="99"/>
      <c r="CG10" s="99"/>
      <c r="CH10" s="99" t="s">
        <v>112</v>
      </c>
      <c r="CI10" s="99"/>
      <c r="CJ10" s="99"/>
    </row>
    <row r="11" spans="2:88" s="2" customFormat="1" ht="19.5" customHeight="1" x14ac:dyDescent="0.25">
      <c r="B11" s="94" t="s">
        <v>110</v>
      </c>
      <c r="C11" s="94"/>
      <c r="D11" s="94"/>
      <c r="E11" s="94" t="s">
        <v>7</v>
      </c>
      <c r="F11" s="94"/>
      <c r="G11" s="94"/>
      <c r="H11" s="94"/>
      <c r="I11" s="94"/>
      <c r="J11" s="94" t="s">
        <v>8</v>
      </c>
      <c r="K11" s="94"/>
      <c r="L11" s="94"/>
      <c r="M11" s="94"/>
      <c r="N11" s="94"/>
      <c r="O11" s="94"/>
      <c r="P11" s="94"/>
      <c r="Q11" s="98" t="s">
        <v>9</v>
      </c>
      <c r="R11" s="98"/>
      <c r="S11" s="98"/>
      <c r="T11" s="98"/>
      <c r="U11" s="81" t="s">
        <v>10</v>
      </c>
      <c r="V11" s="82"/>
      <c r="W11" s="82"/>
      <c r="X11" s="82"/>
      <c r="Y11" s="82"/>
      <c r="Z11" s="81" t="s">
        <v>11</v>
      </c>
      <c r="AA11" s="82"/>
      <c r="AB11" s="82"/>
      <c r="AC11" s="82"/>
      <c r="AD11" s="83"/>
      <c r="AE11" s="82" t="s">
        <v>4</v>
      </c>
      <c r="AF11" s="82"/>
      <c r="AG11" s="82"/>
      <c r="AH11" s="82"/>
      <c r="AI11" s="82"/>
      <c r="AJ11" s="81" t="s">
        <v>12</v>
      </c>
      <c r="AK11" s="82"/>
      <c r="AL11" s="82"/>
      <c r="AM11" s="82"/>
      <c r="AN11" s="83"/>
      <c r="AO11" s="82" t="s">
        <v>13</v>
      </c>
      <c r="AP11" s="82"/>
      <c r="AQ11" s="82"/>
      <c r="AR11" s="82"/>
      <c r="AS11" s="82"/>
      <c r="AT11" s="81" t="s">
        <v>14</v>
      </c>
      <c r="AU11" s="82"/>
      <c r="AV11" s="82"/>
      <c r="AW11" s="82"/>
      <c r="AX11" s="83"/>
      <c r="AY11" s="82" t="s">
        <v>15</v>
      </c>
      <c r="AZ11" s="82"/>
      <c r="BA11" s="82"/>
      <c r="BB11" s="82"/>
      <c r="BC11" s="82"/>
      <c r="BD11" s="81" t="s">
        <v>16</v>
      </c>
      <c r="BE11" s="82"/>
      <c r="BF11" s="82"/>
      <c r="BG11" s="82"/>
      <c r="BH11" s="83"/>
      <c r="BI11" s="82" t="s">
        <v>17</v>
      </c>
      <c r="BJ11" s="82"/>
      <c r="BK11" s="82"/>
      <c r="BL11" s="82"/>
      <c r="BM11" s="82"/>
      <c r="BN11" s="81" t="s">
        <v>18</v>
      </c>
      <c r="BO11" s="82"/>
      <c r="BP11" s="82"/>
      <c r="BQ11" s="82"/>
      <c r="BR11" s="83"/>
      <c r="BS11" s="82" t="s">
        <v>19</v>
      </c>
      <c r="BT11" s="82"/>
      <c r="BU11" s="82"/>
      <c r="BV11" s="82"/>
      <c r="BW11" s="83"/>
      <c r="BX11" s="81" t="s">
        <v>20</v>
      </c>
      <c r="BY11" s="82"/>
      <c r="BZ11" s="82"/>
      <c r="CA11" s="82"/>
      <c r="CB11" s="83"/>
      <c r="CE11" s="99"/>
      <c r="CF11" s="99"/>
      <c r="CG11" s="99"/>
      <c r="CH11" s="99"/>
      <c r="CI11" s="99"/>
      <c r="CJ11" s="99"/>
    </row>
    <row r="12" spans="2:88" s="3" customFormat="1" ht="48.75" customHeight="1" x14ac:dyDescent="0.25">
      <c r="B12" s="30" t="s">
        <v>21</v>
      </c>
      <c r="C12" s="30" t="s">
        <v>22</v>
      </c>
      <c r="D12" s="30" t="s">
        <v>113</v>
      </c>
      <c r="E12" s="30" t="s">
        <v>23</v>
      </c>
      <c r="F12" s="31" t="s">
        <v>24</v>
      </c>
      <c r="G12" s="30" t="s">
        <v>25</v>
      </c>
      <c r="H12" s="30" t="s">
        <v>26</v>
      </c>
      <c r="I12" s="30" t="s">
        <v>27</v>
      </c>
      <c r="J12" s="30" t="s">
        <v>29</v>
      </c>
      <c r="K12" s="30" t="s">
        <v>28</v>
      </c>
      <c r="L12" s="30" t="s">
        <v>32</v>
      </c>
      <c r="M12" s="30" t="s">
        <v>77</v>
      </c>
      <c r="N12" s="30" t="s">
        <v>31</v>
      </c>
      <c r="O12" s="30" t="s">
        <v>30</v>
      </c>
      <c r="P12" s="30" t="s">
        <v>33</v>
      </c>
      <c r="Q12" s="30" t="s">
        <v>34</v>
      </c>
      <c r="R12" s="30" t="s">
        <v>35</v>
      </c>
      <c r="S12" s="30" t="s">
        <v>36</v>
      </c>
      <c r="T12" s="30" t="s">
        <v>37</v>
      </c>
      <c r="U12" s="26" t="str">
        <f>U11&amp;" ejecutado"</f>
        <v>Enero ejecutado</v>
      </c>
      <c r="V12" s="26" t="str">
        <f>U11&amp;" programado"</f>
        <v>Enero programado</v>
      </c>
      <c r="W12" s="26" t="str">
        <f>U11&amp;" resultado"</f>
        <v>Enero resultado</v>
      </c>
      <c r="X12" s="28" t="str">
        <f>U11&amp;" análisis mensual"</f>
        <v>Enero análisis mensual</v>
      </c>
      <c r="Y12" s="28" t="str">
        <f>U11&amp;" observaciones al seguimiento"</f>
        <v>Enero observaciones al seguimiento</v>
      </c>
      <c r="Z12" s="26" t="str">
        <f>Z11&amp;" ejecutado"</f>
        <v>Febrero ejecutado</v>
      </c>
      <c r="AA12" s="26" t="str">
        <f>Z11&amp;" programado"</f>
        <v>Febrero programado</v>
      </c>
      <c r="AB12" s="26" t="str">
        <f>Z11&amp;" resultado"</f>
        <v>Febrero resultado</v>
      </c>
      <c r="AC12" s="28" t="str">
        <f>Z11&amp;" análisis mensual"</f>
        <v>Febrero análisis mensual</v>
      </c>
      <c r="AD12" s="28" t="str">
        <f>Z11&amp;" observaciones al seguimiento"</f>
        <v>Febrero observaciones al seguimiento</v>
      </c>
      <c r="AE12" s="28" t="str">
        <f>AE11&amp;" ejecutado"</f>
        <v>Marzo ejecutado</v>
      </c>
      <c r="AF12" s="26" t="str">
        <f>AE11&amp;" programado"</f>
        <v>Marzo programado</v>
      </c>
      <c r="AG12" s="26" t="str">
        <f>AE11&amp;" resultado"</f>
        <v>Marzo resultado</v>
      </c>
      <c r="AH12" s="28" t="str">
        <f>AE11&amp;" análisis mensual"</f>
        <v>Marzo análisis mensual</v>
      </c>
      <c r="AI12" s="28" t="str">
        <f>AE11&amp;" observaciones al seguimiento"</f>
        <v>Marzo observaciones al seguimiento</v>
      </c>
      <c r="AJ12" s="26" t="str">
        <f>AJ11&amp;" ejecutado"</f>
        <v>Abril ejecutado</v>
      </c>
      <c r="AK12" s="26" t="str">
        <f>AJ11&amp;" programado"</f>
        <v>Abril programado</v>
      </c>
      <c r="AL12" s="26" t="str">
        <f>AJ11&amp;" resultado"</f>
        <v>Abril resultado</v>
      </c>
      <c r="AM12" s="28" t="str">
        <f>AJ11&amp;" análisis mensual"</f>
        <v>Abril análisis mensual</v>
      </c>
      <c r="AN12" s="26" t="str">
        <f>AJ11&amp;" observaciones al seguimiento"</f>
        <v>Abril observaciones al seguimiento</v>
      </c>
      <c r="AO12" s="27" t="str">
        <f>AO11&amp;" ejecutado"</f>
        <v>Mayo ejecutado</v>
      </c>
      <c r="AP12" s="26" t="str">
        <f>AO11&amp;" programado"</f>
        <v>Mayo programado</v>
      </c>
      <c r="AQ12" s="26" t="str">
        <f>AO11&amp;" resultado"</f>
        <v>Mayo resultado</v>
      </c>
      <c r="AR12" s="28" t="str">
        <f>AO11&amp;" análisis mensual"</f>
        <v>Mayo análisis mensual</v>
      </c>
      <c r="AS12" s="28" t="str">
        <f>AO11&amp;" observaciones al seguimiento"</f>
        <v>Mayo observaciones al seguimiento</v>
      </c>
      <c r="AT12" s="26" t="str">
        <f>AT11&amp;" ejecutado"</f>
        <v>Junio ejecutado</v>
      </c>
      <c r="AU12" s="26" t="str">
        <f>AT11&amp;" programado"</f>
        <v>Junio programado</v>
      </c>
      <c r="AV12" s="26" t="str">
        <f>AT11&amp;" resultado"</f>
        <v>Junio resultado</v>
      </c>
      <c r="AW12" s="28" t="str">
        <f>AT11&amp;" análisis mensual"</f>
        <v>Junio análisis mensual</v>
      </c>
      <c r="AX12" s="26" t="str">
        <f>AT11&amp;" observaciones al seguimiento"</f>
        <v>Junio observaciones al seguimiento</v>
      </c>
      <c r="AY12" s="27" t="str">
        <f>AY11&amp;" ejecutado"</f>
        <v>Julio ejecutado</v>
      </c>
      <c r="AZ12" s="26" t="str">
        <f>AY11&amp;" programado"</f>
        <v>Julio programado</v>
      </c>
      <c r="BA12" s="26" t="str">
        <f>AY11&amp;" resultado"</f>
        <v>Julio resultado</v>
      </c>
      <c r="BB12" s="28" t="str">
        <f>AY11&amp;" análisis mensual"</f>
        <v>Julio análisis mensual</v>
      </c>
      <c r="BC12" s="28" t="str">
        <f>AY11&amp;" observaciones al seguimiento"</f>
        <v>Julio observaciones al seguimiento</v>
      </c>
      <c r="BD12" s="26" t="str">
        <f>BD11&amp;" ejecutado"</f>
        <v>Agosto ejecutado</v>
      </c>
      <c r="BE12" s="26" t="str">
        <f>BD11&amp;" programado"</f>
        <v>Agosto programado</v>
      </c>
      <c r="BF12" s="26" t="str">
        <f>BD11&amp;" resultado"</f>
        <v>Agosto resultado</v>
      </c>
      <c r="BG12" s="28" t="str">
        <f>BD11&amp;" análisis mensual"</f>
        <v>Agosto análisis mensual</v>
      </c>
      <c r="BH12" s="26" t="str">
        <f>BD11&amp;" observaciones al seguimiento"</f>
        <v>Agosto observaciones al seguimiento</v>
      </c>
      <c r="BI12" s="27" t="str">
        <f>BI11&amp;" ejecutado"</f>
        <v>Septiembre ejecutado</v>
      </c>
      <c r="BJ12" s="26" t="str">
        <f>BI11&amp;" programado"</f>
        <v>Septiembre programado</v>
      </c>
      <c r="BK12" s="26" t="str">
        <f>BI11&amp;" resultado"</f>
        <v>Septiembre resultado</v>
      </c>
      <c r="BL12" s="28" t="str">
        <f>BI11&amp;" análisis mensual"</f>
        <v>Septiembre análisis mensual</v>
      </c>
      <c r="BM12" s="28" t="str">
        <f>BI11&amp;" observaciones al seguimiento"</f>
        <v>Septiembre observaciones al seguimiento</v>
      </c>
      <c r="BN12" s="26" t="str">
        <f>BN11&amp;" ejecutado"</f>
        <v>Octubre ejecutado</v>
      </c>
      <c r="BO12" s="26" t="str">
        <f>BN11&amp;" programado"</f>
        <v>Octubre programado</v>
      </c>
      <c r="BP12" s="26" t="str">
        <f>BN11&amp;" resultado"</f>
        <v>Octubre resultado</v>
      </c>
      <c r="BQ12" s="28" t="str">
        <f>BN11&amp;" análisis mensual"</f>
        <v>Octubre análisis mensual</v>
      </c>
      <c r="BR12" s="26" t="str">
        <f>BN11&amp;" observaciones al seguimiento"</f>
        <v>Octubre observaciones al seguimiento</v>
      </c>
      <c r="BS12" s="27" t="str">
        <f>BS11&amp;" ejecutado"</f>
        <v>Noviembre ejecutado</v>
      </c>
      <c r="BT12" s="26" t="str">
        <f>BS11&amp;" programado"</f>
        <v>Noviembre programado</v>
      </c>
      <c r="BU12" s="26" t="str">
        <f>BS11&amp;" resultado"</f>
        <v>Noviembre resultado</v>
      </c>
      <c r="BV12" s="28" t="str">
        <f>BS11&amp;" análisis mensual"</f>
        <v>Noviembre análisis mensual</v>
      </c>
      <c r="BW12" s="28" t="str">
        <f>BS11&amp;" observaciones al seguimiento"</f>
        <v>Noviembre observaciones al seguimiento</v>
      </c>
      <c r="BX12" s="26" t="str">
        <f>BX11&amp;" ejecutado"</f>
        <v>Diciembre ejecutado</v>
      </c>
      <c r="BY12" s="26" t="str">
        <f>BX11&amp;" programado"</f>
        <v>Diciembre programado</v>
      </c>
      <c r="BZ12" s="26" t="str">
        <f>BX11&amp;" resultado"</f>
        <v>Diciembre resultado</v>
      </c>
      <c r="CA12" s="28" t="str">
        <f>BX11&amp;" análisis mensual"</f>
        <v>Diciembre análisis mensual</v>
      </c>
      <c r="CB12" s="26" t="str">
        <f>BX11&amp;" observaciones al seguimiento"</f>
        <v>Diciembre observaciones al seguimiento</v>
      </c>
      <c r="CC12" s="27" t="s">
        <v>104</v>
      </c>
      <c r="CE12" s="29" t="s">
        <v>38</v>
      </c>
      <c r="CF12" s="29" t="s">
        <v>107</v>
      </c>
      <c r="CG12" s="29" t="s">
        <v>108</v>
      </c>
      <c r="CH12" s="29" t="s">
        <v>105</v>
      </c>
      <c r="CI12" s="29" t="s">
        <v>106</v>
      </c>
      <c r="CJ12" s="29" t="s">
        <v>109</v>
      </c>
    </row>
    <row r="13" spans="2:88" s="5" customFormat="1" ht="259.5" customHeight="1" x14ac:dyDescent="0.25">
      <c r="B13" s="22" t="s">
        <v>71</v>
      </c>
      <c r="C13" s="22" t="s">
        <v>0</v>
      </c>
      <c r="D13" s="25" t="s">
        <v>39</v>
      </c>
      <c r="E13" s="23" t="s">
        <v>116</v>
      </c>
      <c r="F13" s="32" t="s">
        <v>203</v>
      </c>
      <c r="G13" s="32" t="s">
        <v>117</v>
      </c>
      <c r="H13" s="25" t="s">
        <v>118</v>
      </c>
      <c r="I13" s="25" t="s">
        <v>119</v>
      </c>
      <c r="J13" s="32" t="s">
        <v>44</v>
      </c>
      <c r="K13" s="25" t="s">
        <v>120</v>
      </c>
      <c r="L13" s="25" t="s">
        <v>121</v>
      </c>
      <c r="M13" s="25" t="s">
        <v>122</v>
      </c>
      <c r="N13" s="32" t="s">
        <v>115</v>
      </c>
      <c r="O13" s="32" t="s">
        <v>41</v>
      </c>
      <c r="P13" s="25" t="s">
        <v>123</v>
      </c>
      <c r="Q13" s="33">
        <v>0.9</v>
      </c>
      <c r="R13" s="32" t="s">
        <v>115</v>
      </c>
      <c r="S13" s="34">
        <v>1</v>
      </c>
      <c r="T13" s="35" t="s">
        <v>43</v>
      </c>
      <c r="U13" s="37"/>
      <c r="V13" s="37"/>
      <c r="W13" s="38"/>
      <c r="X13" s="36" t="s">
        <v>124</v>
      </c>
      <c r="Y13" s="46" t="s">
        <v>125</v>
      </c>
      <c r="Z13" s="37"/>
      <c r="AA13" s="37"/>
      <c r="AB13" s="38"/>
      <c r="AC13" s="36" t="s">
        <v>126</v>
      </c>
      <c r="AD13" s="45" t="s">
        <v>125</v>
      </c>
      <c r="AE13" s="40">
        <v>0</v>
      </c>
      <c r="AF13" s="37">
        <v>0</v>
      </c>
      <c r="AG13" s="38">
        <v>0</v>
      </c>
      <c r="AH13" s="36" t="s">
        <v>127</v>
      </c>
      <c r="AI13" s="45" t="s">
        <v>125</v>
      </c>
      <c r="AJ13" s="37"/>
      <c r="AK13" s="37"/>
      <c r="AL13" s="38"/>
      <c r="AM13" s="36" t="s">
        <v>128</v>
      </c>
      <c r="AN13" s="45" t="s">
        <v>125</v>
      </c>
      <c r="AO13" s="40"/>
      <c r="AP13" s="37"/>
      <c r="AQ13" s="38"/>
      <c r="AR13" s="36" t="s">
        <v>129</v>
      </c>
      <c r="AS13" s="45" t="s">
        <v>125</v>
      </c>
      <c r="AT13" s="37"/>
      <c r="AU13" s="37"/>
      <c r="AV13" s="38"/>
      <c r="AW13" s="36"/>
      <c r="AX13" s="45"/>
      <c r="AY13" s="40"/>
      <c r="AZ13" s="37"/>
      <c r="BA13" s="38"/>
      <c r="BB13" s="36"/>
      <c r="BC13" s="45"/>
      <c r="BD13" s="37"/>
      <c r="BE13" s="37"/>
      <c r="BF13" s="38"/>
      <c r="BG13" s="36" t="s">
        <v>130</v>
      </c>
      <c r="BH13" s="45" t="s">
        <v>125</v>
      </c>
      <c r="BI13" s="40">
        <v>24</v>
      </c>
      <c r="BJ13" s="37">
        <v>24</v>
      </c>
      <c r="BK13" s="38">
        <f>+BI13/BJ13</f>
        <v>1</v>
      </c>
      <c r="BL13" s="36" t="s">
        <v>131</v>
      </c>
      <c r="BM13" s="45" t="s">
        <v>125</v>
      </c>
      <c r="BN13" s="37"/>
      <c r="BO13" s="37"/>
      <c r="BP13" s="38"/>
      <c r="BQ13" s="39" t="s">
        <v>132</v>
      </c>
      <c r="BR13" s="44" t="s">
        <v>201</v>
      </c>
      <c r="BS13" s="40"/>
      <c r="BT13" s="37"/>
      <c r="BU13" s="38"/>
      <c r="BV13" s="47" t="s">
        <v>133</v>
      </c>
      <c r="BW13" s="48" t="s">
        <v>134</v>
      </c>
      <c r="BX13" s="37">
        <v>226</v>
      </c>
      <c r="BY13" s="37">
        <v>226</v>
      </c>
      <c r="BZ13" s="38">
        <f t="shared" ref="BZ13" si="0">+BX13/BY13</f>
        <v>1</v>
      </c>
      <c r="CA13" s="39" t="s">
        <v>135</v>
      </c>
      <c r="CB13" s="39" t="s">
        <v>202</v>
      </c>
      <c r="CC13" s="49" t="s">
        <v>136</v>
      </c>
      <c r="CE13" s="42">
        <f>+AE13+AT13+BI13+BX13</f>
        <v>250</v>
      </c>
      <c r="CF13" s="42">
        <f>+AF13+AU13+BJ13+BY13</f>
        <v>250</v>
      </c>
      <c r="CG13" s="43">
        <f t="shared" ref="CG13" si="1">+CE13/CF13</f>
        <v>1</v>
      </c>
      <c r="CH13" s="43">
        <f t="shared" ref="CH13:CH16" si="2">+CG13</f>
        <v>1</v>
      </c>
      <c r="CI13" s="41">
        <f t="shared" ref="CI13:CI16" si="3">+S13</f>
        <v>1</v>
      </c>
      <c r="CJ13" s="41">
        <f t="shared" ref="CJ13:CJ16" si="4">+CH13/CI13</f>
        <v>1</v>
      </c>
    </row>
    <row r="14" spans="2:88" s="5" customFormat="1" ht="259.5" customHeight="1" x14ac:dyDescent="0.25">
      <c r="B14" s="22" t="s">
        <v>71</v>
      </c>
      <c r="C14" s="22" t="s">
        <v>0</v>
      </c>
      <c r="D14" s="25" t="s">
        <v>39</v>
      </c>
      <c r="E14" s="23" t="s">
        <v>137</v>
      </c>
      <c r="F14" s="32" t="s">
        <v>203</v>
      </c>
      <c r="G14" s="32" t="s">
        <v>138</v>
      </c>
      <c r="H14" s="25" t="s">
        <v>139</v>
      </c>
      <c r="I14" s="25" t="s">
        <v>140</v>
      </c>
      <c r="J14" s="32" t="s">
        <v>44</v>
      </c>
      <c r="K14" s="25" t="s">
        <v>141</v>
      </c>
      <c r="L14" s="25" t="s">
        <v>142</v>
      </c>
      <c r="M14" s="25" t="s">
        <v>143</v>
      </c>
      <c r="N14" s="32" t="s">
        <v>115</v>
      </c>
      <c r="O14" s="32" t="s">
        <v>45</v>
      </c>
      <c r="P14" s="25" t="s">
        <v>144</v>
      </c>
      <c r="Q14" s="33">
        <v>1</v>
      </c>
      <c r="R14" s="32" t="s">
        <v>115</v>
      </c>
      <c r="S14" s="34">
        <v>1</v>
      </c>
      <c r="T14" s="35" t="s">
        <v>43</v>
      </c>
      <c r="U14" s="37"/>
      <c r="V14" s="37"/>
      <c r="W14" s="38"/>
      <c r="X14" s="36" t="s">
        <v>145</v>
      </c>
      <c r="Y14" s="46" t="s">
        <v>125</v>
      </c>
      <c r="Z14" s="37"/>
      <c r="AA14" s="37"/>
      <c r="AB14" s="38"/>
      <c r="AC14" s="36" t="s">
        <v>146</v>
      </c>
      <c r="AD14" s="45" t="s">
        <v>125</v>
      </c>
      <c r="AE14" s="40"/>
      <c r="AF14" s="37"/>
      <c r="AG14" s="38"/>
      <c r="AH14" s="36" t="s">
        <v>147</v>
      </c>
      <c r="AI14" s="45" t="s">
        <v>125</v>
      </c>
      <c r="AJ14" s="37"/>
      <c r="AK14" s="37"/>
      <c r="AL14" s="38"/>
      <c r="AM14" s="36" t="s">
        <v>148</v>
      </c>
      <c r="AN14" s="45" t="s">
        <v>125</v>
      </c>
      <c r="AO14" s="40"/>
      <c r="AP14" s="37"/>
      <c r="AQ14" s="38"/>
      <c r="AR14" s="36" t="s">
        <v>149</v>
      </c>
      <c r="AS14" s="45" t="s">
        <v>125</v>
      </c>
      <c r="AT14" s="37"/>
      <c r="AU14" s="37"/>
      <c r="AV14" s="38"/>
      <c r="AW14" s="36"/>
      <c r="AX14" s="45"/>
      <c r="AY14" s="40"/>
      <c r="AZ14" s="37"/>
      <c r="BA14" s="38"/>
      <c r="BB14" s="36"/>
      <c r="BC14" s="45"/>
      <c r="BD14" s="37"/>
      <c r="BE14" s="37"/>
      <c r="BF14" s="38"/>
      <c r="BG14" s="36" t="s">
        <v>150</v>
      </c>
      <c r="BH14" s="45" t="s">
        <v>125</v>
      </c>
      <c r="BI14" s="40"/>
      <c r="BJ14" s="37" t="s">
        <v>151</v>
      </c>
      <c r="BK14" s="38"/>
      <c r="BL14" s="36" t="s">
        <v>152</v>
      </c>
      <c r="BM14" s="45" t="s">
        <v>125</v>
      </c>
      <c r="BN14" s="37"/>
      <c r="BO14" s="37"/>
      <c r="BP14" s="38"/>
      <c r="BQ14" s="39" t="s">
        <v>153</v>
      </c>
      <c r="BR14" s="44" t="s">
        <v>201</v>
      </c>
      <c r="BS14" s="40"/>
      <c r="BT14" s="37"/>
      <c r="BU14" s="38"/>
      <c r="BV14" s="47" t="s">
        <v>154</v>
      </c>
      <c r="BW14" s="48" t="s">
        <v>134</v>
      </c>
      <c r="BX14" s="37">
        <v>0</v>
      </c>
      <c r="BY14" s="37">
        <v>0</v>
      </c>
      <c r="BZ14" s="38">
        <v>0</v>
      </c>
      <c r="CA14" s="39" t="s">
        <v>155</v>
      </c>
      <c r="CB14" s="39" t="s">
        <v>156</v>
      </c>
      <c r="CC14" s="49" t="s">
        <v>157</v>
      </c>
      <c r="CE14" s="42">
        <v>0</v>
      </c>
      <c r="CF14" s="42">
        <v>0</v>
      </c>
      <c r="CG14" s="43">
        <v>0</v>
      </c>
      <c r="CH14" s="43">
        <f t="shared" si="2"/>
        <v>0</v>
      </c>
      <c r="CI14" s="41">
        <f t="shared" si="3"/>
        <v>1</v>
      </c>
      <c r="CJ14" s="41">
        <f t="shared" si="4"/>
        <v>0</v>
      </c>
    </row>
    <row r="15" spans="2:88" s="5" customFormat="1" ht="259.5" customHeight="1" x14ac:dyDescent="0.25">
      <c r="B15" s="22" t="s">
        <v>71</v>
      </c>
      <c r="C15" s="22" t="s">
        <v>0</v>
      </c>
      <c r="D15" s="25" t="s">
        <v>39</v>
      </c>
      <c r="E15" s="23" t="s">
        <v>158</v>
      </c>
      <c r="F15" s="32" t="s">
        <v>203</v>
      </c>
      <c r="G15" s="32" t="s">
        <v>159</v>
      </c>
      <c r="H15" s="25" t="s">
        <v>160</v>
      </c>
      <c r="I15" s="25" t="s">
        <v>161</v>
      </c>
      <c r="J15" s="32" t="s">
        <v>44</v>
      </c>
      <c r="K15" s="25" t="s">
        <v>162</v>
      </c>
      <c r="L15" s="25" t="s">
        <v>163</v>
      </c>
      <c r="M15" s="25" t="s">
        <v>164</v>
      </c>
      <c r="N15" s="32" t="s">
        <v>115</v>
      </c>
      <c r="O15" s="32" t="s">
        <v>41</v>
      </c>
      <c r="P15" s="25" t="s">
        <v>165</v>
      </c>
      <c r="Q15" s="33">
        <v>0.5</v>
      </c>
      <c r="R15" s="32" t="s">
        <v>115</v>
      </c>
      <c r="S15" s="34">
        <v>1</v>
      </c>
      <c r="T15" s="35" t="s">
        <v>43</v>
      </c>
      <c r="U15" s="37"/>
      <c r="V15" s="37"/>
      <c r="W15" s="38"/>
      <c r="X15" s="36" t="s">
        <v>166</v>
      </c>
      <c r="Y15" s="46" t="s">
        <v>125</v>
      </c>
      <c r="Z15" s="37"/>
      <c r="AA15" s="37"/>
      <c r="AB15" s="38"/>
      <c r="AC15" s="36" t="s">
        <v>167</v>
      </c>
      <c r="AD15" s="45" t="s">
        <v>125</v>
      </c>
      <c r="AE15" s="40">
        <v>2632</v>
      </c>
      <c r="AF15" s="37">
        <v>2632</v>
      </c>
      <c r="AG15" s="38">
        <f t="shared" ref="AG15:AG17" si="5">+AE15/AF15</f>
        <v>1</v>
      </c>
      <c r="AH15" s="36" t="s">
        <v>168</v>
      </c>
      <c r="AI15" s="45" t="s">
        <v>125</v>
      </c>
      <c r="AJ15" s="37"/>
      <c r="AK15" s="37"/>
      <c r="AL15" s="38"/>
      <c r="AM15" s="36" t="s">
        <v>169</v>
      </c>
      <c r="AN15" s="45" t="s">
        <v>125</v>
      </c>
      <c r="AO15" s="40"/>
      <c r="AP15" s="37"/>
      <c r="AQ15" s="38"/>
      <c r="AR15" s="36" t="s">
        <v>170</v>
      </c>
      <c r="AS15" s="45" t="s">
        <v>125</v>
      </c>
      <c r="AT15" s="37"/>
      <c r="AU15" s="37"/>
      <c r="AV15" s="38"/>
      <c r="AW15" s="36"/>
      <c r="AX15" s="45"/>
      <c r="AY15" s="40"/>
      <c r="AZ15" s="37"/>
      <c r="BA15" s="38"/>
      <c r="BB15" s="36"/>
      <c r="BC15" s="45"/>
      <c r="BD15" s="37"/>
      <c r="BE15" s="37"/>
      <c r="BF15" s="38"/>
      <c r="BG15" s="36" t="s">
        <v>171</v>
      </c>
      <c r="BH15" s="45" t="s">
        <v>125</v>
      </c>
      <c r="BI15" s="40">
        <v>1389</v>
      </c>
      <c r="BJ15" s="37">
        <v>1389</v>
      </c>
      <c r="BK15" s="38">
        <f>+BI15/BJ15</f>
        <v>1</v>
      </c>
      <c r="BL15" s="36" t="s">
        <v>172</v>
      </c>
      <c r="BM15" s="45" t="s">
        <v>125</v>
      </c>
      <c r="BN15" s="37"/>
      <c r="BO15" s="37"/>
      <c r="BP15" s="38"/>
      <c r="BQ15" s="39" t="s">
        <v>173</v>
      </c>
      <c r="BR15" s="44" t="s">
        <v>200</v>
      </c>
      <c r="BS15" s="40"/>
      <c r="BT15" s="37"/>
      <c r="BU15" s="38"/>
      <c r="BV15" s="47" t="s">
        <v>174</v>
      </c>
      <c r="BW15" s="48" t="s">
        <v>134</v>
      </c>
      <c r="BX15" s="37">
        <v>1407</v>
      </c>
      <c r="BY15" s="37">
        <v>1407</v>
      </c>
      <c r="BZ15" s="38">
        <f t="shared" ref="BZ15:BZ16" si="6">+BX15/BY15</f>
        <v>1</v>
      </c>
      <c r="CA15" s="39" t="s">
        <v>175</v>
      </c>
      <c r="CB15" s="39" t="s">
        <v>176</v>
      </c>
      <c r="CC15" s="66" t="s">
        <v>177</v>
      </c>
      <c r="CE15" s="42">
        <f>+AE15+AT15+BI15+BX15</f>
        <v>5428</v>
      </c>
      <c r="CF15" s="42">
        <f>+AF15+AU15+BJ15+BY15</f>
        <v>5428</v>
      </c>
      <c r="CG15" s="43">
        <f t="shared" ref="CG15:CG16" si="7">+CE15/CF15</f>
        <v>1</v>
      </c>
      <c r="CH15" s="43">
        <f t="shared" si="2"/>
        <v>1</v>
      </c>
      <c r="CI15" s="41">
        <f t="shared" si="3"/>
        <v>1</v>
      </c>
      <c r="CJ15" s="41">
        <f t="shared" si="4"/>
        <v>1</v>
      </c>
    </row>
    <row r="16" spans="2:88" s="5" customFormat="1" ht="259.5" customHeight="1" x14ac:dyDescent="0.25">
      <c r="B16" s="22" t="s">
        <v>71</v>
      </c>
      <c r="C16" s="22" t="s">
        <v>0</v>
      </c>
      <c r="D16" s="25" t="s">
        <v>39</v>
      </c>
      <c r="E16" s="23" t="s">
        <v>178</v>
      </c>
      <c r="F16" s="32" t="s">
        <v>203</v>
      </c>
      <c r="G16" s="32" t="s">
        <v>179</v>
      </c>
      <c r="H16" s="25" t="s">
        <v>180</v>
      </c>
      <c r="I16" s="25" t="s">
        <v>181</v>
      </c>
      <c r="J16" s="32" t="s">
        <v>44</v>
      </c>
      <c r="K16" s="25" t="s">
        <v>182</v>
      </c>
      <c r="L16" s="25" t="s">
        <v>183</v>
      </c>
      <c r="M16" s="25" t="s">
        <v>184</v>
      </c>
      <c r="N16" s="32" t="s">
        <v>115</v>
      </c>
      <c r="O16" s="32" t="s">
        <v>50</v>
      </c>
      <c r="P16" s="25" t="s">
        <v>185</v>
      </c>
      <c r="Q16" s="33">
        <v>0.5</v>
      </c>
      <c r="R16" s="32" t="s">
        <v>115</v>
      </c>
      <c r="S16" s="34">
        <v>0.8</v>
      </c>
      <c r="T16" s="35" t="s">
        <v>43</v>
      </c>
      <c r="U16" s="37">
        <v>0</v>
      </c>
      <c r="V16" s="37">
        <v>0</v>
      </c>
      <c r="W16" s="38">
        <v>0</v>
      </c>
      <c r="X16" s="36" t="s">
        <v>186</v>
      </c>
      <c r="Y16" s="46" t="s">
        <v>125</v>
      </c>
      <c r="Z16" s="37">
        <v>0</v>
      </c>
      <c r="AA16" s="37">
        <v>0</v>
      </c>
      <c r="AB16" s="38">
        <v>0</v>
      </c>
      <c r="AC16" s="36" t="s">
        <v>187</v>
      </c>
      <c r="AD16" s="45" t="s">
        <v>125</v>
      </c>
      <c r="AE16" s="40">
        <v>0</v>
      </c>
      <c r="AF16" s="37">
        <v>0</v>
      </c>
      <c r="AG16" s="38">
        <v>0</v>
      </c>
      <c r="AH16" s="36" t="s">
        <v>188</v>
      </c>
      <c r="AI16" s="45" t="s">
        <v>125</v>
      </c>
      <c r="AJ16" s="37">
        <v>0</v>
      </c>
      <c r="AK16" s="37">
        <v>0</v>
      </c>
      <c r="AL16" s="38">
        <v>0</v>
      </c>
      <c r="AM16" s="36" t="s">
        <v>189</v>
      </c>
      <c r="AN16" s="45" t="s">
        <v>125</v>
      </c>
      <c r="AO16" s="40">
        <v>0</v>
      </c>
      <c r="AP16" s="37">
        <v>0</v>
      </c>
      <c r="AQ16" s="38">
        <v>0</v>
      </c>
      <c r="AR16" s="36" t="s">
        <v>190</v>
      </c>
      <c r="AS16" s="45" t="s">
        <v>125</v>
      </c>
      <c r="AT16" s="37"/>
      <c r="AU16" s="37"/>
      <c r="AV16" s="38"/>
      <c r="AW16" s="36"/>
      <c r="AX16" s="45"/>
      <c r="AY16" s="40"/>
      <c r="AZ16" s="37"/>
      <c r="BA16" s="38"/>
      <c r="BB16" s="36"/>
      <c r="BC16" s="45"/>
      <c r="BD16" s="37">
        <v>0</v>
      </c>
      <c r="BE16" s="37">
        <v>0</v>
      </c>
      <c r="BF16" s="38">
        <v>0</v>
      </c>
      <c r="BG16" s="36" t="s">
        <v>191</v>
      </c>
      <c r="BH16" s="45" t="s">
        <v>125</v>
      </c>
      <c r="BI16" s="40">
        <v>0</v>
      </c>
      <c r="BJ16" s="37">
        <v>0</v>
      </c>
      <c r="BK16" s="38">
        <v>0</v>
      </c>
      <c r="BL16" s="36" t="s">
        <v>192</v>
      </c>
      <c r="BM16" s="45" t="s">
        <v>125</v>
      </c>
      <c r="BN16" s="37">
        <v>0</v>
      </c>
      <c r="BO16" s="37">
        <v>0</v>
      </c>
      <c r="BP16" s="38">
        <v>0</v>
      </c>
      <c r="BQ16" s="39" t="s">
        <v>193</v>
      </c>
      <c r="BR16" s="44" t="s">
        <v>194</v>
      </c>
      <c r="BS16" s="40">
        <v>2206</v>
      </c>
      <c r="BT16" s="37">
        <v>2206</v>
      </c>
      <c r="BU16" s="38">
        <f>+BS16/BT16</f>
        <v>1</v>
      </c>
      <c r="BV16" s="47" t="s">
        <v>195</v>
      </c>
      <c r="BW16" s="48" t="s">
        <v>196</v>
      </c>
      <c r="BX16" s="37">
        <v>9243</v>
      </c>
      <c r="BY16" s="37">
        <v>9243</v>
      </c>
      <c r="BZ16" s="38">
        <f t="shared" si="6"/>
        <v>1</v>
      </c>
      <c r="CA16" s="39" t="s">
        <v>197</v>
      </c>
      <c r="CB16" s="39" t="s">
        <v>198</v>
      </c>
      <c r="CC16" s="67" t="s">
        <v>199</v>
      </c>
      <c r="CD16" s="68"/>
      <c r="CE16" s="42">
        <f>+U16+Z16+AE16+AJ16+AO16+AT16+AY16+BD16+BI16+BN16+BS16+BX16</f>
        <v>11449</v>
      </c>
      <c r="CF16" s="42">
        <f t="shared" ref="CF16" si="8">+V16+AA16+AF16+AK16+AP16+AU16+AZ16+BE16+BJ16+BO16+BT16+BY16</f>
        <v>11449</v>
      </c>
      <c r="CG16" s="43">
        <f t="shared" si="7"/>
        <v>1</v>
      </c>
      <c r="CH16" s="43">
        <f t="shared" si="2"/>
        <v>1</v>
      </c>
      <c r="CI16" s="41">
        <f t="shared" si="3"/>
        <v>0.8</v>
      </c>
      <c r="CJ16" s="41">
        <f t="shared" si="4"/>
        <v>1.25</v>
      </c>
    </row>
    <row r="17" spans="2:88" s="58" customFormat="1" ht="259.5" customHeight="1" x14ac:dyDescent="0.25">
      <c r="B17" s="51" t="s">
        <v>71</v>
      </c>
      <c r="C17" s="51" t="s">
        <v>204</v>
      </c>
      <c r="D17" s="52" t="s">
        <v>39</v>
      </c>
      <c r="E17" s="53" t="s">
        <v>205</v>
      </c>
      <c r="F17" s="54" t="s">
        <v>206</v>
      </c>
      <c r="G17" s="54" t="s">
        <v>207</v>
      </c>
      <c r="H17" s="52" t="s">
        <v>208</v>
      </c>
      <c r="I17" s="52" t="s">
        <v>209</v>
      </c>
      <c r="J17" s="54" t="s">
        <v>44</v>
      </c>
      <c r="K17" s="52" t="s">
        <v>210</v>
      </c>
      <c r="L17" s="52" t="s">
        <v>211</v>
      </c>
      <c r="M17" s="52" t="s">
        <v>212</v>
      </c>
      <c r="N17" s="54" t="s">
        <v>115</v>
      </c>
      <c r="O17" s="54" t="s">
        <v>41</v>
      </c>
      <c r="P17" s="52" t="s">
        <v>213</v>
      </c>
      <c r="Q17" s="55">
        <v>0.97</v>
      </c>
      <c r="R17" s="54" t="s">
        <v>214</v>
      </c>
      <c r="S17" s="56">
        <v>0.98</v>
      </c>
      <c r="T17" s="57" t="s">
        <v>78</v>
      </c>
      <c r="U17" s="37"/>
      <c r="V17" s="37"/>
      <c r="W17" s="38"/>
      <c r="X17" s="36" t="s">
        <v>215</v>
      </c>
      <c r="Y17" s="46" t="s">
        <v>125</v>
      </c>
      <c r="Z17" s="37"/>
      <c r="AA17" s="37"/>
      <c r="AC17" s="39" t="s">
        <v>216</v>
      </c>
      <c r="AD17" s="45" t="s">
        <v>125</v>
      </c>
      <c r="AE17" s="59">
        <v>33769448815</v>
      </c>
      <c r="AF17" s="45">
        <v>29624853740</v>
      </c>
      <c r="AG17" s="60">
        <f t="shared" si="5"/>
        <v>1.1399026341657139</v>
      </c>
      <c r="AH17" s="45" t="s">
        <v>217</v>
      </c>
      <c r="AI17" s="45" t="s">
        <v>125</v>
      </c>
      <c r="AJ17" s="59"/>
      <c r="AK17" s="45"/>
      <c r="AL17" s="37"/>
      <c r="AM17" s="45" t="s">
        <v>218</v>
      </c>
      <c r="AN17" s="45" t="s">
        <v>125</v>
      </c>
      <c r="AO17" s="59"/>
      <c r="AP17" s="71"/>
      <c r="AQ17" s="37"/>
      <c r="AR17" s="45" t="s">
        <v>218</v>
      </c>
      <c r="AS17" s="45" t="s">
        <v>125</v>
      </c>
      <c r="AT17" s="37">
        <v>0</v>
      </c>
      <c r="AU17" s="37">
        <v>0</v>
      </c>
      <c r="AV17" s="61">
        <v>0</v>
      </c>
      <c r="AW17" s="37"/>
      <c r="AX17" s="45" t="s">
        <v>125</v>
      </c>
      <c r="AY17" s="71"/>
      <c r="AZ17" s="71"/>
      <c r="BA17" s="71"/>
      <c r="BB17" s="39" t="s">
        <v>219</v>
      </c>
      <c r="BC17" s="45" t="s">
        <v>125</v>
      </c>
      <c r="BD17" s="45"/>
      <c r="BE17" s="37"/>
      <c r="BF17" s="71"/>
      <c r="BG17" s="45" t="s">
        <v>220</v>
      </c>
      <c r="BH17" s="39" t="s">
        <v>237</v>
      </c>
      <c r="BI17" s="40">
        <v>11151874694</v>
      </c>
      <c r="BJ17" s="40">
        <v>10702860972</v>
      </c>
      <c r="BK17" s="61">
        <f>+(BI17*100)/BJ17/100</f>
        <v>1.0419526819207197</v>
      </c>
      <c r="BL17" s="36" t="s">
        <v>221</v>
      </c>
      <c r="BM17" s="39" t="s">
        <v>237</v>
      </c>
      <c r="BN17" s="59"/>
      <c r="BO17" s="45"/>
      <c r="BP17" s="40"/>
      <c r="BQ17" s="45"/>
      <c r="BR17" s="39" t="s">
        <v>238</v>
      </c>
      <c r="BS17" s="59"/>
      <c r="BT17" s="45"/>
      <c r="BU17" s="37"/>
      <c r="BV17" s="37"/>
      <c r="BW17" s="39" t="s">
        <v>239</v>
      </c>
      <c r="BX17" s="40">
        <v>39136908741</v>
      </c>
      <c r="BY17" s="40">
        <v>42981821170</v>
      </c>
      <c r="BZ17" s="60">
        <f>+BX17/BY17</f>
        <v>0.9105456138353758</v>
      </c>
      <c r="CA17" s="44" t="s">
        <v>243</v>
      </c>
      <c r="CB17" s="74" t="s">
        <v>240</v>
      </c>
      <c r="CC17" s="39" t="s">
        <v>242</v>
      </c>
      <c r="CD17" s="69"/>
      <c r="CE17" s="63">
        <f>BX17</f>
        <v>39136908741</v>
      </c>
      <c r="CF17" s="63">
        <f>BY17</f>
        <v>42981821170</v>
      </c>
      <c r="CG17" s="64">
        <f>+CE17/CF17</f>
        <v>0.9105456138353758</v>
      </c>
      <c r="CH17" s="65">
        <f>CG17</f>
        <v>0.9105456138353758</v>
      </c>
      <c r="CI17" s="65">
        <f>S17</f>
        <v>0.98</v>
      </c>
      <c r="CJ17" s="62">
        <f>+CH17/CI17</f>
        <v>0.92912817738303655</v>
      </c>
    </row>
    <row r="18" spans="2:88" s="5" customFormat="1" ht="303" customHeight="1" x14ac:dyDescent="0.25">
      <c r="B18" s="22" t="s">
        <v>71</v>
      </c>
      <c r="C18" s="22" t="s">
        <v>204</v>
      </c>
      <c r="D18" s="25" t="s">
        <v>39</v>
      </c>
      <c r="E18" s="23" t="s">
        <v>222</v>
      </c>
      <c r="F18" s="32" t="s">
        <v>206</v>
      </c>
      <c r="G18" s="32" t="s">
        <v>223</v>
      </c>
      <c r="H18" s="25" t="s">
        <v>224</v>
      </c>
      <c r="I18" s="25" t="s">
        <v>225</v>
      </c>
      <c r="J18" s="32" t="s">
        <v>44</v>
      </c>
      <c r="K18" s="25" t="s">
        <v>226</v>
      </c>
      <c r="L18" s="25" t="s">
        <v>227</v>
      </c>
      <c r="M18" s="25" t="s">
        <v>228</v>
      </c>
      <c r="N18" s="32" t="s">
        <v>115</v>
      </c>
      <c r="O18" s="32" t="s">
        <v>50</v>
      </c>
      <c r="P18" s="25" t="s">
        <v>229</v>
      </c>
      <c r="Q18" s="33">
        <v>0.94</v>
      </c>
      <c r="R18" s="32" t="s">
        <v>214</v>
      </c>
      <c r="S18" s="34">
        <v>0.97</v>
      </c>
      <c r="T18" s="35" t="s">
        <v>43</v>
      </c>
      <c r="U18" s="37">
        <v>8</v>
      </c>
      <c r="V18" s="37">
        <v>12</v>
      </c>
      <c r="W18" s="38">
        <v>0.66700000000000004</v>
      </c>
      <c r="X18" s="36" t="s">
        <v>230</v>
      </c>
      <c r="Y18" s="46" t="s">
        <v>125</v>
      </c>
      <c r="Z18" s="37">
        <v>18</v>
      </c>
      <c r="AA18" s="37">
        <v>29</v>
      </c>
      <c r="AB18" s="38">
        <f>+Z18/AA18</f>
        <v>0.62068965517241381</v>
      </c>
      <c r="AC18" s="45" t="s">
        <v>231</v>
      </c>
      <c r="AD18" s="45" t="s">
        <v>125</v>
      </c>
      <c r="AE18" s="57">
        <v>27</v>
      </c>
      <c r="AF18" s="37">
        <v>30</v>
      </c>
      <c r="AG18" s="60">
        <f>+AE18/AF18</f>
        <v>0.9</v>
      </c>
      <c r="AH18" s="45" t="s">
        <v>232</v>
      </c>
      <c r="AI18" s="45" t="s">
        <v>125</v>
      </c>
      <c r="AJ18" s="57">
        <v>29</v>
      </c>
      <c r="AK18" s="57">
        <v>32</v>
      </c>
      <c r="AL18" s="72">
        <f>+AJ18/AK18</f>
        <v>0.90625</v>
      </c>
      <c r="AM18" s="59" t="s">
        <v>233</v>
      </c>
      <c r="AN18" s="45" t="s">
        <v>125</v>
      </c>
      <c r="AO18" s="57">
        <v>32</v>
      </c>
      <c r="AP18" s="71">
        <v>35</v>
      </c>
      <c r="AQ18" s="38">
        <f>+AO18/AP18</f>
        <v>0.91428571428571426</v>
      </c>
      <c r="AR18" s="45" t="s">
        <v>234</v>
      </c>
      <c r="AS18" s="45" t="s">
        <v>125</v>
      </c>
      <c r="AT18" s="37">
        <v>0</v>
      </c>
      <c r="AU18" s="37">
        <v>0</v>
      </c>
      <c r="AV18" s="38">
        <v>0</v>
      </c>
      <c r="AW18" s="36"/>
      <c r="AX18" s="45" t="s">
        <v>125</v>
      </c>
      <c r="AY18" s="40">
        <v>0</v>
      </c>
      <c r="AZ18" s="37">
        <v>0</v>
      </c>
      <c r="BA18" s="38">
        <v>0</v>
      </c>
      <c r="BB18" s="36"/>
      <c r="BC18" s="45" t="s">
        <v>125</v>
      </c>
      <c r="BD18" s="37">
        <v>19</v>
      </c>
      <c r="BE18" s="37">
        <v>21</v>
      </c>
      <c r="BF18" s="73">
        <v>0.90476190476190477</v>
      </c>
      <c r="BG18" s="45" t="s">
        <v>235</v>
      </c>
      <c r="BH18" s="39" t="s">
        <v>237</v>
      </c>
      <c r="BI18" s="40">
        <v>21</v>
      </c>
      <c r="BJ18" s="40">
        <v>23</v>
      </c>
      <c r="BK18" s="61">
        <f>+(BI18*100)/BJ18/100</f>
        <v>0.91304347826086951</v>
      </c>
      <c r="BL18" s="36" t="s">
        <v>236</v>
      </c>
      <c r="BM18" s="39" t="s">
        <v>237</v>
      </c>
      <c r="BN18" s="37">
        <v>0</v>
      </c>
      <c r="BO18" s="37">
        <v>0</v>
      </c>
      <c r="BP18" s="38">
        <v>0</v>
      </c>
      <c r="BQ18" s="39"/>
      <c r="BR18" s="39" t="s">
        <v>238</v>
      </c>
      <c r="BS18" s="40">
        <v>0</v>
      </c>
      <c r="BT18" s="37">
        <v>0</v>
      </c>
      <c r="BU18" s="38">
        <v>0</v>
      </c>
      <c r="BV18" s="47"/>
      <c r="BW18" s="39" t="s">
        <v>239</v>
      </c>
      <c r="BX18" s="37">
        <f>21+40</f>
        <v>61</v>
      </c>
      <c r="BY18" s="37">
        <f>21+45</f>
        <v>66</v>
      </c>
      <c r="BZ18" s="38">
        <f>+BX18/BY18</f>
        <v>0.9242424242424242</v>
      </c>
      <c r="CA18" s="74" t="s">
        <v>244</v>
      </c>
      <c r="CB18" s="74" t="s">
        <v>241</v>
      </c>
      <c r="CC18" s="39" t="s">
        <v>245</v>
      </c>
      <c r="CD18" s="70"/>
      <c r="CE18" s="42">
        <f>+U18+Z18+AE18+AJ18+AO18+AT18+AY18+BD18+BI18+BN18+BS18+BX18</f>
        <v>215</v>
      </c>
      <c r="CF18" s="42">
        <f>+V18+AA18+AF18+AK18+AP18+AU18+AZ18+BE18+BJ18+BO18+BT18+BY18</f>
        <v>248</v>
      </c>
      <c r="CG18" s="50">
        <f>CE18/CF18</f>
        <v>0.86693548387096775</v>
      </c>
      <c r="CH18" s="50">
        <f>CG18</f>
        <v>0.86693548387096775</v>
      </c>
      <c r="CI18" s="50">
        <f>S18</f>
        <v>0.97</v>
      </c>
      <c r="CJ18" s="50">
        <f>CH18/CI18</f>
        <v>0.89374792151646165</v>
      </c>
    </row>
    <row r="19" spans="2:88" ht="15" customHeight="1" x14ac:dyDescent="0.25">
      <c r="E19" s="5"/>
      <c r="G19" s="9"/>
      <c r="Q19" s="9"/>
      <c r="R19" s="5"/>
      <c r="W19" s="4"/>
      <c r="X19" s="4"/>
      <c r="Y19" s="5"/>
      <c r="AB19" s="4"/>
      <c r="AC19" s="4"/>
      <c r="AG19" s="4"/>
      <c r="AH19" s="4"/>
      <c r="AL19" s="4"/>
      <c r="AM19" s="4"/>
      <c r="AN19" s="5"/>
      <c r="AQ19" s="4"/>
      <c r="AR19" s="4"/>
      <c r="AV19" s="4"/>
      <c r="AW19" s="4"/>
      <c r="BA19" s="4"/>
      <c r="BB19" s="4"/>
      <c r="BF19" s="4"/>
      <c r="BG19" s="4"/>
      <c r="BK19" s="4"/>
      <c r="BL19" s="4"/>
      <c r="BP19" s="4"/>
      <c r="BU19" s="4"/>
      <c r="BV19" s="4"/>
      <c r="BZ19" s="4"/>
      <c r="CA19" s="4"/>
    </row>
  </sheetData>
  <sheetProtection formatCells="0" formatColumns="0" formatRows="0" sort="0" autoFilter="0" pivotTables="0"/>
  <autoFilter ref="A12:EF18" xr:uid="{D05A32F6-2AB6-4320-9064-A6ED15A1DDC3}"/>
  <dataConsolidate/>
  <mergeCells count="30">
    <mergeCell ref="CE10:CG11"/>
    <mergeCell ref="CH10:CJ11"/>
    <mergeCell ref="BZ2:CC2"/>
    <mergeCell ref="BZ3:CC3"/>
    <mergeCell ref="BZ4:CC4"/>
    <mergeCell ref="BZ5:CC5"/>
    <mergeCell ref="U10:CB10"/>
    <mergeCell ref="D2:BY5"/>
    <mergeCell ref="AY11:BC11"/>
    <mergeCell ref="BD11:BH11"/>
    <mergeCell ref="BI11:BM11"/>
    <mergeCell ref="BN11:BR11"/>
    <mergeCell ref="BS11:BW11"/>
    <mergeCell ref="BX11:CB11"/>
    <mergeCell ref="AT11:AX11"/>
    <mergeCell ref="AO11:AS11"/>
    <mergeCell ref="AJ11:AN11"/>
    <mergeCell ref="E11:I11"/>
    <mergeCell ref="J11:P11"/>
    <mergeCell ref="Q11:T11"/>
    <mergeCell ref="U11:Y11"/>
    <mergeCell ref="B2:C5"/>
    <mergeCell ref="Z11:AD11"/>
    <mergeCell ref="AE11:AI11"/>
    <mergeCell ref="B7:C8"/>
    <mergeCell ref="E7:F7"/>
    <mergeCell ref="E8:F8"/>
    <mergeCell ref="G7:G8"/>
    <mergeCell ref="B11:D11"/>
    <mergeCell ref="B10:T10"/>
  </mergeCells>
  <dataValidations xWindow="276" yWindow="546" count="42">
    <dataValidation type="list" allowBlank="1" showInputMessage="1" showErrorMessage="1" sqref="S19:T19 T20:T1048576 R13:R16" xr:uid="{00000000-0002-0000-0000-000000000000}">
      <formula1>TipoMeta</formula1>
    </dataValidation>
    <dataValidation allowBlank="1" showInputMessage="1" showErrorMessage="1" prompt="Corresponde al registro de los logros obtenidos durante el año de medición del indicador de manera consolidada. En este también se identificarán las situaciones que conllevaron a logros no esperados y las acciones que al respecto se hayan adelantado_x000a_" sqref="CC12" xr:uid="{00000000-0002-0000-0000-000001000000}"/>
    <dataValidation allowBlank="1" showInputMessage="1" showErrorMessage="1" prompt="Indicar el proceso institucional al cuál está asociado el indicador de gestión._x000a__x000a_De la lista despegable  seleccione el proceso." sqref="B12" xr:uid="{00000000-0002-0000-0000-000002000000}"/>
    <dataValidation allowBlank="1" showInputMessage="1" showErrorMessage="1" prompt="Relacionar el proyecto de inversión al cuál está asociado el indicador de gestión._x000a__x000a_De la lista desplegable  seleccione el proyecto de inversión._x000a__x000a_* No todos los indicadores deben estar asociados a un proyecto de inversión." sqref="C12" xr:uid="{00000000-0002-0000-0000-000003000000}"/>
    <dataValidation allowBlank="1" showInputMessage="1" showErrorMessage="1" prompt="Indicar a cual objetivo estratégico de la Entidad contribuye la medición del indicador de gestión._x000a__x000a_De la lista desplegable seleccione el objetivo estratégico._x000a__x000a_*Todos los indicadores deben estar relacionados a un objetivo estratégico._x000a_" sqref="D12" xr:uid="{00000000-0002-0000-0000-000004000000}"/>
    <dataValidation allowBlank="1" showInputMessage="1" showErrorMessage="1" prompt="Se refiere al código consecutivo que es asignado por la Subdirección de Diseño, Evaluación y Sistematización – Equipo del Sistema Integrado de Gestión." sqref="E12" xr:uid="{00000000-0002-0000-0000-000005000000}"/>
    <dataValidation allowBlank="1" showInputMessage="1" showErrorMessage="1" prompt="Hace referencia a la fecha de expedición de la circular mediante la cual se solicita la creación o actualización del indicador de gestión." sqref="F12" xr:uid="{00000000-0002-0000-0000-000006000000}"/>
    <dataValidation allowBlank="1" showInputMessage="1" showErrorMessage="1" prompt="Registre el nombre asignado al indicador. Este debe ser; claro, preciso y auto explicativo. _x000a__x000a_Estructura sugerida: objeto a cuantificar (sujeto) + condición deseada del objeto (verbo en participio pasado) + complemento descriptivo (si se requiere)" sqref="G12" xr:uid="{00000000-0002-0000-0000-000007000000}"/>
    <dataValidation allowBlank="1" showInputMessage="1" showErrorMessage="1" prompt="Describe al fin para el cual se formuló el indicador." sqref="H12" xr:uid="{00000000-0002-0000-0000-000008000000}"/>
    <dataValidation allowBlank="1" showInputMessage="1" showErrorMessage="1" prompt="Corresponde al aspecto clave de cuyo resultado depende el logro de la meta propuesta para el indicador." sqref="I12" xr:uid="{00000000-0002-0000-0000-000009000000}"/>
    <dataValidation allowBlank="1" showInputMessage="1" showErrorMessage="1" prompt="Corresponde a la ecuación matemática que relaciona las variables del indicador (numerador/denominador)." sqref="K12" xr:uid="{00000000-0002-0000-0000-00000A000000}"/>
    <dataValidation allowBlank="1" showInputMessage="1" showErrorMessage="1" prompt="Hace referencia a la clasificación del indicador._x000a__x000a_De la lista desplegable seleccione una de las siguientes opciones: eficacia, eficiencia o efectividad." sqref="J12" xr:uid="{00000000-0002-0000-0000-00000B000000}"/>
    <dataValidation allowBlank="1" showInputMessage="1" showErrorMessage="1" prompt="Frecuencia en la cual se debe calcular y registrar los resultados del indicador. _x000a__x000a_De la lista desplegable seleccione la frecuencia del indicador; mensual, bimestral, trimestral, semestral o anual." sqref="O12" xr:uid="{00000000-0002-0000-0000-00000C000000}"/>
    <dataValidation allowBlank="1" showInputMessage="1" showErrorMessage="1" prompt="Relacionar la medida en la cual se obtiene el resultado del indicador, la cual para el presente formato se estandariza en &quot;Porcentaje&quot;." sqref="N12" xr:uid="{00000000-0002-0000-0000-00000D000000}"/>
    <dataValidation allowBlank="1" showInputMessage="1" showErrorMessage="1" prompt="Corresponde a la información a partir de la cual se obtienen los datos para el cálculo del indicador." sqref="L12" xr:uid="{00000000-0002-0000-0000-00000E000000}"/>
    <dataValidation allowBlank="1" showInputMessage="1" showErrorMessage="1" prompt="Es el elemento que soporta la medición del indicador, estos pueden ser; documento, base de datos, entre otros. " sqref="P12" xr:uid="{00000000-0002-0000-0000-00000F000000}"/>
    <dataValidation allowBlank="1" showInputMessage="1" showErrorMessage="1" prompt="Resultado que se tiene de la primera medición realizada sobre este indicador, oficializado ante el Sistema de Gestión._x000a__x000a_En los casos en los que no se cuente con línea base se debe registrar “No aplica”." sqref="Q12" xr:uid="{00000000-0002-0000-0000-000010000000}"/>
    <dataValidation allowBlank="1" showInputMessage="1" showErrorMessage="1" prompt="Debe coincidir con la unidad de medida del indicador para poder ser comparables." sqref="R12" xr:uid="{00000000-0002-0000-0000-000011000000}"/>
    <dataValidation allowBlank="1" showInputMessage="1" showErrorMessage="1" prompt="Es el resultado del indicador que se pretende alcanzar en el año, se debe tener como referencia la unidad de medida formulada para el indicador." sqref="S12" xr:uid="{00000000-0002-0000-0000-000012000000}"/>
    <dataValidation allowBlank="1" showInputMessage="1" showErrorMessage="1" prompt="Seleccionar el tipo de meta:_x000a_*Suma: en cada periodo difiere el valor._x000a_* Constante: en cada periodo siempre es el mismo valor._x000a_* Creciente: en cada periodo incrementa su valor._x000a_* Decreciente: en cada período disminuye su valor." sqref="T12" xr:uid="{00000000-0002-0000-0000-000013000000}"/>
    <dataValidation allowBlank="1" showInputMessage="1" showErrorMessage="1" prompt="Corresponde a los resultados obtenidos en el periodo de medición." sqref="Z12 AJ12 AT12 AO12 AY12 BD12 BI12 BN12 BS12 BX12 U12 AE12" xr:uid="{00000000-0002-0000-0000-000014000000}"/>
    <dataValidation allowBlank="1" showInputMessage="1" showErrorMessage="1" prompt="Corresponde a los resultados planificados para el periodo de medición. Todos los indicadores de gestión deben incluir programación." sqref="V12 AU12 AP12 AK12 AZ12 BE12 BJ12 BO12 BT12 BY12 AF12 AA12" xr:uid="{00000000-0002-0000-0000-000015000000}"/>
    <dataValidation allowBlank="1" showInputMessage="1" showErrorMessage="1" prompt="Corresponde a la operación matemática de la fórmula del indicador y que reflejará el resultado del indicador para el periodo de medición." sqref="BU12 AQ12 AL12 AG12 AV12 BA12 BF12 BK12 BP12 BZ12 AB12 W12" xr:uid="{00000000-0002-0000-0000-000016000000}"/>
    <dataValidation allowBlank="1" showInputMessage="1" showErrorMessage="1" prompt="Corresponde a los logros obtenidos durante el periodo de medición así como la identificación de las situaciones que conllevaron al incumplimiento de las metas propuestas." sqref="X12 AC12 AH12 AM12 AR12 AW12 BB12 BG12 BL12 CA12 BQ12 BV12" xr:uid="{00000000-0002-0000-0000-000017000000}"/>
    <dataValidation type="list" allowBlank="1" showInputMessage="1" showErrorMessage="1" sqref="E7:E8" xr:uid="{00000000-0002-0000-0000-000018000000}">
      <formula1>Meses</formula1>
    </dataValidation>
    <dataValidation type="list" allowBlank="1" showInputMessage="1" showErrorMessage="1" sqref="O19 M20:N1048576" xr:uid="{00000000-0002-0000-0000-000019000000}">
      <formula1>periodicidad</formula1>
    </dataValidation>
    <dataValidation type="list" allowBlank="1" showInputMessage="1" showErrorMessage="1" sqref="C19 D20:D1048576" xr:uid="{00000000-0002-0000-0000-00001A000000}">
      <formula1>ProyectoInv</formula1>
    </dataValidation>
    <dataValidation type="list" allowBlank="1" showInputMessage="1" showErrorMessage="1" sqref="D19 E20:E1048576" xr:uid="{00000000-0002-0000-0000-00001B000000}">
      <formula1>ObjEstratégico</formula1>
    </dataValidation>
    <dataValidation allowBlank="1" showInputMessage="1" showErrorMessage="1" prompt="Formúlese según las características y programación del indicador." sqref="CE10 CH10:CJ11" xr:uid="{00000000-0002-0000-0000-00001C000000}"/>
    <dataValidation type="list" allowBlank="1" showInputMessage="1" showErrorMessage="1" sqref="C20:C1048576" xr:uid="{00000000-0002-0000-0000-00001D000000}">
      <formula1>Subsistema</formula1>
    </dataValidation>
    <dataValidation type="list" allowBlank="1" showInputMessage="1" showErrorMessage="1" sqref="O20:O1048576" xr:uid="{00000000-0002-0000-0000-00001E000000}">
      <formula1>TipoInd</formula1>
    </dataValidation>
    <dataValidation type="list" allowBlank="1" showInputMessage="1" showErrorMessage="1" sqref="B19:B1048576" xr:uid="{00000000-0002-0000-0000-00001F000000}">
      <formula1>Procesos</formula1>
    </dataValidation>
    <dataValidation allowBlank="1" showInputMessage="1" showErrorMessage="1" prompt="Enunciar los pasos que se deben realizar para obtener las variables que conforman el indicador y calcular su resultado. Así mismo, indicar como se obtiene el avance acumulado del indicador, si sumando cada reporte cuantitativo o tomando el último dato." sqref="M12" xr:uid="{00000000-0002-0000-0000-000020000000}"/>
    <dataValidation allowBlank="1" showInputMessage="1" showErrorMessage="1" prompt="Corresponde al avance ejecutado acumulado o al último reporte de ejecución del indicador, según corresponda y de acuerdo a su periodicidad." sqref="CE12" xr:uid="{00000000-0002-0000-0000-000021000000}"/>
    <dataValidation allowBlank="1" showInputMessage="1" showErrorMessage="1" prompt="Corresponde al avance programado acumulado o al último reporte de programación del indicador, según corresponda y de acuerdo a su periodicidad." sqref="CF12" xr:uid="{00000000-0002-0000-0000-000022000000}"/>
    <dataValidation allowBlank="1" showInputMessage="1" showErrorMessage="1" prompt="Es el producto de dividir el resultado del indicador acumulado (columna BS) entre lo programado del indicador acumulado (columna BT)._x000a_" sqref="CG12" xr:uid="{00000000-0002-0000-0000-000023000000}"/>
    <dataValidation allowBlank="1" showInputMessage="1" showErrorMessage="1" prompt="Corresponde al porcentaje de avance acumulado, es decir, es el mismo valor calculado en la columna anterior (BU)._x000a_" sqref="CH12" xr:uid="{00000000-0002-0000-0000-000024000000}"/>
    <dataValidation allowBlank="1" showInputMessage="1" showErrorMessage="1" prompt="Registrar la meta anual formulada para el indicador, es decir, el valor de la columna S." sqref="CI12" xr:uid="{00000000-0002-0000-0000-000025000000}"/>
    <dataValidation allowBlank="1" showInputMessage="1" showErrorMessage="1" prompt="Es el producto de dividir el resultado del indicador para la vigencia (columna BV) entre la meta anual del indicador para la vigencia (columna BW)." sqref="CJ12" xr:uid="{00000000-0002-0000-0000-000026000000}"/>
    <dataValidation allowBlank="1" showInputMessage="1" showErrorMessage="1" prompt="Registre las observaciones o recomendaciones de la revisión del seguimiento reportado por el proceso. Se diligencia por parte del equipo del Sistema de Gestión al recibir el reporte del seguimiento." sqref="AI12 AN12 AS12 AX12 BC12 BH12 BM12 BR12 BW12 CB12 Y12 AD12" xr:uid="{00000000-0002-0000-0000-000027000000}"/>
    <dataValidation type="textLength" allowBlank="1" showInputMessage="1" showErrorMessage="1" errorTitle="Entrada no válida" error="Escriba un texto  Maximo 500 Caracteres" promptTitle="Cualquier contenido Maximo 500 Caracteres" sqref="H15:I16" xr:uid="{23C95F4A-8461-4566-8576-C748238D37D2}">
      <formula1>0</formula1>
      <formula2>500</formula2>
    </dataValidation>
    <dataValidation type="textLength" allowBlank="1" showInputMessage="1" showErrorMessage="1" errorTitle="Entrada no válida" error="Escriba un texto  Maximo 100 Caracteres" promptTitle="Cualquier contenido Maximo 100 Caracteres" sqref="G15:G16" xr:uid="{0CB7E36D-E02D-468E-BD44-7C08890101A9}">
      <formula1>0</formula1>
      <formula2>100</formula2>
    </dataValidation>
  </dataValidations>
  <pageMargins left="0.7" right="0.7" top="0.75" bottom="0.75" header="0.3" footer="0.3"/>
  <pageSetup orientation="portrait" horizontalDpi="4294967295" verticalDpi="4294967295" r:id="rId1"/>
  <drawing r:id="rId2"/>
  <extLst>
    <ext xmlns:x14="http://schemas.microsoft.com/office/spreadsheetml/2009/9/main" uri="{CCE6A557-97BC-4b89-ADB6-D9C93CAAB3DF}">
      <x14:dataValidations xmlns:xm="http://schemas.microsoft.com/office/excel/2006/main" xWindow="276" yWindow="546" count="1">
        <x14:dataValidation type="list" allowBlank="1" showInputMessage="1" showErrorMessage="1" xr:uid="{00000000-0002-0000-0000-000028000000}">
          <x14:formula1>
            <xm:f>'Listas desplegables'!$B$2:$B$13</xm:f>
          </x14:formula1>
          <xm:sqref>G7:G8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sheetPr>
  <dimension ref="A1:H76"/>
  <sheetViews>
    <sheetView topLeftCell="A3" zoomScale="80" zoomScaleNormal="80" zoomScalePageLayoutView="80" workbookViewId="0">
      <selection activeCell="D2" sqref="D2:D20"/>
    </sheetView>
  </sheetViews>
  <sheetFormatPr baseColWidth="10" defaultColWidth="11.42578125" defaultRowHeight="14.25" x14ac:dyDescent="0.2"/>
  <cols>
    <col min="1" max="1" width="10.42578125" style="15" customWidth="1"/>
    <col min="2" max="2" width="7.140625" style="15" bestFit="1" customWidth="1"/>
    <col min="3" max="3" width="47.28515625" style="15" customWidth="1"/>
    <col min="4" max="4" width="60.28515625" style="15" customWidth="1"/>
    <col min="5" max="5" width="86.7109375" style="15" customWidth="1"/>
    <col min="6" max="6" width="11.7109375" style="15" customWidth="1"/>
    <col min="7" max="7" width="15.42578125" style="15" customWidth="1"/>
    <col min="8" max="8" width="15.140625" style="15" customWidth="1"/>
    <col min="9" max="16384" width="11.42578125" style="15"/>
  </cols>
  <sheetData>
    <row r="1" spans="1:8" s="16" customFormat="1" ht="53.25" customHeight="1" x14ac:dyDescent="0.25">
      <c r="A1" s="17" t="s">
        <v>57</v>
      </c>
      <c r="B1" s="19" t="s">
        <v>47</v>
      </c>
      <c r="C1" s="17" t="s">
        <v>59</v>
      </c>
      <c r="D1" s="20" t="s">
        <v>48</v>
      </c>
      <c r="E1" s="17" t="s">
        <v>75</v>
      </c>
      <c r="F1" s="20" t="s">
        <v>29</v>
      </c>
      <c r="G1" s="18" t="s">
        <v>30</v>
      </c>
      <c r="H1" s="20" t="s">
        <v>37</v>
      </c>
    </row>
    <row r="2" spans="1:8" s="13" customFormat="1" ht="47.25" customHeight="1" x14ac:dyDescent="0.25">
      <c r="A2" s="12" t="s">
        <v>10</v>
      </c>
      <c r="B2" s="12">
        <v>2019</v>
      </c>
      <c r="C2" s="13" t="s">
        <v>60</v>
      </c>
      <c r="D2" s="21" t="s">
        <v>82</v>
      </c>
      <c r="E2" s="21" t="s">
        <v>49</v>
      </c>
      <c r="F2" s="13" t="s">
        <v>44</v>
      </c>
      <c r="G2" s="21" t="s">
        <v>50</v>
      </c>
      <c r="H2" s="21" t="s">
        <v>78</v>
      </c>
    </row>
    <row r="3" spans="1:8" s="13" customFormat="1" ht="62.25" customHeight="1" x14ac:dyDescent="0.25">
      <c r="A3" s="12" t="s">
        <v>11</v>
      </c>
      <c r="B3" s="12">
        <v>2020</v>
      </c>
      <c r="C3" s="13" t="s">
        <v>61</v>
      </c>
      <c r="D3" s="21" t="s">
        <v>83</v>
      </c>
      <c r="E3" s="21" t="s">
        <v>51</v>
      </c>
      <c r="F3" s="13" t="s">
        <v>40</v>
      </c>
      <c r="G3" s="13" t="s">
        <v>76</v>
      </c>
      <c r="H3" s="21" t="s">
        <v>43</v>
      </c>
    </row>
    <row r="4" spans="1:8" s="13" customFormat="1" ht="51" customHeight="1" x14ac:dyDescent="0.25">
      <c r="A4" s="12" t="s">
        <v>4</v>
      </c>
      <c r="B4" s="12">
        <v>2021</v>
      </c>
      <c r="C4" s="13" t="s">
        <v>62</v>
      </c>
      <c r="D4" s="21" t="s">
        <v>84</v>
      </c>
      <c r="E4" s="21" t="s">
        <v>52</v>
      </c>
      <c r="F4" s="13" t="s">
        <v>42</v>
      </c>
      <c r="G4" s="21" t="s">
        <v>41</v>
      </c>
      <c r="H4" s="21" t="s">
        <v>79</v>
      </c>
    </row>
    <row r="5" spans="1:8" s="13" customFormat="1" ht="63.75" customHeight="1" x14ac:dyDescent="0.25">
      <c r="A5" s="12" t="s">
        <v>12</v>
      </c>
      <c r="B5" s="12">
        <v>2022</v>
      </c>
      <c r="C5" s="13" t="s">
        <v>63</v>
      </c>
      <c r="D5" s="21" t="s">
        <v>85</v>
      </c>
      <c r="E5" s="21" t="s">
        <v>53</v>
      </c>
      <c r="G5" s="21" t="s">
        <v>45</v>
      </c>
      <c r="H5" s="21" t="s">
        <v>46</v>
      </c>
    </row>
    <row r="6" spans="1:8" s="13" customFormat="1" ht="76.5" customHeight="1" x14ac:dyDescent="0.25">
      <c r="A6" s="12" t="s">
        <v>13</v>
      </c>
      <c r="B6" s="12">
        <v>2023</v>
      </c>
      <c r="C6" s="13" t="s">
        <v>64</v>
      </c>
      <c r="D6" s="21" t="s">
        <v>86</v>
      </c>
      <c r="E6" s="21" t="s">
        <v>39</v>
      </c>
      <c r="G6" s="21" t="s">
        <v>54</v>
      </c>
      <c r="H6" s="14"/>
    </row>
    <row r="7" spans="1:8" s="13" customFormat="1" ht="15" x14ac:dyDescent="0.25">
      <c r="A7" s="12" t="s">
        <v>14</v>
      </c>
      <c r="B7" s="12">
        <v>2024</v>
      </c>
      <c r="C7" s="13" t="s">
        <v>100</v>
      </c>
      <c r="D7" s="21" t="s">
        <v>87</v>
      </c>
      <c r="G7" s="14"/>
    </row>
    <row r="8" spans="1:8" s="13" customFormat="1" ht="28.5" x14ac:dyDescent="0.25">
      <c r="A8" s="12" t="s">
        <v>15</v>
      </c>
      <c r="B8" s="12">
        <v>2025</v>
      </c>
      <c r="C8" s="13" t="s">
        <v>65</v>
      </c>
      <c r="D8" s="21" t="s">
        <v>88</v>
      </c>
      <c r="G8" s="14"/>
    </row>
    <row r="9" spans="1:8" s="13" customFormat="1" ht="28.5" x14ac:dyDescent="0.25">
      <c r="A9" s="12" t="s">
        <v>16</v>
      </c>
      <c r="B9" s="12">
        <v>2026</v>
      </c>
      <c r="C9" s="13" t="s">
        <v>66</v>
      </c>
      <c r="D9" s="21" t="s">
        <v>89</v>
      </c>
      <c r="G9" s="14"/>
    </row>
    <row r="10" spans="1:8" s="13" customFormat="1" ht="15" x14ac:dyDescent="0.25">
      <c r="A10" s="12" t="s">
        <v>17</v>
      </c>
      <c r="B10" s="12">
        <v>2027</v>
      </c>
      <c r="C10" s="13" t="s">
        <v>67</v>
      </c>
      <c r="D10" s="21" t="s">
        <v>90</v>
      </c>
      <c r="G10" s="14"/>
    </row>
    <row r="11" spans="1:8" s="13" customFormat="1" ht="28.5" x14ac:dyDescent="0.25">
      <c r="A11" s="12" t="s">
        <v>18</v>
      </c>
      <c r="B11" s="12">
        <v>2028</v>
      </c>
      <c r="C11" s="13" t="s">
        <v>68</v>
      </c>
      <c r="D11" s="21" t="s">
        <v>91</v>
      </c>
    </row>
    <row r="12" spans="1:8" s="13" customFormat="1" ht="28.5" x14ac:dyDescent="0.25">
      <c r="A12" s="12" t="s">
        <v>19</v>
      </c>
      <c r="B12" s="12">
        <v>2029</v>
      </c>
      <c r="C12" s="13" t="s">
        <v>56</v>
      </c>
      <c r="D12" s="21" t="s">
        <v>92</v>
      </c>
    </row>
    <row r="13" spans="1:8" s="13" customFormat="1" ht="42.75" x14ac:dyDescent="0.25">
      <c r="A13" s="12" t="s">
        <v>20</v>
      </c>
      <c r="B13" s="12">
        <v>2030</v>
      </c>
      <c r="C13" s="13" t="s">
        <v>69</v>
      </c>
      <c r="D13" s="21" t="s">
        <v>93</v>
      </c>
    </row>
    <row r="14" spans="1:8" s="13" customFormat="1" ht="28.5" x14ac:dyDescent="0.25">
      <c r="A14" s="12"/>
      <c r="B14" s="12">
        <v>2031</v>
      </c>
      <c r="C14" s="13" t="s">
        <v>101</v>
      </c>
      <c r="D14" s="21" t="s">
        <v>94</v>
      </c>
    </row>
    <row r="15" spans="1:8" s="13" customFormat="1" x14ac:dyDescent="0.25">
      <c r="A15" s="12"/>
      <c r="B15" s="12">
        <v>2032</v>
      </c>
      <c r="C15" s="13" t="s">
        <v>70</v>
      </c>
      <c r="D15" s="21" t="s">
        <v>95</v>
      </c>
    </row>
    <row r="16" spans="1:8" s="13" customFormat="1" ht="42.75" x14ac:dyDescent="0.25">
      <c r="A16" s="12"/>
      <c r="B16" s="12">
        <v>2033</v>
      </c>
      <c r="C16" s="13" t="s">
        <v>55</v>
      </c>
      <c r="D16" s="21" t="s">
        <v>96</v>
      </c>
    </row>
    <row r="17" spans="1:4" s="13" customFormat="1" ht="28.5" x14ac:dyDescent="0.25">
      <c r="A17" s="12"/>
      <c r="B17" s="12">
        <v>2034</v>
      </c>
      <c r="C17" s="13" t="s">
        <v>71</v>
      </c>
      <c r="D17" s="21" t="s">
        <v>97</v>
      </c>
    </row>
    <row r="18" spans="1:4" s="13" customFormat="1" ht="28.5" x14ac:dyDescent="0.25">
      <c r="A18" s="12"/>
      <c r="B18" s="12">
        <v>2035</v>
      </c>
      <c r="C18" s="13" t="s">
        <v>72</v>
      </c>
      <c r="D18" s="21" t="s">
        <v>98</v>
      </c>
    </row>
    <row r="19" spans="1:4" s="13" customFormat="1" ht="42.75" x14ac:dyDescent="0.25">
      <c r="A19" s="12"/>
      <c r="C19" s="13" t="s">
        <v>73</v>
      </c>
      <c r="D19" s="21" t="s">
        <v>99</v>
      </c>
    </row>
    <row r="20" spans="1:4" s="13" customFormat="1" ht="18" customHeight="1" x14ac:dyDescent="0.25">
      <c r="C20" s="13" t="s">
        <v>102</v>
      </c>
      <c r="D20" s="13" t="s">
        <v>0</v>
      </c>
    </row>
    <row r="21" spans="1:4" s="13" customFormat="1" ht="18" customHeight="1" x14ac:dyDescent="0.25">
      <c r="C21" s="13" t="s">
        <v>74</v>
      </c>
      <c r="D21" s="21"/>
    </row>
    <row r="22" spans="1:4" x14ac:dyDescent="0.2">
      <c r="D22" s="21"/>
    </row>
    <row r="23" spans="1:4" x14ac:dyDescent="0.2">
      <c r="D23" s="21"/>
    </row>
    <row r="24" spans="1:4" x14ac:dyDescent="0.2">
      <c r="D24" s="21"/>
    </row>
    <row r="25" spans="1:4" x14ac:dyDescent="0.2">
      <c r="D25" s="21"/>
    </row>
    <row r="26" spans="1:4" x14ac:dyDescent="0.2">
      <c r="D26" s="21"/>
    </row>
    <row r="27" spans="1:4" x14ac:dyDescent="0.2">
      <c r="D27" s="21"/>
    </row>
    <row r="28" spans="1:4" x14ac:dyDescent="0.2">
      <c r="D28" s="21"/>
    </row>
    <row r="29" spans="1:4" x14ac:dyDescent="0.2">
      <c r="D29" s="21"/>
    </row>
    <row r="30" spans="1:4" x14ac:dyDescent="0.2">
      <c r="D30" s="21"/>
    </row>
    <row r="31" spans="1:4" x14ac:dyDescent="0.2">
      <c r="D31" s="21"/>
    </row>
    <row r="32" spans="1:4" x14ac:dyDescent="0.2">
      <c r="D32" s="21"/>
    </row>
    <row r="33" spans="4:4" x14ac:dyDescent="0.2">
      <c r="D33" s="21"/>
    </row>
    <row r="34" spans="4:4" x14ac:dyDescent="0.2">
      <c r="D34" s="21"/>
    </row>
    <row r="35" spans="4:4" x14ac:dyDescent="0.2">
      <c r="D35" s="21"/>
    </row>
    <row r="36" spans="4:4" x14ac:dyDescent="0.2">
      <c r="D36" s="21"/>
    </row>
    <row r="37" spans="4:4" x14ac:dyDescent="0.2">
      <c r="D37" s="21"/>
    </row>
    <row r="38" spans="4:4" x14ac:dyDescent="0.2">
      <c r="D38" s="21"/>
    </row>
    <row r="39" spans="4:4" x14ac:dyDescent="0.2">
      <c r="D39" s="21"/>
    </row>
    <row r="40" spans="4:4" x14ac:dyDescent="0.2">
      <c r="D40" s="21"/>
    </row>
    <row r="41" spans="4:4" x14ac:dyDescent="0.2">
      <c r="D41" s="21"/>
    </row>
    <row r="42" spans="4:4" x14ac:dyDescent="0.2">
      <c r="D42" s="21"/>
    </row>
    <row r="43" spans="4:4" x14ac:dyDescent="0.2">
      <c r="D43" s="21"/>
    </row>
    <row r="44" spans="4:4" x14ac:dyDescent="0.2">
      <c r="D44" s="21"/>
    </row>
    <row r="45" spans="4:4" x14ac:dyDescent="0.2">
      <c r="D45" s="21"/>
    </row>
    <row r="46" spans="4:4" x14ac:dyDescent="0.2">
      <c r="D46" s="21"/>
    </row>
    <row r="47" spans="4:4" x14ac:dyDescent="0.2">
      <c r="D47" s="21"/>
    </row>
    <row r="48" spans="4:4" x14ac:dyDescent="0.2">
      <c r="D48" s="21"/>
    </row>
    <row r="49" spans="4:4" x14ac:dyDescent="0.2">
      <c r="D49" s="21"/>
    </row>
    <row r="50" spans="4:4" x14ac:dyDescent="0.2">
      <c r="D50" s="21"/>
    </row>
    <row r="51" spans="4:4" x14ac:dyDescent="0.2">
      <c r="D51" s="21"/>
    </row>
    <row r="52" spans="4:4" x14ac:dyDescent="0.2">
      <c r="D52" s="21"/>
    </row>
    <row r="53" spans="4:4" x14ac:dyDescent="0.2">
      <c r="D53" s="21"/>
    </row>
    <row r="54" spans="4:4" x14ac:dyDescent="0.2">
      <c r="D54" s="21"/>
    </row>
    <row r="55" spans="4:4" x14ac:dyDescent="0.2">
      <c r="D55" s="21"/>
    </row>
    <row r="56" spans="4:4" x14ac:dyDescent="0.2">
      <c r="D56" s="21"/>
    </row>
    <row r="57" spans="4:4" x14ac:dyDescent="0.2">
      <c r="D57" s="21"/>
    </row>
    <row r="58" spans="4:4" x14ac:dyDescent="0.2">
      <c r="D58" s="21"/>
    </row>
    <row r="59" spans="4:4" x14ac:dyDescent="0.2">
      <c r="D59" s="21"/>
    </row>
    <row r="60" spans="4:4" x14ac:dyDescent="0.2">
      <c r="D60" s="21"/>
    </row>
    <row r="61" spans="4:4" x14ac:dyDescent="0.2">
      <c r="D61" s="21"/>
    </row>
    <row r="62" spans="4:4" x14ac:dyDescent="0.2">
      <c r="D62" s="21"/>
    </row>
    <row r="63" spans="4:4" x14ac:dyDescent="0.2">
      <c r="D63" s="21"/>
    </row>
    <row r="64" spans="4:4" x14ac:dyDescent="0.2">
      <c r="D64" s="21"/>
    </row>
    <row r="65" spans="4:4" x14ac:dyDescent="0.2">
      <c r="D65" s="21"/>
    </row>
    <row r="66" spans="4:4" x14ac:dyDescent="0.2">
      <c r="D66" s="21"/>
    </row>
    <row r="67" spans="4:4" x14ac:dyDescent="0.2">
      <c r="D67" s="21"/>
    </row>
    <row r="68" spans="4:4" x14ac:dyDescent="0.2">
      <c r="D68" s="21"/>
    </row>
    <row r="69" spans="4:4" x14ac:dyDescent="0.2">
      <c r="D69" s="21"/>
    </row>
    <row r="70" spans="4:4" x14ac:dyDescent="0.2">
      <c r="D70" s="21"/>
    </row>
    <row r="71" spans="4:4" x14ac:dyDescent="0.2">
      <c r="D71" s="21"/>
    </row>
    <row r="72" spans="4:4" x14ac:dyDescent="0.2">
      <c r="D72" s="21"/>
    </row>
    <row r="73" spans="4:4" x14ac:dyDescent="0.2">
      <c r="D73" s="21"/>
    </row>
    <row r="74" spans="4:4" x14ac:dyDescent="0.2">
      <c r="D74" s="21"/>
    </row>
    <row r="75" spans="4:4" x14ac:dyDescent="0.2">
      <c r="D75" s="21"/>
    </row>
    <row r="76" spans="4:4" x14ac:dyDescent="0.2">
      <c r="D76" s="21"/>
    </row>
  </sheetData>
  <sortState xmlns:xlrd2="http://schemas.microsoft.com/office/spreadsheetml/2017/richdata2" ref="C2:C21">
    <sortCondition ref="C2:C21"/>
  </sortState>
  <pageMargins left="0.7" right="0.7" top="0.75" bottom="0.75" header="0.3" footer="0.3"/>
  <pageSetup orientation="portrait" horizontalDpi="4294967293"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DETALLE</vt:lpstr>
      <vt:lpstr>Listas desplegables</vt:lpstr>
      <vt:lpstr>Años</vt:lpstr>
      <vt:lpstr>Meses</vt:lpstr>
      <vt:lpstr>'Listas desplegables'!Proy_Estrat</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Yohn Mauricio Guerrero Hernandez</dc:creator>
  <cp:lastModifiedBy>Helena Patricia</cp:lastModifiedBy>
  <cp:revision/>
  <dcterms:created xsi:type="dcterms:W3CDTF">2018-02-23T18:02:25Z</dcterms:created>
  <dcterms:modified xsi:type="dcterms:W3CDTF">2021-02-01T22:03:22Z</dcterms:modified>
</cp:coreProperties>
</file>