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jarodriguezb2\OneDrive - sdis.gov.co\26. ABRIL_2026\3_RIESGOS\"/>
    </mc:Choice>
  </mc:AlternateContent>
  <bookViews>
    <workbookView xWindow="-120" yWindow="-120" windowWidth="20730" windowHeight="11160" tabRatio="766"/>
  </bookViews>
  <sheets>
    <sheet name="1. Mapa y plan de tratamiento" sheetId="5" r:id="rId1"/>
    <sheet name="Hoja1" sheetId="11" state="hidden" r:id="rId2"/>
    <sheet name="2. Evaluación de controles F" sheetId="13" r:id="rId3"/>
    <sheet name="Anexos" sheetId="7" r:id="rId4"/>
    <sheet name="Criterios (2)" sheetId="14" state="hidden" r:id="rId5"/>
    <sheet name="Criterios" sheetId="9" state="hidden" r:id="rId6"/>
  </sheets>
  <definedNames>
    <definedName name="_xlnm._FilterDatabase" localSheetId="2" hidden="1">'2. Evaluación de controles F'!#REF!</definedName>
    <definedName name="_xlnm.Print_Area" localSheetId="0">'1. Mapa y plan de tratamiento'!$A$1:$AW$15</definedName>
    <definedName name="_xlnm.Print_Area" localSheetId="2">'2. Evaluación de controles F'!$A$46:$W$67</definedName>
    <definedName name="_xlnm.Print_Area" localSheetId="3">Anexos!$A$1:$G$45</definedName>
    <definedName name="_xlnm.Print_Titles" localSheetId="2">'2. Evaluación de controles 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5" l="1"/>
  <c r="R12" i="5"/>
  <c r="L14" i="5"/>
  <c r="L12" i="5"/>
  <c r="K106" i="13"/>
  <c r="I106" i="13"/>
  <c r="Q106" i="13" s="1"/>
  <c r="R106" i="13" s="1"/>
  <c r="S105" i="13" s="1"/>
  <c r="T101" i="13" s="1"/>
  <c r="U101" i="13" s="1"/>
  <c r="K105" i="13"/>
  <c r="I105" i="13"/>
  <c r="K104" i="13"/>
  <c r="I104" i="13"/>
  <c r="Q104" i="13" s="1"/>
  <c r="K103" i="13"/>
  <c r="I103" i="13"/>
  <c r="Q103" i="13" s="1"/>
  <c r="R103" i="13" s="1"/>
  <c r="K102" i="13"/>
  <c r="I102" i="13"/>
  <c r="K101" i="13"/>
  <c r="I101" i="13"/>
  <c r="E101" i="13"/>
  <c r="K100" i="13"/>
  <c r="I100" i="13"/>
  <c r="K99" i="13"/>
  <c r="I99" i="13"/>
  <c r="K98" i="13"/>
  <c r="I98" i="13"/>
  <c r="K97" i="13"/>
  <c r="I97" i="13"/>
  <c r="K96" i="13"/>
  <c r="I96" i="13"/>
  <c r="K95" i="13"/>
  <c r="I95" i="13"/>
  <c r="E95" i="13"/>
  <c r="K94" i="13"/>
  <c r="I94" i="13"/>
  <c r="Q94" i="13" s="1"/>
  <c r="R94" i="13" s="1"/>
  <c r="S93" i="13" s="1"/>
  <c r="T89" i="13" s="1"/>
  <c r="U89" i="13" s="1"/>
  <c r="K93" i="13"/>
  <c r="I93" i="13"/>
  <c r="Q93" i="13" s="1"/>
  <c r="R93" i="13" s="1"/>
  <c r="K92" i="13"/>
  <c r="I92" i="13"/>
  <c r="K91" i="13"/>
  <c r="I91" i="13"/>
  <c r="Q91" i="13" s="1"/>
  <c r="R91" i="13" s="1"/>
  <c r="K90" i="13"/>
  <c r="I90" i="13"/>
  <c r="Q90" i="13" s="1"/>
  <c r="K89" i="13"/>
  <c r="I89" i="13"/>
  <c r="E89" i="13"/>
  <c r="K88" i="13"/>
  <c r="I88" i="13"/>
  <c r="K87" i="13"/>
  <c r="I87" i="13"/>
  <c r="K86" i="13"/>
  <c r="I86" i="13"/>
  <c r="K85" i="13"/>
  <c r="I85" i="13"/>
  <c r="K84" i="13"/>
  <c r="I84" i="13"/>
  <c r="K83" i="13"/>
  <c r="I83" i="13"/>
  <c r="E83" i="13"/>
  <c r="K82" i="13"/>
  <c r="I82" i="13"/>
  <c r="K81" i="13"/>
  <c r="I81" i="13"/>
  <c r="K80" i="13"/>
  <c r="I80" i="13"/>
  <c r="K79" i="13"/>
  <c r="I79" i="13"/>
  <c r="Q79" i="13" s="1"/>
  <c r="R79" i="13" s="1"/>
  <c r="K78" i="13"/>
  <c r="I78" i="13"/>
  <c r="Q78" i="13" s="1"/>
  <c r="K77" i="13"/>
  <c r="I77" i="13"/>
  <c r="Q77" i="13" s="1"/>
  <c r="E77" i="13"/>
  <c r="K65" i="13"/>
  <c r="I65" i="13"/>
  <c r="K64" i="13"/>
  <c r="I64" i="13"/>
  <c r="K63" i="13"/>
  <c r="I63" i="13"/>
  <c r="K62" i="13"/>
  <c r="I62" i="13"/>
  <c r="K61" i="13"/>
  <c r="I61" i="13"/>
  <c r="K60" i="13"/>
  <c r="I60" i="13"/>
  <c r="E60" i="13"/>
  <c r="K59" i="13"/>
  <c r="I59" i="13"/>
  <c r="Q59" i="13" s="1"/>
  <c r="R59" i="13" s="1"/>
  <c r="S58" i="13" s="1"/>
  <c r="T54" i="13" s="1"/>
  <c r="U54" i="13" s="1"/>
  <c r="K58" i="13"/>
  <c r="I58" i="13"/>
  <c r="K57" i="13"/>
  <c r="I57" i="13"/>
  <c r="Q57" i="13" s="1"/>
  <c r="K56" i="13"/>
  <c r="I56" i="13"/>
  <c r="K55" i="13"/>
  <c r="I55" i="13"/>
  <c r="K54" i="13"/>
  <c r="I54" i="13"/>
  <c r="Q54" i="13" s="1"/>
  <c r="E54" i="13"/>
  <c r="K43" i="13"/>
  <c r="I43" i="13"/>
  <c r="K42" i="13"/>
  <c r="I42" i="13"/>
  <c r="K41" i="13"/>
  <c r="I41" i="13"/>
  <c r="K40" i="13"/>
  <c r="I40" i="13"/>
  <c r="K39" i="13"/>
  <c r="I39" i="13"/>
  <c r="K38" i="13"/>
  <c r="I38" i="13"/>
  <c r="E38" i="13"/>
  <c r="K37" i="13"/>
  <c r="I37" i="13"/>
  <c r="K36" i="13"/>
  <c r="I36" i="13"/>
  <c r="K35" i="13"/>
  <c r="I35" i="13"/>
  <c r="K34" i="13"/>
  <c r="I34" i="13"/>
  <c r="K33" i="13"/>
  <c r="I33" i="13"/>
  <c r="K32" i="13"/>
  <c r="I32" i="13"/>
  <c r="E32" i="13"/>
  <c r="K31" i="13"/>
  <c r="I31" i="13"/>
  <c r="K30" i="13"/>
  <c r="I30" i="13"/>
  <c r="K29" i="13"/>
  <c r="I29" i="13"/>
  <c r="K28" i="13"/>
  <c r="Q28" i="13" s="1"/>
  <c r="R28" i="13" s="1"/>
  <c r="I28" i="13"/>
  <c r="K27" i="13"/>
  <c r="I27" i="13"/>
  <c r="K26" i="13"/>
  <c r="I26" i="13"/>
  <c r="E26" i="13"/>
  <c r="K25" i="13"/>
  <c r="I25" i="13"/>
  <c r="K24" i="13"/>
  <c r="I24" i="13"/>
  <c r="K23" i="13"/>
  <c r="I23" i="13"/>
  <c r="K22" i="13"/>
  <c r="I22" i="13"/>
  <c r="K21" i="13"/>
  <c r="I21" i="13"/>
  <c r="K20" i="13"/>
  <c r="I20" i="13"/>
  <c r="E20" i="13"/>
  <c r="K19" i="13"/>
  <c r="I19" i="13"/>
  <c r="K18" i="13"/>
  <c r="I18" i="13"/>
  <c r="K17" i="13"/>
  <c r="I17" i="13"/>
  <c r="K16" i="13"/>
  <c r="I16" i="13"/>
  <c r="K15" i="13"/>
  <c r="I15" i="13"/>
  <c r="K14" i="13"/>
  <c r="I14" i="13"/>
  <c r="E14" i="13"/>
  <c r="Q55" i="13" l="1"/>
  <c r="Q31" i="13"/>
  <c r="R31" i="13" s="1"/>
  <c r="S30" i="13" s="1"/>
  <c r="T26" i="13" s="1"/>
  <c r="U26" i="13" s="1"/>
  <c r="Q34" i="13"/>
  <c r="R34" i="13" s="1"/>
  <c r="Q39" i="13"/>
  <c r="R54" i="13"/>
  <c r="R55" i="13" s="1"/>
  <c r="S54" i="13" s="1"/>
  <c r="Q60" i="13"/>
  <c r="R60" i="13" s="1"/>
  <c r="R61" i="13" s="1"/>
  <c r="S60" i="13" s="1"/>
  <c r="Q61" i="13"/>
  <c r="Q62" i="13"/>
  <c r="R62" i="13" s="1"/>
  <c r="Q65" i="13"/>
  <c r="R65" i="13" s="1"/>
  <c r="S64" i="13" s="1"/>
  <c r="T60" i="13" s="1"/>
  <c r="U60" i="13" s="1"/>
  <c r="Q83" i="13"/>
  <c r="Q84" i="13"/>
  <c r="Q85" i="13"/>
  <c r="R85" i="13" s="1"/>
  <c r="Q88" i="13"/>
  <c r="R88" i="13" s="1"/>
  <c r="S87" i="13" s="1"/>
  <c r="T83" i="13" s="1"/>
  <c r="U83" i="13" s="1"/>
  <c r="Q100" i="13"/>
  <c r="R100" i="13" s="1"/>
  <c r="S99" i="13" s="1"/>
  <c r="T95" i="13" s="1"/>
  <c r="U95" i="13" s="1"/>
  <c r="Q26" i="13"/>
  <c r="R26" i="13" s="1"/>
  <c r="R27" i="13" s="1"/>
  <c r="S26" i="13" s="1"/>
  <c r="Q27" i="13"/>
  <c r="Q29" i="13"/>
  <c r="R29" i="13" s="1"/>
  <c r="S28" i="13" s="1"/>
  <c r="Q32" i="13"/>
  <c r="R32" i="13" s="1"/>
  <c r="Q33" i="13"/>
  <c r="Q36" i="13"/>
  <c r="R36" i="13" s="1"/>
  <c r="Q37" i="13"/>
  <c r="R37" i="13" s="1"/>
  <c r="S36" i="13" s="1"/>
  <c r="T32" i="13" s="1"/>
  <c r="U32" i="13" s="1"/>
  <c r="Q40" i="13"/>
  <c r="R40" i="13" s="1"/>
  <c r="Q41" i="13"/>
  <c r="Q42" i="13"/>
  <c r="R42" i="13" s="1"/>
  <c r="Q56" i="13"/>
  <c r="R56" i="13" s="1"/>
  <c r="R57" i="13" s="1"/>
  <c r="S56" i="13" s="1"/>
  <c r="Q58" i="13"/>
  <c r="R58" i="13" s="1"/>
  <c r="Q63" i="13"/>
  <c r="Q64" i="13"/>
  <c r="R64" i="13" s="1"/>
  <c r="R77" i="13"/>
  <c r="R78" i="13" s="1"/>
  <c r="S77" i="13" s="1"/>
  <c r="Q80" i="13"/>
  <c r="R80" i="13" s="1"/>
  <c r="S79" i="13" s="1"/>
  <c r="Q81" i="13"/>
  <c r="R81" i="13" s="1"/>
  <c r="Q82" i="13"/>
  <c r="R82" i="13" s="1"/>
  <c r="S81" i="13" s="1"/>
  <c r="T77" i="13" s="1"/>
  <c r="U77" i="13" s="1"/>
  <c r="Q86" i="13"/>
  <c r="Q87" i="13"/>
  <c r="R87" i="13" s="1"/>
  <c r="Q89" i="13"/>
  <c r="R89" i="13" s="1"/>
  <c r="R90" i="13" s="1"/>
  <c r="S89" i="13" s="1"/>
  <c r="Q92" i="13"/>
  <c r="R92" i="13" s="1"/>
  <c r="S91" i="13" s="1"/>
  <c r="Q95" i="13"/>
  <c r="R95" i="13" s="1"/>
  <c r="Q96" i="13"/>
  <c r="Q97" i="13"/>
  <c r="R97" i="13" s="1"/>
  <c r="Q98" i="13"/>
  <c r="Q99" i="13"/>
  <c r="R99" i="13" s="1"/>
  <c r="Q101" i="13"/>
  <c r="R101" i="13" s="1"/>
  <c r="R102" i="13" s="1"/>
  <c r="S101" i="13" s="1"/>
  <c r="Q102" i="13"/>
  <c r="Q105" i="13"/>
  <c r="R105" i="13" s="1"/>
  <c r="Q25" i="13"/>
  <c r="R25" i="13" s="1"/>
  <c r="Q23" i="13"/>
  <c r="R23" i="13" s="1"/>
  <c r="S22" i="13" s="1"/>
  <c r="Q22" i="13"/>
  <c r="R22" i="13" s="1"/>
  <c r="Q21" i="13"/>
  <c r="Q20" i="13"/>
  <c r="Q19" i="13"/>
  <c r="R19" i="13" s="1"/>
  <c r="Q18" i="13"/>
  <c r="R18" i="13" s="1"/>
  <c r="Q17" i="13"/>
  <c r="Q16" i="13"/>
  <c r="Q15" i="13"/>
  <c r="Q14" i="13"/>
  <c r="R14" i="13" s="1"/>
  <c r="Q24" i="13"/>
  <c r="R24" i="13" s="1"/>
  <c r="R20" i="13"/>
  <c r="R21" i="13" s="1"/>
  <c r="S20" i="13" s="1"/>
  <c r="Q30" i="13"/>
  <c r="R30" i="13" s="1"/>
  <c r="Q35" i="13"/>
  <c r="R35" i="13" s="1"/>
  <c r="S34" i="13" s="1"/>
  <c r="Q38" i="13"/>
  <c r="R38" i="13" s="1"/>
  <c r="R39" i="13" s="1"/>
  <c r="S38" i="13" s="1"/>
  <c r="Q43" i="13"/>
  <c r="R43" i="13" s="1"/>
  <c r="S42" i="13" s="1"/>
  <c r="T38" i="13" s="1"/>
  <c r="U38" i="13" s="1"/>
  <c r="R41" i="13"/>
  <c r="S40" i="13" s="1"/>
  <c r="R83" i="13"/>
  <c r="R98" i="13"/>
  <c r="S97" i="13" s="1"/>
  <c r="R104" i="13"/>
  <c r="S103" i="13" s="1"/>
  <c r="R86" i="13"/>
  <c r="S85" i="13" s="1"/>
  <c r="R63" i="13" l="1"/>
  <c r="S62" i="13" s="1"/>
  <c r="R84" i="13"/>
  <c r="S83" i="13" s="1"/>
  <c r="R15" i="13"/>
  <c r="S14" i="13" s="1"/>
  <c r="R96" i="13"/>
  <c r="S95" i="13" s="1"/>
  <c r="R33" i="13"/>
  <c r="S32" i="13" s="1"/>
  <c r="S24" i="13"/>
  <c r="T20" i="13" s="1"/>
  <c r="U20" i="13" s="1"/>
  <c r="S18" i="13"/>
  <c r="T14" i="5"/>
  <c r="T13" i="5"/>
  <c r="T12" i="5"/>
  <c r="T11" i="5"/>
  <c r="R16" i="13" l="1"/>
  <c r="R17" i="13" s="1"/>
  <c r="S16" i="13" s="1"/>
  <c r="T14" i="13" s="1"/>
  <c r="U14" i="13" s="1"/>
  <c r="L11" i="5"/>
  <c r="R13" i="5"/>
  <c r="R11" i="5"/>
  <c r="L13" i="5"/>
</calcChain>
</file>

<file path=xl/sharedStrings.xml><?xml version="1.0" encoding="utf-8"?>
<sst xmlns="http://schemas.openxmlformats.org/spreadsheetml/2006/main" count="689" uniqueCount="245">
  <si>
    <t>PROCESO SISTEMA DE GESTIÓN
FORMATO MAPA DE RIESGOS</t>
  </si>
  <si>
    <t>Código:</t>
  </si>
  <si>
    <t>FOR-SG-013</t>
  </si>
  <si>
    <t>Versión:</t>
  </si>
  <si>
    <t>Fecha:</t>
  </si>
  <si>
    <t>Memo I2025005913 – 21/02/2025</t>
  </si>
  <si>
    <t>Página:</t>
  </si>
  <si>
    <t>1 de 3</t>
  </si>
  <si>
    <t>Clasificación: Información Pública</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</si>
  <si>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</si>
  <si>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</si>
  <si>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</si>
  <si>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</si>
  <si>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</si>
  <si>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</si>
  <si>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</si>
  <si>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</si>
  <si>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</si>
  <si>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</si>
  <si>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</si>
  <si>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</si>
  <si>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</si>
  <si>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</si>
  <si>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</si>
  <si>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</si>
  <si>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</si>
  <si>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</si>
  <si>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</si>
  <si>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</si>
  <si>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</si>
  <si>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t>
  </si>
  <si>
    <t>Monitoreo segundo trimestre</t>
  </si>
  <si>
    <t>Monitoreo tercer 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</si>
  <si>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</si>
  <si>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</si>
  <si>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</si>
  <si>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</si>
  <si>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</si>
  <si>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</si>
  <si>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</si>
  <si>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</si>
  <si>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</si>
  <si>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</si>
  <si>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</si>
  <si>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</si>
  <si>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</si>
  <si>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</si>
  <si>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</si>
  <si>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</si>
  <si>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Logística</t>
  </si>
  <si>
    <t>Gestionar, coordinar y administrar los bienes muebles y equipos por medio de herramientas que permitan el control de inventarios, así como facilitar los servicios de apoyo necesarios para la atención logística institucional por medio de la supervisión de contratos, con el fin de contribuir al normal funcionamiento de la Entidad.</t>
  </si>
  <si>
    <t>Gestionar los procesos de selección para la adquisición de servicios de apoyo a la operación y prestación de servicios internos requeridos por la entidad</t>
  </si>
  <si>
    <t>Circular No. 014 del 27/03/2026</t>
  </si>
  <si>
    <t>R-GL-002</t>
  </si>
  <si>
    <t>1. Falta de seguimiento a la adecuada administración de los bienes y prestación de servicios de apoyo en unidades operativas de la entidad.</t>
  </si>
  <si>
    <t>Posibilidad de pérdida reputacional en la imagen institucional de la Secretaría Distrital de Integración Social por fallas en la aplicación de los procedimientos, desconocimiento y/o desviación en la ejecución de las actividades asociadas con la gestión de los servicios de apoyo logístico, debido a falta de herramientas de seguimiento e información generada en la ejecución de los servicios de apoyo.</t>
  </si>
  <si>
    <t>Económica y reputacional</t>
  </si>
  <si>
    <t>Ejecución y administración de procesos</t>
  </si>
  <si>
    <t>60% - Media</t>
  </si>
  <si>
    <t>60% - Moderado</t>
  </si>
  <si>
    <t>1. Mensualmente, el equipo de apoyo logístico asignado por el (la) Subdirector(a) Administrativo(a) y Financiero(a) es el responsable de planificar y gestionar visitas en sitio a las diferentes unidades operativas de la Entidad, con el fin de verificar la adecuada administración de los bienes y prestación de los servicios de apoyo, establecidos en el seguimiento al Proyecto de Inversión (7946 - Fortalecimiento de la Gestión Pública Institucional en Bogotá D.C.), asociado al proceso de Gestión Logística.  En cumplimiento a lo establecido en los procedimientos Toma física de inventarios PCD-GL-001 y Traslado de bienes PCD-GL-002
Como evidencia se encuentra herramienta Microsoft forms, con las listas de chequeo por tipo de servicio logístico, debidamente diligenciadas en el proceso de verificación.</t>
  </si>
  <si>
    <t>Preventiva</t>
  </si>
  <si>
    <t>Manual</t>
  </si>
  <si>
    <t>40% - Baja</t>
  </si>
  <si>
    <t>Reducir</t>
  </si>
  <si>
    <t>El equipo de apoyo logístico asignado(a) por el Subdirector(a) Administrativo(a) y Financiero(a)</t>
  </si>
  <si>
    <t>(Número de visitas de verificación realizadas / Número de visitas de verificación programadas en el periodo)*100
Nota: para cada trimestre se tienen programadas 30 visitas</t>
  </si>
  <si>
    <t>2. Baja sistematización y herramientas que permitan administrar la información generada como producto de la ejecución de los servicios de apoyo.</t>
  </si>
  <si>
    <t>El funcionario(a) o contratista asignado(a) por el Subdirector(a) Administrativo(a) y Financiero(a)</t>
  </si>
  <si>
    <t>(Número de pruebas representativas realizadas / Número de pruebas representativas programadas en el periodo)*100 
Nota: para la Vigencia 2026, se tienen programadas 490 Unidades Operativas</t>
  </si>
  <si>
    <t>Durante el primer trimestre del año 2026, se llevaron a cabo un total de 133 Pruebas Representativas en 113  Unidades Operativas de la entidad, en las cuales se identificaron 10.825 bienes de inventario asignados a funcionarios y contratistas:
Enero: 12 Pruebas
Febrero: 66 Pruebas
Marzo:  55 Pruebas
Como evidencia, se anexa base de datos con la relación de las pruebas representativas ejecutadas en el periodo y el repositorio  con los Formato Prueba representativa de inventario de bienes (FOR-GL-044), diligenciados</t>
  </si>
  <si>
    <t>Gestionar los procesos de selección para la adquisición de
servicios de apoyo a la operación y prestación de servicios
internos requeridos por la entidad</t>
  </si>
  <si>
    <t>R-GL-003</t>
  </si>
  <si>
    <t>1. Falta de suministro de información e insumos en tiempo real de los procesos responsables conforme a las novedades y necesidades presentadas en unidades operativas de la entidad.</t>
  </si>
  <si>
    <t>Posibilidad de suspensión o no prestación de los servicios de apoyo logístico de manera oportuna en las unidades operativas, generando inconvenientes en la prestación de los servicios misionales que ofrece la Secretaría Distrital de Integración Social a los usuarios, debido a la falta de suministro de información, novedades presentadas en las unidades operativas o falta de oportunidad en los procesos de contratación de los servicios.</t>
  </si>
  <si>
    <t>40% - Menor</t>
  </si>
  <si>
    <t>1. Semestralmente el funcionario(a) o contratista asignado(a) por el Subdirector(a) Administrativo(a) y Financiero(a) realiza seguimiento a la gestión y el estado de los procesos de contratación de servicios de apoyo logístico, de acuerdo con el Plan Anual de Adquisiciones, generando las alertas tempranas al equipo de apoyo logístico, para garantizar la oportuna contratación de los servicios de apoyo.
Como evidencia, se encuentra el archivo en formato Excel con el estado actual de los procesos de contratación y las alertas tempranas generadas.</t>
  </si>
  <si>
    <t>(Número de procesos contractuales gestionados / Número procesos contractuales requeridos en el periodo)*100 
Nota: 
Semestre I: 8 Procesos
Semestre II: 20 Procesos</t>
  </si>
  <si>
    <t>2. Mensualmente, El funcionario(a) o contratista delegado(a) por el Subdirector(a) Administrativo(a) y Financiero(a) realiza la validación y conciliación de la base de datos de predios activos administrados por la entidad en los que se prestan servicios misionales, con el fin de asegurar el pago de los servicios públicos y evitar suspension en la prestación de los servicios misionales de la entidad, conforme al procedimiento Pago de servicios públicos PCD-GL-008
Como evidencia, a aportará la matriz de los predios activos administrados por la entidad en los que se prestan servicios misionales, con la conciliación del pago de los servicios públicos, de acuerdo a su periodo de facturación.</t>
  </si>
  <si>
    <t>(predios activos administrados por la entidad con servicios públicos pagados / total de predios activos administrados por la entidad en los que se prestan los servicios misionales) × 100</t>
  </si>
  <si>
    <r>
      <t>2. Mensualmente, El funcionario(a) o contratista delegado(a) por el Subdirector(a) Administrativo(a) y Financiero(a) realiza la v</t>
    </r>
    <r>
      <rPr>
        <sz val="12"/>
        <color rgb="FFFF0000"/>
        <rFont val="Arial"/>
        <family val="2"/>
      </rPr>
      <t>alidación y conciliación</t>
    </r>
    <r>
      <rPr>
        <sz val="12"/>
        <rFont val="Arial"/>
        <family val="2"/>
      </rPr>
      <t xml:space="preserve"> de la base de datos de </t>
    </r>
    <r>
      <rPr>
        <sz val="12"/>
        <color rgb="FFFF0000"/>
        <rFont val="Arial"/>
        <family val="2"/>
      </rPr>
      <t>predios activos administrados por la entidad en los que se prestan servicios misiona</t>
    </r>
    <r>
      <rPr>
        <sz val="12"/>
        <rFont val="Arial"/>
        <family val="2"/>
      </rPr>
      <t xml:space="preserve">les, con el fin de asegurar el </t>
    </r>
    <r>
      <rPr>
        <sz val="12"/>
        <color rgb="FFFF0000"/>
        <rFont val="Arial"/>
        <family val="2"/>
      </rPr>
      <t>pago de los servicios públicos</t>
    </r>
    <r>
      <rPr>
        <sz val="12"/>
        <rFont val="Arial"/>
        <family val="2"/>
      </rPr>
      <t xml:space="preserve"> y evitar suspension en la prestación de los servicios misionales de la entidad, conforme al procedimiento Pago de servicios públicos PCD-GL-008
Como evidencia, a aportará la matriz de los </t>
    </r>
    <r>
      <rPr>
        <sz val="12"/>
        <color rgb="FFFF0000"/>
        <rFont val="Arial"/>
        <family val="2"/>
      </rPr>
      <t>predios activos administrados por la entidad en los que se prestan servicios misionales</t>
    </r>
    <r>
      <rPr>
        <sz val="12"/>
        <rFont val="Arial"/>
        <family val="2"/>
      </rPr>
      <t>, con la conciliación del pago de los servicios públicos, de acuerdo a su periodo de facturación.</t>
    </r>
  </si>
  <si>
    <r>
      <t>2. Mensualmente, El funcionario(a) o contratista delegado(a) por el Subdirector(a) Administrativo(a) y Financiero(a) realiza la</t>
    </r>
    <r>
      <rPr>
        <sz val="10"/>
        <color rgb="FFFF0000"/>
        <rFont val="Arial"/>
        <family val="2"/>
      </rPr>
      <t xml:space="preserve"> validación y conciliación de la base de datos de predios frente a las inclusiones, exclusiones y facturación recibida</t>
    </r>
    <r>
      <rPr>
        <sz val="10"/>
        <rFont val="Arial"/>
        <family val="2"/>
      </rPr>
      <t>, con el fin de asegurar el pago oportuno de los servicios públicos y prevenir suspensiones.
Como evidencia, se encuentra</t>
    </r>
    <r>
      <rPr>
        <sz val="10"/>
        <color rgb="FFFF0000"/>
        <rFont val="Arial"/>
        <family val="2"/>
      </rPr>
      <t xml:space="preserve"> la conciliación de los predios y el listado de inclusiones/excursiones gestionadas frente a la facturación recibida, con los soportes de pago oportuno sin intereses de mora por el no pago o pago tardío en los predios validados y conciliados en el periodo</t>
    </r>
    <r>
      <rPr>
        <sz val="10"/>
        <rFont val="Arial"/>
        <family val="2"/>
      </rPr>
      <t>, conforme al procedimiento Pago de servicios públicos PCD-GL-008</t>
    </r>
  </si>
  <si>
    <t>2 de 3</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</si>
  <si>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</si>
  <si>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Fecha de elaboración:</t>
  </si>
  <si>
    <t>Proceso:</t>
  </si>
  <si>
    <t>Nombres y apellidos del gestor de proceso:</t>
  </si>
  <si>
    <t>CÓDIGO</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</si>
  <si>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</si>
  <si>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</si>
  <si>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</si>
  <si>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</si>
  <si>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</si>
  <si>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</si>
  <si>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</si>
  <si>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</si>
  <si>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</si>
  <si>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</si>
  <si>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</si>
  <si>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</si>
  <si>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</si>
  <si>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</si>
  <si>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</si>
  <si>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Tipo de control</t>
  </si>
  <si>
    <t>Peso</t>
  </si>
  <si>
    <t>Implementación del control</t>
  </si>
  <si>
    <t>Documentación</t>
  </si>
  <si>
    <t>¿Se identifica claramente el propósito de la actividad de control?</t>
  </si>
  <si>
    <t>Frecuencia</t>
  </si>
  <si>
    <t>Evidencia</t>
  </si>
  <si>
    <t>Media</t>
  </si>
  <si>
    <t>1. Mensualmente, el equipo de apoyo logístico asignado por el (la) Subdirector(a) Administrativo(a) y Financiero(a) es el responsable de planificar y gestionar visitas en sitio a las diferentes unidades operativas de la Entidad, con el fin de verificar la adecuada administración de los bienes y prestación de los servicios de apoyo, establecidos en el seguimiento al Proyecto de Inversión (7946 - Fortalecimiento de la Gestión Pública Institucional en Bogotá D.C.), asociado al proceso de Gestión Logística. En cumplimiento a lo establecido en los procedimientos Toma física de inventarios PCD-GL-001 y Traslado de bienes PCD-GL-002
Como evidencia se encuentra herramienta Microsoft forms, con las listas de chequeo por tipo de servicio logístico, debidamente diligenciadas en el proceso de verificación.</t>
  </si>
  <si>
    <t>Preventivo</t>
  </si>
  <si>
    <t>Sin documentar</t>
  </si>
  <si>
    <t>Identificado</t>
  </si>
  <si>
    <t>Si</t>
  </si>
  <si>
    <t>Continua</t>
  </si>
  <si>
    <t>Con registro</t>
  </si>
  <si>
    <t xml:space="preserve">2. </t>
  </si>
  <si>
    <t>No aplica</t>
  </si>
  <si>
    <t>2. Mensualmente, el equipo de inventarios asignado por el Subdirector(a) Administrativo(a) y Financiero(a) es el responsable de planificar y gestionar las pruebas representativas de los bienes, muebles y equipos que se encuentran bajo la custodia y responsabilidad de los funcionarios  y contratistas en las unidades operativas de la Secretaria Distrital de Integración Social, de acuerdo a lo estableido en el procedimiento Toma física de inventario  (PCD-GL-001); Con el  objetivo de administrar y controlar los bienes de inventarios de toda la Entidad.
Como evidencia se cuentan con los Formato Prueba representativa de inventario de bienes (FOR-GL-044) diligenciados en el periodo.</t>
  </si>
  <si>
    <t>Documentado</t>
  </si>
  <si>
    <t>3.</t>
  </si>
  <si>
    <t xml:space="preserve">1. </t>
  </si>
  <si>
    <t>2.</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</si>
  <si>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</si>
  <si>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responsable de la revisión:</t>
  </si>
  <si>
    <t>OBSERVACIONES AL DISEÑO DEL CONTROL</t>
  </si>
  <si>
    <t>1.</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</si>
  <si>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</si>
  <si>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responsable de la evaluación:</t>
  </si>
  <si>
    <t>OBSERVACIONES A LA EJECUCIÓN DEL CONTROL</t>
  </si>
  <si>
    <t>3 de 3</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</si>
  <si>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</si>
  <si>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</si>
  <si>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</si>
  <si>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</si>
  <si>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</si>
  <si>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</si>
  <si>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</si>
  <si>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</si>
  <si>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</si>
  <si>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</si>
  <si>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</si>
  <si>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</si>
  <si>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</si>
  <si>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</si>
  <si>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</si>
  <si>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</si>
  <si>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</si>
  <si>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</si>
  <si>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</si>
  <si>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Interrupción / Eventos externos / Daños a activos fijos.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</si>
  <si>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</si>
  <si>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</si>
  <si>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</si>
  <si>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</si>
  <si>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</si>
  <si>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</si>
  <si>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</si>
  <si>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</si>
  <si>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</si>
  <si>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</si>
  <si>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</si>
  <si>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</si>
  <si>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</si>
  <si>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</si>
  <si>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</si>
  <si>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</si>
  <si>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</si>
  <si>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</si>
  <si>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</si>
  <si>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</si>
  <si>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</si>
  <si>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</si>
  <si>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</si>
  <si>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</si>
  <si>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</si>
  <si>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</si>
  <si>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</si>
  <si>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</si>
  <si>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</si>
  <si>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</si>
  <si>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</si>
  <si>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</si>
  <si>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</si>
  <si>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</si>
  <si>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</si>
  <si>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</si>
  <si>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</si>
  <si>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</si>
  <si>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</si>
  <si>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</si>
  <si>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</si>
  <si>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</si>
  <si>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</si>
  <si>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</si>
  <si>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</si>
  <si>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</si>
  <si>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</si>
  <si>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</si>
  <si>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</si>
  <si>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80% - Mayor</t>
  </si>
  <si>
    <t>100% - Catastrófico</t>
  </si>
  <si>
    <t>100% - Muy alta</t>
  </si>
  <si>
    <t>Alto</t>
  </si>
  <si>
    <t>Extremo</t>
  </si>
  <si>
    <t>20% - Muy baja</t>
  </si>
  <si>
    <t>80% - Alta</t>
  </si>
  <si>
    <t>Bajo</t>
  </si>
  <si>
    <t>Probabilidad / 
                     Impacto</t>
  </si>
  <si>
    <t xml:space="preserve">Riesgo materializado </t>
  </si>
  <si>
    <t>Forma de ejecución</t>
  </si>
  <si>
    <t>SI</t>
  </si>
  <si>
    <t>Detectiva</t>
  </si>
  <si>
    <t>NO</t>
  </si>
  <si>
    <t>Automática</t>
  </si>
  <si>
    <t>Establecer acciones</t>
  </si>
  <si>
    <t>Decisión del lider</t>
  </si>
  <si>
    <t>Aceptar</t>
  </si>
  <si>
    <t>Evitar</t>
  </si>
  <si>
    <t>Atributos de eficiencia</t>
  </si>
  <si>
    <t>Tipo</t>
  </si>
  <si>
    <t>Detectivo</t>
  </si>
  <si>
    <t>Correctivo</t>
  </si>
  <si>
    <t>Implementación</t>
  </si>
  <si>
    <t>Automático</t>
  </si>
  <si>
    <t>Atributos informativos</t>
  </si>
  <si>
    <t>No identificado</t>
  </si>
  <si>
    <t>Propósito</t>
  </si>
  <si>
    <t>Aleatoria</t>
  </si>
  <si>
    <t>No</t>
  </si>
  <si>
    <t>Sin registro</t>
  </si>
  <si>
    <t>Probabilidad Inherente</t>
  </si>
  <si>
    <t>10/04/2026. No se generan observaciones o recomendaciones respecto a los avances y evidencias presentados en el monitoreo al riesgo de gestión.</t>
  </si>
  <si>
    <t>2. Mensualmente, El funcionario(a) o contratista delegado(a) por el Subdirector(a) Administrativo(a) y Financiero(a) realiza la validación y conciliación de la base de datos de predios activos administrados por la entidad en los que se prestan servicios misionales, con el fin de asegurar el pago de los servicios públicos y evitar suspensión en la prestación de los servicios misionales de la entidad, conforme al procedimiento Pago de servicios públicos PCD-GL-008
Como evidencia, a aportará la matriz de los predios activos administrados por la entidad en los que se prestan servicios misionales, con la conciliación del pago de los servicios públicos, de acuerdo a su periodo de facturación.</t>
  </si>
  <si>
    <t>En el primer trimestre de la vigencia 2026, el equipo de apoyo logístico realizó un total de 23 visitas a las unidades operativas de la entidad, en donde se verificó la adecuada administración de los bienes y prestación de los servicios de apoyo, así:
Enero:  5 Visitas
Febrero:  10 Visitas
Marzo:  8 Visitas
Cabe precisar que durante el mes de enero varios servicios de la entidad se encontraban en receso, lo que implicó el cierre temporal de las Unidades Operativas y limitó la ejecución de actividades en territorio. No obstante, en el proceso se adelantó acciones internas orientadas a la conformación del equipo de apoyo logístico y los planes de trabajo para la vigencia 2026, incluyendo las visitas a las unidades operativas en la vigencia durante la vigencia.
Sin embargo,  desde el equipo de Gestión Logística se efectuarán las respectivas recomendaciones y orientaciones al equipo de mantenimiento para tomar las acciones de seguimiento pertinente.
Como evidencia,  se anexa base de datos con la relación de las unidades operativas visitadas con la respectiva información obtenida.</t>
  </si>
  <si>
    <t>2. Mensualmente, el equipo de inventarios asignado por el Subdirector(a) Administrativo(a) y Financiero(a) es el responsable de planificar y gestionar las pruebas representativas de los bienes, muebles y equipos que se encuentran bajo la custodia y responsabilidad de los funcionarios  y contratistas en las unidades operativas de la Secretaria Distrital de Integración Social, de acuerdo a lo establecido en el Procedimiento Toma física de inventario  (PCD-GL-001); Con el  objetivo de administrar y controlar los bienes de inventarios de toda la Entidad. En cumplimiento a lo establecido en los procedimientos Toma física de inventarios PCD-GL-001 y Traslado de bienes PCD-GL-002
Como evidencia se cuentan con los Formato Prueba representativa de inventario de bienes (FOR-GL-044) diligenciados en el periodo.</t>
  </si>
  <si>
    <t xml:space="preserve">En  el primer trimestre  de la vigencia 2026, se efectuó el pago de los servicios públicos en  un total de 434  predios que se encuentran activos y bajo la administración de la la entidad y en los que se encuentran ubicadas 595 unidades operativas.
Como evidencia,  se anexa base de datos con la relación de los predios activos administrados por la entidad con la conciliación del pago de los servicios públicos en el periodo.
</t>
  </si>
  <si>
    <t xml:space="preserve">Dentro de los 8 procesos contractuales, asociados al proceso de Gestión Logística y establecidos para primer semestre de la vigencia 2026,  1 (un) proceso fue adjudicado en el primer trimestre, que corresponde al servicio de transporte terrestre - Taxis (con fecha de adjudicación 10/03/2026).
Como evidencia, se anexa matriz de excel con el seguimiento y control a la gestión de los 8 procesos contractuales, proyectados en el PAA, para el primer semestre de la vigencia 
</t>
  </si>
  <si>
    <t>Daniel Alberto Moque Reyes</t>
  </si>
  <si>
    <t>10/04/2026. Se sugiere revisar y ajustar el reporte culitativo, toda vez que, en el indicador se especifica que para 1 semestre se realizará el seguimiento a 8 contratos y en el reporte cualitativo se hace referencia 28 procesos, Así mismo, en la evidencia en la matriz se sugiere señalar cuales son los procesos contractuales que se asocian al reporte.
13/04/2026.  No se generan observaciones o recomendaciones respecto a los avances y evidencias presentados en el monitoreo al riesgo de gestión.</t>
  </si>
  <si>
    <t>10/04/2026: 
Se sugirere revisar y ajustar la descripción del reporte cualitativo, dado que no son claros los valores del indicador  numerador y denominador con los que se obtiene como avance en el periodo el 100% toda vez, que el reporte cualitativo describe diferentes cifras mensuales.
13/04/2026.  No se generan observaciones o recomendaciones respecto a los avances y evidencias presentados en el monitoreo al riesgo de gestión.</t>
  </si>
  <si>
    <t>Andrea Rodriguez Bendeck</t>
  </si>
  <si>
    <t>El diseño del control cumple con la estructura y variables definidas en el Lineamiento Administración de riesgos vigente. Los atributos de eficiencia e informativos se califican de acuerdo con lo observado en el diseño y en coherencia con los soportes propuestos para presentar como evidencia de la ejecución del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</si>
</sst>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z val="10"/>
      <color rgb="FFFF0000"/>
      <name val="Arial"/>
      <family val="2"/>
    </font>
    <font>
      <sz val="12"/>
      <color rgb="FFFF0000"/>
      <name val="Arial"/>
      <family val="2"/>
    </font>
    <font>
      <sz val="11"/>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s>
  <cellStyleXfs count="9">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57">
    <xf numFmtId="0" fontId="0" fillId="0" borderId="0" xfId="0"/>
    <xf numFmtId="0" fontId="5" fillId="2" borderId="2" xfId="0" applyFont="1" applyFill="1" applyBorder="1" applyAlignment="1" applyProtection="1">
      <alignment horizontal="center" vertical="center" wrapText="1"/>
      <protection locked="0"/>
    </xf>
    <xf numFmtId="0" fontId="5" fillId="0" borderId="0" xfId="0" applyFont="1"/>
    <xf numFmtId="0" fontId="5" fillId="0" borderId="0" xfId="0" applyFont="1" applyAlignment="1">
      <alignment vertical="center"/>
    </xf>
    <xf numFmtId="0" fontId="5" fillId="2" borderId="0" xfId="0" applyFont="1" applyFill="1" applyAlignment="1">
      <alignment vertical="center"/>
    </xf>
    <xf numFmtId="0" fontId="5"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7" fillId="2" borderId="0" xfId="0" applyFont="1" applyFill="1" applyProtection="1">
      <protection locked="0"/>
    </xf>
    <xf numFmtId="0" fontId="0" fillId="0" borderId="0" xfId="0" applyProtection="1">
      <protection locked="0"/>
    </xf>
    <xf numFmtId="0" fontId="7" fillId="2" borderId="0" xfId="0" applyFont="1" applyFill="1" applyAlignment="1" applyProtection="1">
      <alignment vertical="center"/>
      <protection locked="0"/>
    </xf>
    <xf numFmtId="0" fontId="5" fillId="2" borderId="0" xfId="0" applyFont="1" applyFill="1" applyProtection="1">
      <protection locked="0"/>
    </xf>
    <xf numFmtId="0" fontId="5" fillId="11"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top"/>
      <protection locked="0"/>
    </xf>
    <xf numFmtId="0" fontId="4" fillId="0" borderId="0" xfId="0" applyFont="1"/>
    <xf numFmtId="0" fontId="5" fillId="3" borderId="0" xfId="0" applyFont="1" applyFill="1" applyAlignment="1">
      <alignment horizontal="center" vertical="center" wrapText="1"/>
    </xf>
    <xf numFmtId="0" fontId="0" fillId="8" borderId="0" xfId="0" applyFill="1"/>
    <xf numFmtId="0" fontId="5" fillId="8" borderId="3" xfId="0" applyFont="1" applyFill="1" applyBorder="1"/>
    <xf numFmtId="0" fontId="4" fillId="3" borderId="2"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0" fillId="8" borderId="0" xfId="0" applyFill="1" applyProtection="1">
      <protection locked="0"/>
    </xf>
    <xf numFmtId="0" fontId="4" fillId="3" borderId="2" xfId="0" applyFont="1" applyFill="1" applyBorder="1" applyAlignment="1">
      <alignment vertical="center"/>
    </xf>
    <xf numFmtId="9" fontId="0" fillId="3" borderId="2" xfId="0" applyNumberFormat="1" applyFill="1" applyBorder="1" applyAlignment="1">
      <alignment horizontal="center" vertical="center"/>
    </xf>
    <xf numFmtId="0" fontId="4" fillId="0" borderId="2" xfId="0" applyFont="1" applyBorder="1" applyAlignment="1">
      <alignment vertical="center"/>
    </xf>
    <xf numFmtId="0" fontId="4" fillId="7" borderId="2" xfId="0" applyFont="1" applyFill="1" applyBorder="1" applyAlignment="1">
      <alignment horizontal="center" vertical="center"/>
    </xf>
    <xf numFmtId="0" fontId="4" fillId="3" borderId="1" xfId="0" applyFont="1" applyFill="1" applyBorder="1" applyAlignment="1" applyProtection="1">
      <alignment vertical="center" wrapText="1"/>
      <protection locked="0"/>
    </xf>
    <xf numFmtId="0" fontId="9" fillId="8" borderId="0" xfId="0" applyFont="1" applyFill="1" applyAlignment="1">
      <alignment horizontal="center" vertical="center"/>
    </xf>
    <xf numFmtId="0" fontId="10" fillId="8" borderId="0" xfId="0" applyFont="1" applyFill="1" applyAlignment="1">
      <alignment horizontal="center" vertical="center"/>
    </xf>
    <xf numFmtId="0" fontId="9" fillId="8" borderId="0" xfId="0" applyFont="1" applyFill="1" applyAlignment="1">
      <alignment horizontal="center"/>
    </xf>
    <xf numFmtId="0" fontId="9" fillId="8" borderId="0" xfId="0" applyFont="1" applyFill="1"/>
    <xf numFmtId="0" fontId="5" fillId="8" borderId="0" xfId="0" applyFont="1" applyFill="1"/>
    <xf numFmtId="0" fontId="10" fillId="8" borderId="0" xfId="0" applyFont="1" applyFill="1" applyAlignment="1">
      <alignment vertical="center" wrapText="1"/>
    </xf>
    <xf numFmtId="0" fontId="9" fillId="8" borderId="0" xfId="0" applyFont="1" applyFill="1" applyAlignment="1" applyProtection="1">
      <alignment vertical="center" wrapText="1"/>
      <protection locked="0"/>
    </xf>
    <xf numFmtId="0" fontId="9" fillId="8" borderId="0" xfId="0" applyFont="1" applyFill="1" applyAlignment="1">
      <alignment vertical="center"/>
    </xf>
    <xf numFmtId="0" fontId="11" fillId="2" borderId="2" xfId="0" applyFont="1" applyFill="1" applyBorder="1" applyAlignment="1">
      <alignment vertical="center"/>
    </xf>
    <xf numFmtId="0" fontId="11" fillId="2" borderId="2"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wrapText="1"/>
      <protection locked="0"/>
    </xf>
    <xf numFmtId="0" fontId="11" fillId="2" borderId="2" xfId="0" applyFont="1" applyFill="1" applyBorder="1" applyAlignment="1" applyProtection="1">
      <alignment vertical="center"/>
      <protection locked="0"/>
    </xf>
    <xf numFmtId="0" fontId="4" fillId="11" borderId="2" xfId="4" applyFill="1" applyBorder="1" applyAlignment="1" applyProtection="1">
      <alignment horizontal="center" vertical="center" wrapText="1"/>
      <protection locked="0"/>
    </xf>
    <xf numFmtId="0" fontId="3" fillId="0" borderId="0" xfId="2"/>
    <xf numFmtId="9" fontId="0" fillId="0" borderId="0" xfId="3" applyFont="1"/>
    <xf numFmtId="0" fontId="3" fillId="0" borderId="0" xfId="2" applyAlignment="1">
      <alignment horizontal="center" vertical="center"/>
    </xf>
    <xf numFmtId="9" fontId="3" fillId="0" borderId="0" xfId="2" applyNumberFormat="1"/>
    <xf numFmtId="0" fontId="22" fillId="2" borderId="0" xfId="0" applyFont="1" applyFill="1" applyAlignment="1" applyProtection="1">
      <alignment horizontal="center" vertical="top"/>
      <protection locked="0"/>
    </xf>
    <xf numFmtId="0" fontId="8" fillId="2" borderId="0" xfId="0" applyFont="1" applyFill="1" applyAlignment="1" applyProtection="1">
      <alignment horizontal="left" vertical="top"/>
      <protection locked="0"/>
    </xf>
    <xf numFmtId="0" fontId="23" fillId="2" borderId="0" xfId="0" applyFont="1" applyFill="1" applyAlignment="1" applyProtection="1">
      <alignment horizontal="right" vertical="top"/>
      <protection locked="0"/>
    </xf>
    <xf numFmtId="0" fontId="4" fillId="2" borderId="1" xfId="0" applyFont="1" applyFill="1" applyBorder="1" applyAlignment="1" applyProtection="1">
      <alignment horizontal="justify" vertical="center" wrapText="1"/>
      <protection locked="0"/>
    </xf>
    <xf numFmtId="0" fontId="4" fillId="2" borderId="1" xfId="4" applyFill="1" applyBorder="1" applyAlignment="1" applyProtection="1">
      <alignment horizontal="justify" vertical="center" wrapText="1"/>
      <protection locked="0"/>
    </xf>
    <xf numFmtId="0" fontId="4" fillId="8" borderId="26" xfId="5" applyFont="1" applyFill="1" applyBorder="1" applyAlignment="1" applyProtection="1">
      <alignment horizontal="justify" vertical="center" wrapText="1"/>
      <protection locked="0"/>
    </xf>
    <xf numFmtId="0" fontId="4" fillId="0" borderId="0" xfId="0" applyFont="1" applyAlignment="1">
      <alignment vertical="center" wrapText="1"/>
    </xf>
    <xf numFmtId="0" fontId="21" fillId="0" borderId="0" xfId="0" applyFont="1" applyAlignment="1">
      <alignment vertical="center" wrapText="1"/>
    </xf>
    <xf numFmtId="0" fontId="4" fillId="2" borderId="1"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4" fillId="2" borderId="0" xfId="0" applyFont="1" applyFill="1" applyProtection="1">
      <protection locked="0"/>
    </xf>
    <xf numFmtId="0" fontId="4" fillId="8" borderId="0" xfId="0" applyFont="1" applyFill="1" applyProtection="1">
      <protection locked="0"/>
    </xf>
    <xf numFmtId="0" fontId="4" fillId="8" borderId="0" xfId="0" applyFont="1" applyFill="1" applyAlignment="1" applyProtection="1">
      <alignment vertical="center"/>
      <protection locked="0"/>
    </xf>
    <xf numFmtId="0" fontId="4" fillId="2" borderId="0" xfId="0" applyFont="1" applyFill="1" applyAlignment="1" applyProtection="1">
      <alignment vertical="center"/>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9" fontId="4" fillId="3" borderId="2"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5" fillId="2" borderId="0" xfId="0" applyFont="1" applyFill="1" applyAlignment="1" applyProtection="1">
      <alignment horizontal="center" vertical="top"/>
      <protection locked="0"/>
    </xf>
    <xf numFmtId="0" fontId="4"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13" fillId="8" borderId="0" xfId="7" applyFont="1" applyFill="1" applyAlignment="1" applyProtection="1">
      <alignment wrapText="1"/>
      <protection locked="0"/>
    </xf>
    <xf numFmtId="0" fontId="13" fillId="8" borderId="0" xfId="7" applyFont="1" applyFill="1" applyAlignment="1" applyProtection="1">
      <alignment horizontal="center" wrapText="1"/>
      <protection locked="0"/>
    </xf>
    <xf numFmtId="0" fontId="4" fillId="8" borderId="0" xfId="7" applyFont="1" applyFill="1" applyAlignment="1" applyProtection="1">
      <alignment horizontal="left" wrapText="1"/>
      <protection locked="0"/>
    </xf>
    <xf numFmtId="0" fontId="4" fillId="8" borderId="0" xfId="7" applyFont="1" applyFill="1" applyAlignment="1" applyProtection="1">
      <alignment horizontal="center" wrapText="1"/>
      <protection locked="0"/>
    </xf>
    <xf numFmtId="0" fontId="4" fillId="8" borderId="0" xfId="7" applyFont="1" applyFill="1" applyAlignment="1" applyProtection="1">
      <alignment horizontal="center" vertical="center" wrapText="1"/>
      <protection locked="0"/>
    </xf>
    <xf numFmtId="0" fontId="11" fillId="8" borderId="2" xfId="7" applyFont="1" applyFill="1" applyBorder="1" applyAlignment="1" applyProtection="1">
      <alignment horizontal="left" vertical="center" wrapText="1"/>
      <protection locked="0"/>
    </xf>
    <xf numFmtId="0" fontId="5" fillId="8" borderId="0" xfId="7" applyFont="1" applyFill="1" applyAlignment="1" applyProtection="1">
      <alignment vertical="center" wrapText="1"/>
      <protection locked="0"/>
    </xf>
    <xf numFmtId="0" fontId="17" fillId="8" borderId="0" xfId="7" applyFont="1" applyFill="1" applyAlignment="1" applyProtection="1">
      <alignment horizontal="left" wrapText="1"/>
      <protection locked="0"/>
    </xf>
    <xf numFmtId="0" fontId="20" fillId="8" borderId="0" xfId="7" applyFont="1" applyFill="1" applyAlignment="1" applyProtection="1">
      <alignment horizontal="left" vertical="center"/>
      <protection locked="0"/>
    </xf>
    <xf numFmtId="0" fontId="18" fillId="8" borderId="0" xfId="7" applyFont="1" applyFill="1" applyAlignment="1" applyProtection="1">
      <alignment horizontal="left" vertical="center"/>
      <protection locked="0"/>
    </xf>
    <xf numFmtId="0" fontId="20" fillId="8" borderId="0" xfId="7" applyFont="1" applyFill="1" applyAlignment="1" applyProtection="1">
      <alignment horizontal="center" wrapText="1"/>
      <protection locked="0"/>
    </xf>
    <xf numFmtId="0" fontId="14" fillId="8" borderId="0" xfId="7" applyFont="1" applyFill="1" applyAlignment="1" applyProtection="1">
      <alignment horizontal="center" vertical="center" wrapText="1"/>
      <protection locked="0"/>
    </xf>
    <xf numFmtId="0" fontId="4" fillId="8" borderId="0" xfId="7" applyFont="1" applyFill="1" applyAlignment="1" applyProtection="1">
      <alignment horizontal="right" vertical="center" wrapText="1"/>
      <protection locked="0"/>
    </xf>
    <xf numFmtId="0" fontId="4" fillId="8" borderId="0" xfId="7" applyFont="1" applyFill="1" applyAlignment="1" applyProtection="1">
      <alignment vertical="center" wrapText="1"/>
      <protection locked="0"/>
    </xf>
    <xf numFmtId="0" fontId="16" fillId="8" borderId="0" xfId="7" applyFont="1" applyFill="1" applyAlignment="1" applyProtection="1">
      <alignment horizontal="center" vertical="center" wrapText="1"/>
      <protection locked="0"/>
    </xf>
    <xf numFmtId="0" fontId="4" fillId="11" borderId="2" xfId="7" applyFont="1" applyFill="1" applyBorder="1" applyAlignment="1" applyProtection="1">
      <alignment horizontal="center" vertical="center" wrapText="1"/>
      <protection locked="0"/>
    </xf>
    <xf numFmtId="0" fontId="15" fillId="8" borderId="0" xfId="7" applyFont="1" applyFill="1" applyAlignment="1" applyProtection="1">
      <alignment horizontal="center" vertical="center" wrapText="1"/>
      <protection locked="0"/>
    </xf>
    <xf numFmtId="0" fontId="4" fillId="8" borderId="26" xfId="7" applyFont="1" applyFill="1" applyBorder="1" applyAlignment="1" applyProtection="1">
      <alignment vertical="center" wrapText="1"/>
      <protection locked="0"/>
    </xf>
    <xf numFmtId="0" fontId="4" fillId="8" borderId="26" xfId="7" applyFont="1" applyFill="1" applyBorder="1" applyAlignment="1" applyProtection="1">
      <alignment horizontal="center" vertical="center" wrapText="1"/>
      <protection locked="0"/>
    </xf>
    <xf numFmtId="9" fontId="4" fillId="8" borderId="26" xfId="8" applyFont="1" applyFill="1" applyBorder="1" applyAlignment="1" applyProtection="1">
      <alignment horizontal="center" vertical="center" wrapText="1"/>
      <protection hidden="1"/>
    </xf>
    <xf numFmtId="9" fontId="4" fillId="8" borderId="26" xfId="7" applyNumberFormat="1" applyFont="1" applyFill="1" applyBorder="1" applyAlignment="1" applyProtection="1">
      <alignment horizontal="center" vertical="center" wrapText="1"/>
      <protection hidden="1"/>
    </xf>
    <xf numFmtId="0" fontId="4" fillId="8" borderId="23" xfId="7" applyFont="1" applyFill="1" applyBorder="1" applyAlignment="1" applyProtection="1">
      <alignment vertical="center" wrapText="1"/>
      <protection locked="0"/>
    </xf>
    <xf numFmtId="0" fontId="4" fillId="8" borderId="23" xfId="7" applyFont="1" applyFill="1" applyBorder="1" applyAlignment="1" applyProtection="1">
      <alignment horizontal="center" vertical="center" wrapText="1"/>
      <protection locked="0"/>
    </xf>
    <xf numFmtId="9" fontId="4" fillId="8" borderId="23" xfId="8" applyFont="1" applyFill="1" applyBorder="1" applyAlignment="1" applyProtection="1">
      <alignment horizontal="center" vertical="center" wrapText="1"/>
      <protection hidden="1"/>
    </xf>
    <xf numFmtId="9" fontId="4" fillId="8" borderId="23" xfId="7" applyNumberFormat="1" applyFont="1" applyFill="1" applyBorder="1" applyAlignment="1" applyProtection="1">
      <alignment horizontal="center" vertical="center" wrapText="1"/>
      <protection hidden="1"/>
    </xf>
    <xf numFmtId="0" fontId="4" fillId="8" borderId="20" xfId="7" applyFont="1" applyFill="1" applyBorder="1" applyAlignment="1" applyProtection="1">
      <alignment vertical="center" wrapText="1"/>
      <protection locked="0"/>
    </xf>
    <xf numFmtId="9" fontId="4" fillId="8" borderId="20" xfId="8" applyFont="1" applyFill="1" applyBorder="1" applyAlignment="1" applyProtection="1">
      <alignment horizontal="center" vertical="center" wrapText="1"/>
      <protection hidden="1"/>
    </xf>
    <xf numFmtId="0" fontId="4" fillId="8" borderId="20" xfId="7" applyFont="1" applyFill="1" applyBorder="1" applyAlignment="1" applyProtection="1">
      <alignment horizontal="center" vertical="center" wrapText="1"/>
      <protection locked="0"/>
    </xf>
    <xf numFmtId="9" fontId="4" fillId="8" borderId="20" xfId="7" applyNumberFormat="1" applyFont="1" applyFill="1" applyBorder="1" applyAlignment="1" applyProtection="1">
      <alignment horizontal="center" vertical="center" wrapText="1"/>
      <protection hidden="1"/>
    </xf>
    <xf numFmtId="0" fontId="4" fillId="8" borderId="16" xfId="7" applyFont="1" applyFill="1" applyBorder="1" applyAlignment="1" applyProtection="1">
      <alignment vertical="center" wrapText="1"/>
      <protection locked="0"/>
    </xf>
    <xf numFmtId="0" fontId="4" fillId="8" borderId="16" xfId="7" applyFont="1" applyFill="1" applyBorder="1" applyAlignment="1" applyProtection="1">
      <alignment horizontal="center" vertical="center" wrapText="1"/>
      <protection locked="0"/>
    </xf>
    <xf numFmtId="9" fontId="4" fillId="8" borderId="16" xfId="8" applyFont="1" applyFill="1" applyBorder="1" applyAlignment="1" applyProtection="1">
      <alignment horizontal="center" vertical="center" wrapText="1"/>
      <protection hidden="1"/>
    </xf>
    <xf numFmtId="9" fontId="4" fillId="8" borderId="16" xfId="7" applyNumberFormat="1" applyFont="1" applyFill="1" applyBorder="1" applyAlignment="1" applyProtection="1">
      <alignment horizontal="center" vertical="center" wrapText="1"/>
      <protection hidden="1"/>
    </xf>
    <xf numFmtId="0" fontId="5" fillId="8" borderId="0" xfId="7" applyFont="1" applyFill="1" applyAlignment="1" applyProtection="1">
      <alignment horizontal="center" vertical="center" wrapText="1"/>
      <protection locked="0"/>
    </xf>
    <xf numFmtId="0" fontId="1" fillId="8" borderId="0" xfId="7" applyFill="1" applyProtection="1">
      <protection locked="0"/>
    </xf>
    <xf numFmtId="0" fontId="15" fillId="8" borderId="2" xfId="7" applyFont="1" applyFill="1" applyBorder="1" applyAlignment="1" applyProtection="1">
      <alignment horizontal="center" vertical="center" wrapText="1"/>
      <protection locked="0"/>
    </xf>
    <xf numFmtId="0" fontId="14" fillId="8" borderId="2" xfId="7" applyFont="1" applyFill="1" applyBorder="1" applyAlignment="1" applyProtection="1">
      <alignment horizontal="center" vertical="center" wrapText="1"/>
      <protection locked="0"/>
    </xf>
    <xf numFmtId="0" fontId="16" fillId="8" borderId="2" xfId="7" applyFont="1" applyFill="1" applyBorder="1" applyAlignment="1" applyProtection="1">
      <alignment horizontal="center" vertical="center" wrapText="1"/>
      <protection locked="0"/>
    </xf>
    <xf numFmtId="0" fontId="13" fillId="8" borderId="2" xfId="7" applyFont="1" applyFill="1" applyBorder="1" applyAlignment="1" applyProtection="1">
      <alignment wrapText="1"/>
      <protection locked="0"/>
    </xf>
    <xf numFmtId="0" fontId="4" fillId="0" borderId="0" xfId="7" applyFont="1" applyAlignment="1" applyProtection="1">
      <alignment horizontal="center" vertical="center" wrapText="1"/>
      <protection locked="0"/>
    </xf>
    <xf numFmtId="0" fontId="1" fillId="0" borderId="0" xfId="7"/>
    <xf numFmtId="9" fontId="1" fillId="0" borderId="0" xfId="7" applyNumberFormat="1"/>
    <xf numFmtId="0" fontId="1" fillId="0" borderId="0" xfId="7" applyAlignment="1">
      <alignment horizontal="center" vertical="center"/>
    </xf>
    <xf numFmtId="9" fontId="0" fillId="0" borderId="0" xfId="8" applyFont="1"/>
    <xf numFmtId="0" fontId="4" fillId="8" borderId="23" xfId="7" applyFont="1" applyFill="1" applyBorder="1" applyAlignment="1" applyProtection="1">
      <alignment horizontal="justify" vertical="center" wrapText="1"/>
      <protection locked="0"/>
    </xf>
    <xf numFmtId="0" fontId="4" fillId="8" borderId="23" xfId="5" applyFont="1" applyFill="1" applyBorder="1" applyAlignment="1" applyProtection="1">
      <alignment horizontal="justify" vertical="center" wrapText="1"/>
      <protection locked="0"/>
    </xf>
    <xf numFmtId="0" fontId="4" fillId="8" borderId="20" xfId="7" applyFont="1" applyFill="1" applyBorder="1" applyAlignment="1" applyProtection="1">
      <alignment horizontal="justify" vertical="center" wrapText="1"/>
      <protection locked="0"/>
    </xf>
    <xf numFmtId="0" fontId="4" fillId="8" borderId="16" xfId="7" applyFont="1" applyFill="1" applyBorder="1" applyAlignment="1" applyProtection="1">
      <alignment horizontal="justify" vertical="center" wrapText="1"/>
      <protection locked="0"/>
    </xf>
    <xf numFmtId="0" fontId="26" fillId="8" borderId="2" xfId="7" applyFont="1" applyFill="1" applyBorder="1" applyAlignment="1" applyProtection="1">
      <alignment horizontal="justify" vertical="top" wrapText="1"/>
      <protection locked="0"/>
    </xf>
    <xf numFmtId="0" fontId="27" fillId="8" borderId="2" xfId="7" applyFont="1" applyFill="1" applyBorder="1" applyAlignment="1" applyProtection="1">
      <alignment horizontal="justify" vertical="top" wrapText="1"/>
      <protection locked="0"/>
    </xf>
    <xf numFmtId="0" fontId="5" fillId="0" borderId="2" xfId="0" applyFont="1" applyBorder="1" applyAlignment="1" applyProtection="1">
      <alignment horizontal="center" vertical="center" wrapText="1"/>
      <protection locked="0"/>
    </xf>
    <xf numFmtId="0" fontId="5" fillId="8"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vertical="center" wrapText="1"/>
      <protection locked="0"/>
    </xf>
    <xf numFmtId="0" fontId="4" fillId="2" borderId="2" xfId="0" applyFont="1" applyFill="1" applyBorder="1" applyAlignment="1" applyProtection="1">
      <alignment horizontal="justify" vertical="center" wrapText="1"/>
      <protection locked="0"/>
    </xf>
    <xf numFmtId="0" fontId="4" fillId="2" borderId="2" xfId="0" applyFont="1" applyFill="1" applyBorder="1" applyAlignment="1">
      <alignment vertical="center" wrapText="1"/>
    </xf>
    <xf numFmtId="0" fontId="4" fillId="12" borderId="2" xfId="0" applyFont="1" applyFill="1" applyBorder="1" applyAlignment="1">
      <alignment vertical="center"/>
    </xf>
    <xf numFmtId="0" fontId="4" fillId="8" borderId="2" xfId="0" applyFont="1" applyFill="1" applyBorder="1" applyAlignment="1" applyProtection="1">
      <alignment horizontal="justify" vertical="center" wrapText="1"/>
      <protection locked="0"/>
    </xf>
    <xf numFmtId="0" fontId="4" fillId="0" borderId="2" xfId="0" applyFont="1" applyBorder="1" applyAlignment="1" applyProtection="1">
      <alignment vertical="center"/>
      <protection locked="0"/>
    </xf>
    <xf numFmtId="9" fontId="4" fillId="2" borderId="2" xfId="1" applyFont="1" applyFill="1" applyBorder="1" applyAlignment="1" applyProtection="1">
      <alignment horizontal="center" vertical="center" wrapText="1"/>
      <protection locked="0"/>
    </xf>
    <xf numFmtId="14" fontId="4" fillId="2" borderId="2" xfId="0" applyNumberFormat="1" applyFont="1" applyFill="1" applyBorder="1" applyAlignment="1" applyProtection="1">
      <alignment horizontal="center" vertical="center" wrapText="1"/>
      <protection locked="0"/>
    </xf>
    <xf numFmtId="14" fontId="4" fillId="2" borderId="2" xfId="1" applyNumberFormat="1" applyFont="1" applyFill="1" applyBorder="1" applyAlignment="1" applyProtection="1">
      <alignment vertical="center" wrapText="1"/>
      <protection locked="0"/>
    </xf>
    <xf numFmtId="0" fontId="4" fillId="8" borderId="2" xfId="0" applyFont="1" applyFill="1" applyBorder="1" applyAlignment="1" applyProtection="1">
      <alignment horizontal="justify" vertical="top" wrapText="1"/>
      <protection locked="0"/>
    </xf>
    <xf numFmtId="0" fontId="4" fillId="2" borderId="2" xfId="0" applyFont="1" applyFill="1" applyBorder="1" applyAlignment="1" applyProtection="1">
      <alignment vertical="center"/>
      <protection locked="0"/>
    </xf>
    <xf numFmtId="0" fontId="5" fillId="0" borderId="2" xfId="0" applyFont="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5" fillId="2" borderId="2" xfId="0" applyFont="1" applyFill="1" applyBorder="1" applyAlignment="1" applyProtection="1">
      <alignment horizontal="center" vertical="center" wrapText="1"/>
      <protection locked="0"/>
    </xf>
    <xf numFmtId="0" fontId="5" fillId="8" borderId="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2" borderId="0" xfId="0" applyFont="1" applyFill="1" applyAlignment="1" applyProtection="1">
      <alignment horizontal="center" vertical="top"/>
      <protection locked="0"/>
    </xf>
    <xf numFmtId="0" fontId="5" fillId="10" borderId="5" xfId="0"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protection locked="0"/>
    </xf>
    <xf numFmtId="0" fontId="5" fillId="10" borderId="7" xfId="0" applyFont="1" applyFill="1" applyBorder="1" applyAlignment="1" applyProtection="1">
      <alignment horizontal="center" vertical="center"/>
      <protection locked="0"/>
    </xf>
    <xf numFmtId="0" fontId="5" fillId="2" borderId="0" xfId="0" applyFont="1" applyFill="1" applyAlignment="1" applyProtection="1">
      <alignment horizontal="right" vertical="top"/>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9" borderId="6" xfId="0" applyFont="1" applyFill="1" applyBorder="1" applyAlignment="1" applyProtection="1">
      <alignment horizontal="center" vertical="center"/>
      <protection locked="0"/>
    </xf>
    <xf numFmtId="0" fontId="5" fillId="9" borderId="7" xfId="0" applyFont="1" applyFill="1" applyBorder="1" applyAlignment="1" applyProtection="1">
      <alignment horizontal="center" vertical="center"/>
      <protection locked="0"/>
    </xf>
    <xf numFmtId="0" fontId="4" fillId="0" borderId="2" xfId="0" applyFont="1" applyBorder="1" applyAlignment="1">
      <alignment vertical="center" wrapText="1"/>
    </xf>
    <xf numFmtId="0" fontId="4" fillId="2" borderId="2" xfId="0" applyFont="1" applyFill="1" applyBorder="1" applyAlignment="1">
      <alignment horizontal="center"/>
    </xf>
    <xf numFmtId="0" fontId="4" fillId="0" borderId="2" xfId="0" applyFont="1" applyBorder="1" applyAlignment="1">
      <alignment horizontal="justify" vertical="center" wrapText="1"/>
    </xf>
    <xf numFmtId="0" fontId="11" fillId="2" borderId="1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8" borderId="2" xfId="0" applyFont="1" applyFill="1" applyBorder="1" applyAlignment="1">
      <alignment horizontal="left" vertical="center" wrapText="1"/>
    </xf>
    <xf numFmtId="0" fontId="4" fillId="3" borderId="4" xfId="0" applyFont="1" applyFill="1" applyBorder="1" applyAlignment="1">
      <alignment horizontal="center" vertical="center"/>
    </xf>
    <xf numFmtId="0" fontId="0" fillId="3" borderId="4" xfId="0" applyFill="1" applyBorder="1" applyAlignment="1">
      <alignment horizontal="center" vertical="center"/>
    </xf>
    <xf numFmtId="0" fontId="4" fillId="0" borderId="2" xfId="0" applyFont="1" applyBorder="1" applyAlignment="1">
      <alignment horizontal="left" vertical="center" wrapText="1"/>
    </xf>
    <xf numFmtId="9" fontId="4" fillId="8" borderId="4" xfId="7" applyNumberFormat="1" applyFont="1" applyFill="1" applyBorder="1" applyAlignment="1" applyProtection="1">
      <alignment horizontal="center" vertical="center" wrapText="1"/>
      <protection hidden="1"/>
    </xf>
    <xf numFmtId="9" fontId="4" fillId="8" borderId="18" xfId="7" applyNumberFormat="1" applyFont="1" applyFill="1" applyBorder="1" applyAlignment="1" applyProtection="1">
      <alignment horizontal="center" vertical="center" wrapText="1"/>
      <protection hidden="1"/>
    </xf>
    <xf numFmtId="9" fontId="4" fillId="8" borderId="1" xfId="7" applyNumberFormat="1" applyFont="1" applyFill="1" applyBorder="1" applyAlignment="1" applyProtection="1">
      <alignment horizontal="center" vertical="center" wrapText="1"/>
      <protection hidden="1"/>
    </xf>
    <xf numFmtId="0" fontId="4" fillId="8" borderId="4" xfId="7" applyFont="1" applyFill="1" applyBorder="1" applyAlignment="1" applyProtection="1">
      <alignment horizontal="center" vertical="center" wrapText="1"/>
      <protection hidden="1"/>
    </xf>
    <xf numFmtId="0" fontId="4" fillId="8" borderId="18" xfId="7" applyFont="1" applyFill="1" applyBorder="1" applyAlignment="1" applyProtection="1">
      <alignment horizontal="center" vertical="center" wrapText="1"/>
      <protection hidden="1"/>
    </xf>
    <xf numFmtId="0" fontId="4" fillId="8" borderId="1" xfId="7" applyFont="1" applyFill="1" applyBorder="1" applyAlignment="1" applyProtection="1">
      <alignment horizontal="center" vertical="center" wrapText="1"/>
      <protection hidden="1"/>
    </xf>
    <xf numFmtId="0" fontId="4" fillId="8" borderId="24" xfId="7" applyFont="1" applyFill="1" applyBorder="1" applyAlignment="1" applyProtection="1">
      <alignment vertical="center" wrapText="1"/>
      <protection locked="0"/>
    </xf>
    <xf numFmtId="9" fontId="4" fillId="8" borderId="22" xfId="7" applyNumberFormat="1" applyFont="1" applyFill="1" applyBorder="1" applyAlignment="1" applyProtection="1">
      <alignment horizontal="center" vertical="center" wrapText="1"/>
      <protection hidden="1"/>
    </xf>
    <xf numFmtId="0" fontId="4" fillId="8" borderId="21" xfId="7" applyFont="1" applyFill="1" applyBorder="1" applyAlignment="1" applyProtection="1">
      <alignment vertical="center" wrapText="1"/>
      <protection locked="0"/>
    </xf>
    <xf numFmtId="0" fontId="4" fillId="8" borderId="17" xfId="7" applyFont="1" applyFill="1" applyBorder="1" applyAlignment="1" applyProtection="1">
      <alignment vertical="center" wrapText="1"/>
      <protection locked="0"/>
    </xf>
    <xf numFmtId="9" fontId="4" fillId="8" borderId="19" xfId="7" applyNumberFormat="1" applyFont="1" applyFill="1" applyBorder="1" applyAlignment="1" applyProtection="1">
      <alignment horizontal="center" vertical="center" wrapText="1"/>
      <protection hidden="1"/>
    </xf>
    <xf numFmtId="9" fontId="4" fillId="8" borderId="15" xfId="7" applyNumberFormat="1" applyFont="1" applyFill="1" applyBorder="1" applyAlignment="1" applyProtection="1">
      <alignment horizontal="center" vertical="center" wrapText="1"/>
      <protection hidden="1"/>
    </xf>
    <xf numFmtId="0" fontId="4" fillId="8" borderId="4" xfId="7" applyFont="1" applyFill="1" applyBorder="1" applyAlignment="1" applyProtection="1">
      <alignment horizontal="left" vertical="center" wrapText="1"/>
      <protection locked="0"/>
    </xf>
    <xf numFmtId="0" fontId="4" fillId="8" borderId="18" xfId="7" applyFont="1" applyFill="1" applyBorder="1" applyAlignment="1" applyProtection="1">
      <alignment horizontal="left" vertical="center" wrapText="1"/>
      <protection locked="0"/>
    </xf>
    <xf numFmtId="0" fontId="4" fillId="8" borderId="1" xfId="7" applyFont="1" applyFill="1" applyBorder="1" applyAlignment="1" applyProtection="1">
      <alignment horizontal="left" vertical="center" wrapText="1"/>
      <protection locked="0"/>
    </xf>
    <xf numFmtId="0" fontId="4" fillId="8" borderId="4" xfId="7" applyFont="1" applyFill="1" applyBorder="1" applyAlignment="1" applyProtection="1">
      <alignment horizontal="center" vertical="center" wrapText="1"/>
      <protection locked="0"/>
    </xf>
    <xf numFmtId="0" fontId="4" fillId="8" borderId="18" xfId="7" applyFont="1" applyFill="1" applyBorder="1" applyAlignment="1" applyProtection="1">
      <alignment horizontal="center" vertical="center" wrapText="1"/>
      <protection locked="0"/>
    </xf>
    <xf numFmtId="0" fontId="4" fillId="8" borderId="1" xfId="7" applyFont="1" applyFill="1" applyBorder="1" applyAlignment="1" applyProtection="1">
      <alignment horizontal="center" vertical="center" wrapText="1"/>
      <protection locked="0"/>
    </xf>
    <xf numFmtId="9" fontId="4" fillId="8" borderId="4" xfId="8" applyFont="1" applyFill="1" applyBorder="1" applyAlignment="1" applyProtection="1">
      <alignment horizontal="center" vertical="center" wrapText="1"/>
      <protection hidden="1"/>
    </xf>
    <xf numFmtId="9" fontId="4" fillId="8" borderId="18" xfId="8" applyFont="1" applyFill="1" applyBorder="1" applyAlignment="1" applyProtection="1">
      <alignment horizontal="center" vertical="center" wrapText="1"/>
      <protection hidden="1"/>
    </xf>
    <xf numFmtId="9" fontId="4" fillId="8" borderId="1" xfId="8" applyFont="1" applyFill="1" applyBorder="1" applyAlignment="1" applyProtection="1">
      <alignment horizontal="center" vertical="center" wrapText="1"/>
      <protection hidden="1"/>
    </xf>
    <xf numFmtId="0" fontId="4" fillId="8" borderId="27" xfId="7" applyFont="1" applyFill="1" applyBorder="1" applyAlignment="1" applyProtection="1">
      <alignment vertical="center" wrapText="1"/>
      <protection locked="0"/>
    </xf>
    <xf numFmtId="9" fontId="4" fillId="8" borderId="25" xfId="7" applyNumberFormat="1" applyFont="1" applyFill="1" applyBorder="1" applyAlignment="1" applyProtection="1">
      <alignment horizontal="center" vertical="center" wrapText="1"/>
      <protection hidden="1"/>
    </xf>
    <xf numFmtId="0" fontId="4" fillId="8" borderId="3" xfId="7" applyFont="1" applyFill="1" applyBorder="1" applyAlignment="1" applyProtection="1">
      <alignment horizontal="right" vertical="center" wrapText="1"/>
      <protection locked="0"/>
    </xf>
    <xf numFmtId="0" fontId="4" fillId="11" borderId="2" xfId="7" applyFont="1" applyFill="1" applyBorder="1" applyAlignment="1" applyProtection="1">
      <alignment horizontal="center" vertical="center" wrapText="1"/>
      <protection locked="0"/>
    </xf>
    <xf numFmtId="0" fontId="4" fillId="11" borderId="4" xfId="7" applyFont="1" applyFill="1" applyBorder="1" applyAlignment="1" applyProtection="1">
      <alignment horizontal="center" vertical="center" wrapText="1"/>
      <protection locked="0"/>
    </xf>
    <xf numFmtId="0" fontId="4" fillId="11" borderId="18" xfId="7" applyFont="1" applyFill="1" applyBorder="1" applyAlignment="1" applyProtection="1">
      <alignment horizontal="center" vertical="center" wrapText="1"/>
      <protection locked="0"/>
    </xf>
    <xf numFmtId="0" fontId="4" fillId="11" borderId="1" xfId="7" applyFont="1" applyFill="1" applyBorder="1" applyAlignment="1" applyProtection="1">
      <alignment horizontal="center" vertical="center" wrapText="1"/>
      <protection locked="0"/>
    </xf>
    <xf numFmtId="0" fontId="4" fillId="11" borderId="5" xfId="7" applyFont="1" applyFill="1" applyBorder="1" applyAlignment="1" applyProtection="1">
      <alignment horizontal="center" vertical="center" wrapText="1"/>
      <protection locked="0"/>
    </xf>
    <xf numFmtId="0" fontId="4" fillId="11" borderId="6" xfId="7" applyFont="1" applyFill="1" applyBorder="1" applyAlignment="1" applyProtection="1">
      <alignment horizontal="center" vertical="center" wrapText="1"/>
      <protection locked="0"/>
    </xf>
    <xf numFmtId="0" fontId="4" fillId="11" borderId="7" xfId="7" applyFont="1" applyFill="1" applyBorder="1" applyAlignment="1" applyProtection="1">
      <alignment horizontal="center" vertical="center" wrapText="1"/>
      <protection locked="0"/>
    </xf>
    <xf numFmtId="0" fontId="19" fillId="0" borderId="2" xfId="7" applyFont="1" applyBorder="1" applyAlignment="1" applyProtection="1">
      <alignment horizontal="left" vertical="center" wrapText="1"/>
      <protection locked="0"/>
    </xf>
    <xf numFmtId="0" fontId="4" fillId="8" borderId="0" xfId="7" applyFont="1" applyFill="1" applyAlignment="1" applyProtection="1">
      <alignment horizontal="right" vertical="center" wrapText="1"/>
      <protection locked="0"/>
    </xf>
    <xf numFmtId="0" fontId="4" fillId="8" borderId="9" xfId="7" applyFont="1" applyFill="1" applyBorder="1" applyAlignment="1" applyProtection="1">
      <alignment horizontal="right" vertical="center" wrapText="1"/>
      <protection locked="0"/>
    </xf>
    <xf numFmtId="0" fontId="4" fillId="8" borderId="2" xfId="7" applyFont="1" applyFill="1" applyBorder="1" applyAlignment="1" applyProtection="1">
      <alignment horizontal="center" vertical="center" wrapText="1"/>
      <protection locked="0"/>
    </xf>
    <xf numFmtId="0" fontId="4" fillId="8" borderId="5" xfId="7" applyFont="1" applyFill="1" applyBorder="1" applyAlignment="1" applyProtection="1">
      <alignment horizontal="center" vertical="center" wrapText="1"/>
      <protection locked="0"/>
    </xf>
    <xf numFmtId="0" fontId="4" fillId="8" borderId="7" xfId="7" applyFont="1" applyFill="1" applyBorder="1" applyAlignment="1" applyProtection="1">
      <alignment horizontal="center" vertical="center" wrapText="1"/>
      <protection locked="0"/>
    </xf>
    <xf numFmtId="0" fontId="4" fillId="8" borderId="6" xfId="7" applyFont="1" applyFill="1" applyBorder="1" applyAlignment="1" applyProtection="1">
      <alignment horizontal="center" vertical="center" wrapText="1"/>
      <protection locked="0"/>
    </xf>
    <xf numFmtId="0" fontId="4" fillId="3" borderId="2" xfId="7" applyFont="1" applyFill="1" applyBorder="1" applyAlignment="1" applyProtection="1">
      <alignment horizontal="center" vertical="center" wrapText="1"/>
      <protection locked="0"/>
    </xf>
    <xf numFmtId="0" fontId="13" fillId="9" borderId="2" xfId="7" applyFont="1" applyFill="1" applyBorder="1" applyAlignment="1" applyProtection="1">
      <alignment horizontal="center" vertical="center" wrapText="1"/>
      <protection locked="0"/>
    </xf>
    <xf numFmtId="0" fontId="17" fillId="0" borderId="2" xfId="7" applyFont="1" applyBorder="1" applyAlignment="1" applyProtection="1">
      <alignment horizontal="center" vertical="center" wrapText="1"/>
      <protection locked="0"/>
    </xf>
    <xf numFmtId="0" fontId="4" fillId="3" borderId="4" xfId="7" applyFont="1" applyFill="1" applyBorder="1" applyAlignment="1" applyProtection="1">
      <alignment horizontal="center" vertical="center" wrapText="1"/>
      <protection locked="0"/>
    </xf>
    <xf numFmtId="0" fontId="4" fillId="3" borderId="1" xfId="7" applyFont="1" applyFill="1" applyBorder="1" applyAlignment="1" applyProtection="1">
      <alignment horizontal="center" vertical="center" wrapText="1"/>
      <protection locked="0"/>
    </xf>
    <xf numFmtId="0" fontId="13" fillId="3" borderId="4" xfId="7" applyFont="1" applyFill="1" applyBorder="1" applyAlignment="1" applyProtection="1">
      <alignment horizontal="center" vertical="center" wrapText="1"/>
      <protection locked="0"/>
    </xf>
    <xf numFmtId="0" fontId="13" fillId="3" borderId="1" xfId="7" applyFont="1" applyFill="1" applyBorder="1" applyAlignment="1" applyProtection="1">
      <alignment horizontal="center" vertical="center" wrapText="1"/>
      <protection locked="0"/>
    </xf>
    <xf numFmtId="0" fontId="4" fillId="8" borderId="24" xfId="7" applyFont="1" applyFill="1" applyBorder="1" applyAlignment="1" applyProtection="1">
      <alignment horizontal="justify" vertical="center" wrapText="1"/>
      <protection locked="0"/>
    </xf>
    <xf numFmtId="0" fontId="4" fillId="8" borderId="21" xfId="7" applyFont="1" applyFill="1" applyBorder="1" applyAlignment="1" applyProtection="1">
      <alignment horizontal="justify" vertical="center" wrapText="1"/>
      <protection locked="0"/>
    </xf>
    <xf numFmtId="0" fontId="4" fillId="8" borderId="17" xfId="7" applyFont="1" applyFill="1" applyBorder="1" applyAlignment="1" applyProtection="1">
      <alignment horizontal="justify" vertical="center" wrapText="1"/>
      <protection locked="0"/>
    </xf>
    <xf numFmtId="0" fontId="4" fillId="8" borderId="4" xfId="7" applyFont="1" applyFill="1" applyBorder="1" applyAlignment="1" applyProtection="1">
      <alignment horizontal="justify" vertical="center" wrapText="1"/>
      <protection locked="0"/>
    </xf>
    <xf numFmtId="0" fontId="4" fillId="8" borderId="18" xfId="7" applyFont="1" applyFill="1" applyBorder="1" applyAlignment="1" applyProtection="1">
      <alignment horizontal="justify" vertical="center" wrapText="1"/>
      <protection locked="0"/>
    </xf>
    <xf numFmtId="0" fontId="4" fillId="8" borderId="1" xfId="7" applyFont="1" applyFill="1" applyBorder="1" applyAlignment="1" applyProtection="1">
      <alignment horizontal="justify" vertical="center" wrapText="1"/>
      <protection locked="0"/>
    </xf>
    <xf numFmtId="0" fontId="4" fillId="8" borderId="27" xfId="7" applyFont="1" applyFill="1" applyBorder="1" applyAlignment="1" applyProtection="1">
      <alignment horizontal="justify" vertical="center" wrapText="1"/>
      <protection locked="0"/>
    </xf>
    <xf numFmtId="14" fontId="4" fillId="8" borderId="5" xfId="7" applyNumberFormat="1" applyFont="1" applyFill="1" applyBorder="1" applyAlignment="1" applyProtection="1">
      <alignment horizontal="center" wrapText="1"/>
      <protection locked="0"/>
    </xf>
    <xf numFmtId="0" fontId="4" fillId="8" borderId="7" xfId="7" applyFont="1" applyFill="1" applyBorder="1" applyAlignment="1" applyProtection="1">
      <alignment horizontal="center" wrapText="1"/>
      <protection locked="0"/>
    </xf>
    <xf numFmtId="0" fontId="4" fillId="8" borderId="8" xfId="7" applyFont="1" applyFill="1" applyBorder="1" applyAlignment="1" applyProtection="1">
      <alignment horizontal="right" vertical="center" wrapText="1"/>
      <protection locked="0"/>
    </xf>
    <xf numFmtId="9" fontId="4" fillId="8" borderId="4" xfId="8" applyFont="1" applyFill="1" applyBorder="1" applyAlignment="1" applyProtection="1">
      <alignment horizontal="justify" vertical="center" wrapText="1"/>
      <protection hidden="1"/>
    </xf>
    <xf numFmtId="9" fontId="4" fillId="8" borderId="18" xfId="8" applyFont="1" applyFill="1" applyBorder="1" applyAlignment="1" applyProtection="1">
      <alignment horizontal="justify" vertical="center" wrapText="1"/>
      <protection hidden="1"/>
    </xf>
    <xf numFmtId="9" fontId="4" fillId="8" borderId="1" xfId="8" applyFont="1" applyFill="1" applyBorder="1" applyAlignment="1" applyProtection="1">
      <alignment horizontal="justify" vertical="center" wrapText="1"/>
      <protection hidden="1"/>
    </xf>
    <xf numFmtId="0" fontId="21" fillId="8" borderId="12" xfId="7" applyFont="1" applyFill="1" applyBorder="1" applyAlignment="1" applyProtection="1">
      <alignment horizontal="center"/>
      <protection locked="0"/>
    </xf>
    <xf numFmtId="0" fontId="21" fillId="8" borderId="13" xfId="7" applyFont="1" applyFill="1" applyBorder="1" applyAlignment="1" applyProtection="1">
      <alignment horizontal="center"/>
      <protection locked="0"/>
    </xf>
    <xf numFmtId="0" fontId="21" fillId="8" borderId="8" xfId="7" applyFont="1" applyFill="1" applyBorder="1" applyAlignment="1" applyProtection="1">
      <alignment horizontal="center"/>
      <protection locked="0"/>
    </xf>
    <xf numFmtId="0" fontId="21" fillId="8" borderId="9" xfId="7" applyFont="1" applyFill="1" applyBorder="1" applyAlignment="1" applyProtection="1">
      <alignment horizontal="center"/>
      <protection locked="0"/>
    </xf>
    <xf numFmtId="0" fontId="21" fillId="8" borderId="10" xfId="7" applyFont="1" applyFill="1" applyBorder="1" applyAlignment="1" applyProtection="1">
      <alignment horizontal="center"/>
      <protection locked="0"/>
    </xf>
    <xf numFmtId="0" fontId="21" fillId="8" borderId="11" xfId="7" applyFont="1" applyFill="1" applyBorder="1" applyAlignment="1" applyProtection="1">
      <alignment horizontal="center"/>
      <protection locked="0"/>
    </xf>
    <xf numFmtId="0" fontId="11" fillId="8" borderId="12" xfId="7" applyFont="1" applyFill="1" applyBorder="1" applyAlignment="1" applyProtection="1">
      <alignment horizontal="center" vertical="center" wrapText="1"/>
      <protection locked="0"/>
    </xf>
    <xf numFmtId="0" fontId="11" fillId="8" borderId="14" xfId="7" applyFont="1" applyFill="1" applyBorder="1" applyAlignment="1" applyProtection="1">
      <alignment horizontal="center" vertical="center" wrapText="1"/>
      <protection locked="0"/>
    </xf>
    <xf numFmtId="0" fontId="11" fillId="8" borderId="13" xfId="7" applyFont="1" applyFill="1" applyBorder="1" applyAlignment="1" applyProtection="1">
      <alignment horizontal="center" vertical="center" wrapText="1"/>
      <protection locked="0"/>
    </xf>
    <xf numFmtId="0" fontId="11" fillId="8" borderId="8" xfId="7" applyFont="1" applyFill="1" applyBorder="1" applyAlignment="1" applyProtection="1">
      <alignment horizontal="center" vertical="center" wrapText="1"/>
      <protection locked="0"/>
    </xf>
    <xf numFmtId="0" fontId="11" fillId="8" borderId="0" xfId="7" applyFont="1" applyFill="1" applyAlignment="1" applyProtection="1">
      <alignment horizontal="center" vertical="center" wrapText="1"/>
      <protection locked="0"/>
    </xf>
    <xf numFmtId="0" fontId="11" fillId="8" borderId="9" xfId="7" applyFont="1" applyFill="1" applyBorder="1" applyAlignment="1" applyProtection="1">
      <alignment horizontal="center" vertical="center" wrapText="1"/>
      <protection locked="0"/>
    </xf>
    <xf numFmtId="0" fontId="11" fillId="8" borderId="10" xfId="7" applyFont="1" applyFill="1" applyBorder="1" applyAlignment="1" applyProtection="1">
      <alignment horizontal="center" vertical="center" wrapText="1"/>
      <protection locked="0"/>
    </xf>
    <xf numFmtId="0" fontId="11" fillId="8" borderId="3" xfId="7" applyFont="1" applyFill="1" applyBorder="1" applyAlignment="1" applyProtection="1">
      <alignment horizontal="center" vertical="center" wrapText="1"/>
      <protection locked="0"/>
    </xf>
    <xf numFmtId="0" fontId="11" fillId="8" borderId="11" xfId="7" applyFont="1" applyFill="1" applyBorder="1" applyAlignment="1" applyProtection="1">
      <alignment horizontal="center" vertical="center" wrapText="1"/>
      <protection locked="0"/>
    </xf>
    <xf numFmtId="14" fontId="4" fillId="8" borderId="2" xfId="7" applyNumberFormat="1" applyFont="1" applyFill="1" applyBorder="1" applyAlignment="1" applyProtection="1">
      <alignment horizontal="center" vertical="center" wrapText="1"/>
      <protection locked="0"/>
    </xf>
    <xf numFmtId="0" fontId="1" fillId="0" borderId="0" xfId="7" applyAlignment="1">
      <alignment horizontal="center" vertical="center"/>
    </xf>
    <xf numFmtId="0" fontId="12" fillId="0" borderId="0" xfId="7" applyFont="1" applyAlignment="1">
      <alignment horizontal="center" vertical="center"/>
    </xf>
    <xf numFmtId="0" fontId="12" fillId="0" borderId="0" xfId="7" applyFont="1" applyAlignment="1">
      <alignment horizontal="center"/>
    </xf>
    <xf numFmtId="0" fontId="12" fillId="0" borderId="0" xfId="2" applyFont="1" applyAlignment="1">
      <alignment horizontal="center"/>
    </xf>
    <xf numFmtId="0" fontId="3" fillId="0" borderId="0" xfId="2" applyAlignment="1">
      <alignment horizontal="center" vertical="center"/>
    </xf>
    <xf numFmtId="0" fontId="12" fillId="0" borderId="0" xfId="2" applyFont="1" applyAlignment="1">
      <alignment horizontal="center" vertical="center"/>
    </xf>
  </cellXfs>
  <cellStyles count="9">
    <cellStyle name="Normal" xfId="0" builtinId="0"/>
    <cellStyle name="Normal 2" xfId="2"/>
    <cellStyle name="Normal 2 2" xfId="4"/>
    <cellStyle name="Normal 2 3" xfId="5"/>
    <cellStyle name="Normal 2 4" xfId="7"/>
    <cellStyle name="Porcentaje" xfId="1" builtinId="5"/>
    <cellStyle name="Porcentaje 2" xfId="3"/>
    <cellStyle name="Porcentaje 2 2" xfId="6"/>
    <cellStyle name="Porcentaje 2 3" xfId="8"/>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812104</xdr:colOff>
      <xdr:row>0</xdr:row>
      <xdr:rowOff>118409</xdr:rowOff>
    </xdr:from>
    <xdr:to>
      <xdr:col>1</xdr:col>
      <xdr:colOff>1342889</xdr:colOff>
      <xdr:row>3</xdr:row>
      <xdr:rowOff>175559</xdr:rowOff>
    </xdr:to>
    <xdr:pic>
      <xdr:nvPicPr>
        <xdr:cNvPr id="13856" name="Picture 1" descr="escudo-alc">
          <a:extLst>
            <a:ext uri="{FF2B5EF4-FFF2-40B4-BE49-F238E27FC236}">
              <a16:creationId xmlns:a16="http://schemas.microsoft.com/office/drawing/2014/main" xmlns=""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104" y="118409"/>
          <a:ext cx="155948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xmlns="" id="{2A9637B6-96E5-4BCB-9F77-1FE44F78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88" y="14771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xmlns=""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5"/>
  <sheetViews>
    <sheetView tabSelected="1" view="pageBreakPreview" zoomScale="80" zoomScaleNormal="25" zoomScaleSheetLayoutView="80" zoomScalePageLayoutView="51" workbookViewId="0">
      <selection sqref="A1:B4"/>
    </sheetView>
  </sheetViews>
  <sheetFormatPr baseColWidth="10" defaultColWidth="11.42578125" defaultRowHeight="12.75" x14ac:dyDescent="0.2"/>
  <cols>
    <col min="1" max="1" width="15.28515625" style="8" customWidth="1"/>
    <col min="2" max="2" width="30.28515625" style="8" customWidth="1"/>
    <col min="3" max="3" width="27.140625" style="8" customWidth="1"/>
    <col min="4" max="4" width="15.28515625" style="8" customWidth="1"/>
    <col min="5" max="5" width="14.28515625" style="8" customWidth="1"/>
    <col min="6" max="6" width="30.7109375" style="8" customWidth="1"/>
    <col min="7" max="7" width="47" style="8" customWidth="1"/>
    <col min="8" max="8" width="21" style="8" customWidth="1"/>
    <col min="9" max="9" width="18.85546875" style="8" customWidth="1"/>
    <col min="10" max="10" width="16.28515625" style="8" customWidth="1"/>
    <col min="11" max="11" width="10" style="8" customWidth="1"/>
    <col min="12" max="12" width="13.140625" style="8" customWidth="1"/>
    <col min="13" max="13" width="61.85546875" style="8" customWidth="1"/>
    <col min="14" max="15" width="10.85546875" style="8" customWidth="1"/>
    <col min="16" max="16" width="16.28515625" style="8" customWidth="1"/>
    <col min="17" max="17" width="10" style="8" customWidth="1"/>
    <col min="18" max="18" width="13.140625" style="8" customWidth="1"/>
    <col min="19" max="19" width="11.7109375" style="8" customWidth="1"/>
    <col min="20" max="20" width="60.140625" style="8" customWidth="1"/>
    <col min="21" max="21" width="14.85546875" style="8" customWidth="1"/>
    <col min="22" max="22" width="30.140625" style="8" customWidth="1"/>
    <col min="23" max="23" width="9.42578125" style="8" customWidth="1"/>
    <col min="24" max="24" width="10.140625" style="8" bestFit="1" customWidth="1"/>
    <col min="25" max="25" width="14.85546875" style="8" customWidth="1"/>
    <col min="26" max="26" width="13.140625" style="8" customWidth="1"/>
    <col min="27" max="27" width="12.42578125" style="8" customWidth="1"/>
    <col min="28" max="28" width="73.5703125" style="8" customWidth="1"/>
    <col min="29" max="29" width="15.5703125" style="65" customWidth="1"/>
    <col min="30" max="30" width="38.140625" style="8" customWidth="1"/>
    <col min="31" max="31" width="9.85546875" style="8" customWidth="1"/>
    <col min="32" max="32" width="11.140625" style="8" bestFit="1" customWidth="1"/>
    <col min="33" max="33" width="12.5703125" style="8" customWidth="1"/>
    <col min="34" max="34" width="34.140625" style="8" customWidth="1"/>
    <col min="35" max="35" width="15" style="8" customWidth="1"/>
    <col min="36" max="36" width="34.7109375" style="8" customWidth="1"/>
    <col min="37" max="37" width="9.85546875" style="8" customWidth="1"/>
    <col min="38" max="38" width="12.85546875" style="8" customWidth="1"/>
    <col min="39" max="39" width="13.140625" style="8" customWidth="1"/>
    <col min="40" max="40" width="34.140625" style="8" customWidth="1"/>
    <col min="41" max="41" width="15.140625" style="8" customWidth="1"/>
    <col min="42" max="42" width="34.7109375" style="8" customWidth="1"/>
    <col min="43" max="43" width="9.85546875" style="8" customWidth="1"/>
    <col min="44" max="44" width="13.140625" style="8" customWidth="1"/>
    <col min="45" max="45" width="12.5703125" style="8" customWidth="1"/>
    <col min="46" max="46" width="34.140625" style="8" customWidth="1"/>
    <col min="47" max="47" width="16.42578125" style="8" customWidth="1"/>
    <col min="48" max="48" width="34.7109375" style="8" customWidth="1"/>
    <col min="49" max="49" width="2.42578125" style="8" customWidth="1"/>
    <col min="50" max="52" width="11.42578125" style="8" customWidth="1"/>
    <col min="53" max="16384" width="11.42578125" style="8"/>
  </cols>
  <sheetData>
    <row r="1" spans="1:53" ht="21" customHeight="1" x14ac:dyDescent="0.2">
      <c r="A1" s="131"/>
      <c r="B1" s="131"/>
      <c r="C1" s="134" t="s">
        <v>0</v>
      </c>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6"/>
      <c r="AU1" s="37" t="s">
        <v>1</v>
      </c>
      <c r="AV1" s="35" t="s">
        <v>2</v>
      </c>
      <c r="AW1" s="20"/>
      <c r="AX1" s="9"/>
      <c r="AY1" s="9"/>
      <c r="AZ1" s="9"/>
      <c r="BA1" s="9"/>
    </row>
    <row r="2" spans="1:53" ht="21" customHeight="1" x14ac:dyDescent="0.2">
      <c r="A2" s="131"/>
      <c r="B2" s="131"/>
      <c r="C2" s="137"/>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9"/>
      <c r="AU2" s="37" t="s">
        <v>3</v>
      </c>
      <c r="AV2" s="35">
        <v>4</v>
      </c>
      <c r="AW2" s="20"/>
      <c r="AX2" s="9"/>
      <c r="AY2" s="9"/>
      <c r="AZ2" s="9"/>
      <c r="BA2" s="9"/>
    </row>
    <row r="3" spans="1:53" ht="21" customHeight="1" x14ac:dyDescent="0.2">
      <c r="A3" s="131"/>
      <c r="B3" s="131"/>
      <c r="C3" s="137"/>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9"/>
      <c r="AU3" s="37" t="s">
        <v>4</v>
      </c>
      <c r="AV3" s="35" t="s">
        <v>5</v>
      </c>
      <c r="AW3" s="20"/>
      <c r="AX3" s="9"/>
      <c r="AY3" s="9"/>
      <c r="AZ3" s="9"/>
      <c r="BA3" s="9"/>
    </row>
    <row r="4" spans="1:53" ht="21" customHeight="1" x14ac:dyDescent="0.2">
      <c r="A4" s="131"/>
      <c r="B4" s="131"/>
      <c r="C4" s="140"/>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2"/>
      <c r="AU4" s="37" t="s">
        <v>6</v>
      </c>
      <c r="AV4" s="35" t="s">
        <v>7</v>
      </c>
      <c r="AW4" s="20"/>
      <c r="AX4" s="9"/>
      <c r="AY4" s="9"/>
      <c r="AZ4" s="9"/>
      <c r="BA4" s="9"/>
    </row>
    <row r="5" spans="1:53" x14ac:dyDescent="0.2">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43" t="s">
        <v>8</v>
      </c>
      <c r="AW5" s="20"/>
      <c r="AX5" s="9"/>
      <c r="AY5" s="9"/>
      <c r="AZ5" s="9"/>
      <c r="BA5" s="9"/>
    </row>
    <row r="6" spans="1:53" x14ac:dyDescent="0.2">
      <c r="A6" s="148" t="s">
        <v>9</v>
      </c>
      <c r="B6" s="148"/>
      <c r="C6" s="17" t="s">
        <v>10</v>
      </c>
      <c r="D6" s="16"/>
      <c r="E6" s="16"/>
      <c r="F6" s="13"/>
      <c r="G6" s="13"/>
      <c r="H6" s="13"/>
      <c r="I6" s="13"/>
      <c r="J6" s="13"/>
      <c r="K6" s="13"/>
      <c r="L6" s="13"/>
      <c r="M6" s="13"/>
      <c r="N6" s="13"/>
      <c r="O6" s="13"/>
      <c r="P6" s="13"/>
      <c r="Q6" s="13"/>
      <c r="R6" s="13"/>
      <c r="S6" s="13"/>
      <c r="T6" s="13"/>
      <c r="U6" s="13"/>
      <c r="V6" s="13"/>
      <c r="W6" s="13"/>
      <c r="X6" s="13"/>
      <c r="Y6" s="13"/>
      <c r="Z6" s="13"/>
      <c r="AA6" s="13"/>
      <c r="AB6" s="13"/>
      <c r="AC6" s="63"/>
      <c r="AD6" s="13"/>
      <c r="AE6" s="13"/>
      <c r="AF6" s="13"/>
      <c r="AG6" s="13"/>
      <c r="AH6" s="13"/>
      <c r="AI6" s="13"/>
      <c r="AJ6" s="13"/>
      <c r="AK6" s="13"/>
      <c r="AL6" s="13"/>
      <c r="AM6" s="13"/>
      <c r="AN6" s="13"/>
      <c r="AO6" s="13"/>
      <c r="AP6" s="13"/>
      <c r="AQ6" s="13"/>
      <c r="AR6" s="13"/>
      <c r="AS6" s="13"/>
      <c r="AT6" s="13"/>
      <c r="AU6" s="13"/>
      <c r="AV6" s="13"/>
      <c r="AW6" s="20"/>
      <c r="AX6" s="9"/>
      <c r="AY6" s="9"/>
      <c r="AZ6" s="9"/>
      <c r="BA6" s="9"/>
    </row>
    <row r="7" spans="1:53" x14ac:dyDescent="0.2">
      <c r="A7" s="4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63"/>
      <c r="AD7" s="13"/>
      <c r="AE7" s="13"/>
      <c r="AF7" s="13"/>
      <c r="AG7" s="13"/>
      <c r="AH7" s="13"/>
      <c r="AI7" s="13"/>
      <c r="AJ7" s="13"/>
      <c r="AK7" s="13"/>
      <c r="AL7" s="13"/>
      <c r="AM7" s="13"/>
      <c r="AN7" s="13"/>
      <c r="AO7" s="13"/>
      <c r="AP7" s="13"/>
      <c r="AQ7" s="13"/>
      <c r="AR7" s="13"/>
      <c r="AS7" s="13"/>
      <c r="AT7" s="13"/>
      <c r="AU7" s="13"/>
      <c r="AV7" s="13"/>
      <c r="AW7" s="20"/>
      <c r="AX7" s="9"/>
      <c r="AY7" s="9"/>
      <c r="AZ7" s="9"/>
      <c r="BA7" s="9"/>
    </row>
    <row r="8" spans="1:53" ht="26.25" customHeight="1" x14ac:dyDescent="0.2">
      <c r="A8" s="145" t="s">
        <v>11</v>
      </c>
      <c r="B8" s="146"/>
      <c r="C8" s="146"/>
      <c r="D8" s="146"/>
      <c r="E8" s="146"/>
      <c r="F8" s="146"/>
      <c r="G8" s="146"/>
      <c r="H8" s="146"/>
      <c r="I8" s="146"/>
      <c r="J8" s="146"/>
      <c r="K8" s="146"/>
      <c r="L8" s="147"/>
      <c r="M8" s="154" t="s">
        <v>12</v>
      </c>
      <c r="N8" s="155"/>
      <c r="O8" s="155"/>
      <c r="P8" s="155"/>
      <c r="Q8" s="155"/>
      <c r="R8" s="155"/>
      <c r="S8" s="155"/>
      <c r="T8" s="155"/>
      <c r="U8" s="155"/>
      <c r="V8" s="155"/>
      <c r="W8" s="155"/>
      <c r="X8" s="155"/>
      <c r="Y8" s="156"/>
      <c r="Z8" s="152" t="s">
        <v>13</v>
      </c>
      <c r="AA8" s="152"/>
      <c r="AB8" s="152"/>
      <c r="AC8" s="152"/>
      <c r="AD8" s="152"/>
      <c r="AE8" s="152"/>
      <c r="AF8" s="152"/>
      <c r="AG8" s="152"/>
      <c r="AH8" s="152"/>
      <c r="AI8" s="152"/>
      <c r="AJ8" s="152"/>
      <c r="AK8" s="152"/>
      <c r="AL8" s="152"/>
      <c r="AM8" s="152"/>
      <c r="AN8" s="152"/>
      <c r="AO8" s="152"/>
      <c r="AP8" s="152"/>
      <c r="AQ8" s="152"/>
      <c r="AR8" s="152"/>
      <c r="AS8" s="152"/>
      <c r="AT8" s="152"/>
      <c r="AU8" s="152"/>
      <c r="AV8" s="152"/>
      <c r="AW8" s="54"/>
      <c r="AX8" s="53"/>
      <c r="AY8" s="53"/>
      <c r="AZ8" s="53"/>
      <c r="BA8" s="53"/>
    </row>
    <row r="9" spans="1:53" s="10" customFormat="1" ht="46.5" customHeight="1" x14ac:dyDescent="0.2">
      <c r="A9" s="130" t="s">
        <v>14</v>
      </c>
      <c r="B9" s="130" t="s">
        <v>15</v>
      </c>
      <c r="C9" s="130" t="s">
        <v>16</v>
      </c>
      <c r="D9" s="130" t="s">
        <v>17</v>
      </c>
      <c r="E9" s="130" t="s">
        <v>18</v>
      </c>
      <c r="F9" s="130" t="s">
        <v>19</v>
      </c>
      <c r="G9" s="130" t="s">
        <v>20</v>
      </c>
      <c r="H9" s="130" t="s">
        <v>21</v>
      </c>
      <c r="I9" s="132" t="s">
        <v>22</v>
      </c>
      <c r="J9" s="143" t="s">
        <v>23</v>
      </c>
      <c r="K9" s="143"/>
      <c r="L9" s="143"/>
      <c r="M9" s="133" t="s">
        <v>24</v>
      </c>
      <c r="N9" s="133" t="s">
        <v>25</v>
      </c>
      <c r="O9" s="133" t="s">
        <v>26</v>
      </c>
      <c r="P9" s="143" t="s">
        <v>27</v>
      </c>
      <c r="Q9" s="143"/>
      <c r="R9" s="143"/>
      <c r="S9" s="132" t="s">
        <v>28</v>
      </c>
      <c r="T9" s="153" t="s">
        <v>29</v>
      </c>
      <c r="U9" s="153"/>
      <c r="V9" s="153"/>
      <c r="W9" s="153"/>
      <c r="X9" s="153"/>
      <c r="Y9" s="153"/>
      <c r="Z9" s="153" t="s">
        <v>30</v>
      </c>
      <c r="AA9" s="153"/>
      <c r="AB9" s="153"/>
      <c r="AC9" s="153"/>
      <c r="AD9" s="153"/>
      <c r="AE9" s="149" t="s">
        <v>31</v>
      </c>
      <c r="AF9" s="150"/>
      <c r="AG9" s="150"/>
      <c r="AH9" s="150"/>
      <c r="AI9" s="150"/>
      <c r="AJ9" s="151"/>
      <c r="AK9" s="149" t="s">
        <v>32</v>
      </c>
      <c r="AL9" s="150"/>
      <c r="AM9" s="150"/>
      <c r="AN9" s="150"/>
      <c r="AO9" s="150"/>
      <c r="AP9" s="151"/>
      <c r="AQ9" s="149" t="s">
        <v>33</v>
      </c>
      <c r="AR9" s="150"/>
      <c r="AS9" s="150"/>
      <c r="AT9" s="150"/>
      <c r="AU9" s="150"/>
      <c r="AV9" s="151"/>
      <c r="AW9" s="55"/>
      <c r="AX9" s="56"/>
      <c r="AY9" s="56"/>
      <c r="AZ9" s="56"/>
      <c r="BA9" s="56"/>
    </row>
    <row r="10" spans="1:53" ht="46.5" customHeight="1" x14ac:dyDescent="0.2">
      <c r="A10" s="130"/>
      <c r="B10" s="130"/>
      <c r="C10" s="130"/>
      <c r="D10" s="130"/>
      <c r="E10" s="130"/>
      <c r="F10" s="130"/>
      <c r="G10" s="130"/>
      <c r="H10" s="130"/>
      <c r="I10" s="133"/>
      <c r="J10" s="116" t="s">
        <v>34</v>
      </c>
      <c r="K10" s="116" t="s">
        <v>35</v>
      </c>
      <c r="L10" s="116" t="s">
        <v>36</v>
      </c>
      <c r="M10" s="133"/>
      <c r="N10" s="133"/>
      <c r="O10" s="133"/>
      <c r="P10" s="116" t="s">
        <v>34</v>
      </c>
      <c r="Q10" s="116" t="s">
        <v>35</v>
      </c>
      <c r="R10" s="116" t="s">
        <v>36</v>
      </c>
      <c r="S10" s="132"/>
      <c r="T10" s="116" t="s">
        <v>37</v>
      </c>
      <c r="U10" s="116" t="s">
        <v>38</v>
      </c>
      <c r="V10" s="116" t="s">
        <v>39</v>
      </c>
      <c r="W10" s="117" t="s">
        <v>40</v>
      </c>
      <c r="X10" s="116" t="s">
        <v>41</v>
      </c>
      <c r="Y10" s="116" t="s">
        <v>42</v>
      </c>
      <c r="Z10" s="1" t="s">
        <v>43</v>
      </c>
      <c r="AA10" s="1" t="s">
        <v>44</v>
      </c>
      <c r="AB10" s="1" t="s">
        <v>45</v>
      </c>
      <c r="AC10" s="1" t="s">
        <v>46</v>
      </c>
      <c r="AD10" s="12" t="s">
        <v>47</v>
      </c>
      <c r="AE10" s="1" t="s">
        <v>43</v>
      </c>
      <c r="AF10" s="1" t="s">
        <v>44</v>
      </c>
      <c r="AG10" s="1" t="s">
        <v>48</v>
      </c>
      <c r="AH10" s="1" t="s">
        <v>45</v>
      </c>
      <c r="AI10" s="1" t="s">
        <v>46</v>
      </c>
      <c r="AJ10" s="12" t="s">
        <v>47</v>
      </c>
      <c r="AK10" s="1" t="s">
        <v>43</v>
      </c>
      <c r="AL10" s="1" t="s">
        <v>44</v>
      </c>
      <c r="AM10" s="1" t="s">
        <v>48</v>
      </c>
      <c r="AN10" s="1" t="s">
        <v>45</v>
      </c>
      <c r="AO10" s="1" t="s">
        <v>46</v>
      </c>
      <c r="AP10" s="12" t="s">
        <v>47</v>
      </c>
      <c r="AQ10" s="1" t="s">
        <v>43</v>
      </c>
      <c r="AR10" s="1" t="s">
        <v>44</v>
      </c>
      <c r="AS10" s="1" t="s">
        <v>48</v>
      </c>
      <c r="AT10" s="1" t="s">
        <v>45</v>
      </c>
      <c r="AU10" s="1" t="s">
        <v>46</v>
      </c>
      <c r="AV10" s="12" t="s">
        <v>47</v>
      </c>
      <c r="AW10" s="53"/>
      <c r="AX10" s="53"/>
      <c r="AY10" s="53"/>
      <c r="AZ10" s="53"/>
      <c r="BA10" s="53"/>
    </row>
    <row r="11" spans="1:53" s="11" customFormat="1" ht="278.25" customHeight="1" x14ac:dyDescent="0.2">
      <c r="A11" s="119" t="s">
        <v>49</v>
      </c>
      <c r="B11" s="120" t="s">
        <v>50</v>
      </c>
      <c r="C11" s="119" t="s">
        <v>51</v>
      </c>
      <c r="D11" s="119" t="s">
        <v>52</v>
      </c>
      <c r="E11" s="119" t="s">
        <v>53</v>
      </c>
      <c r="F11" s="120" t="s">
        <v>54</v>
      </c>
      <c r="G11" s="120" t="s">
        <v>55</v>
      </c>
      <c r="H11" s="119" t="s">
        <v>56</v>
      </c>
      <c r="I11" s="121" t="s">
        <v>57</v>
      </c>
      <c r="J11" s="119" t="s">
        <v>58</v>
      </c>
      <c r="K11" s="119" t="s">
        <v>59</v>
      </c>
      <c r="L11" s="122" t="str">
        <f>VLOOKUP(J11,Anexos!$B$37:$G$43,(HLOOKUP(K11,Anexos!$C$37:$G$38,2,0)),0)</f>
        <v>Moderado</v>
      </c>
      <c r="M11" s="123" t="s">
        <v>60</v>
      </c>
      <c r="N11" s="120" t="s">
        <v>61</v>
      </c>
      <c r="O11" s="120" t="s">
        <v>62</v>
      </c>
      <c r="P11" s="119" t="s">
        <v>63</v>
      </c>
      <c r="Q11" s="119" t="s">
        <v>59</v>
      </c>
      <c r="R11" s="122" t="str">
        <f>VLOOKUP(P11,Anexos!$B$37:$G$43,(HLOOKUP(Q11,Anexos!$C$37:$G$38,2,0)),0)</f>
        <v>Moderado</v>
      </c>
      <c r="S11" s="124" t="s">
        <v>64</v>
      </c>
      <c r="T11" s="120" t="str">
        <f>+M11</f>
        <v>1. Mensualmente, el equipo de apoyo logístico asignado por el (la) Subdirector(a) Administrativo(a) y Financiero(a) es el responsable de planificar y gestionar visitas en sitio a las diferentes unidades operativas de la Entidad, con el fin de verificar la adecuada administración de los bienes y prestación de los servicios de apoyo, establecidos en el seguimiento al Proyecto de Inversión (7946 - Fortalecimiento de la Gestión Pública Institucional en Bogotá D.C.), asociado al proceso de Gestión Logística.  En cumplimiento a lo establecido en los procedimientos Toma física de inventarios PCD-GL-001 y Traslado de bienes PCD-GL-002
Como evidencia se encuentra herramienta Microsoft forms, con las listas de chequeo por tipo de servicio logístico, debidamente diligenciadas en el proceso de verificación.</v>
      </c>
      <c r="U11" s="120" t="s">
        <v>65</v>
      </c>
      <c r="V11" s="120" t="s">
        <v>66</v>
      </c>
      <c r="W11" s="125">
        <v>0.9</v>
      </c>
      <c r="X11" s="126">
        <v>46023</v>
      </c>
      <c r="Y11" s="126">
        <v>46387</v>
      </c>
      <c r="Z11" s="127">
        <v>46122</v>
      </c>
      <c r="AA11" s="125">
        <v>0.77</v>
      </c>
      <c r="AB11" s="128" t="s">
        <v>236</v>
      </c>
      <c r="AC11" s="118" t="s">
        <v>215</v>
      </c>
      <c r="AD11" s="120" t="s">
        <v>234</v>
      </c>
      <c r="AE11" s="57"/>
      <c r="AF11" s="58"/>
      <c r="AG11" s="58"/>
      <c r="AH11" s="19"/>
      <c r="AI11" s="51"/>
      <c r="AJ11" s="19"/>
      <c r="AK11" s="57"/>
      <c r="AL11" s="58"/>
      <c r="AM11" s="58"/>
      <c r="AN11" s="19"/>
      <c r="AO11" s="51"/>
      <c r="AP11" s="19"/>
      <c r="AQ11" s="57"/>
      <c r="AR11" s="58"/>
      <c r="AS11" s="58"/>
      <c r="AT11" s="19"/>
      <c r="AU11" s="51"/>
      <c r="AV11" s="19"/>
    </row>
    <row r="12" spans="1:53" s="11" customFormat="1" ht="198" customHeight="1" x14ac:dyDescent="0.2">
      <c r="A12" s="119" t="s">
        <v>49</v>
      </c>
      <c r="B12" s="120" t="s">
        <v>50</v>
      </c>
      <c r="C12" s="119" t="s">
        <v>51</v>
      </c>
      <c r="D12" s="119" t="s">
        <v>52</v>
      </c>
      <c r="E12" s="119" t="s">
        <v>53</v>
      </c>
      <c r="F12" s="120" t="s">
        <v>67</v>
      </c>
      <c r="G12" s="120" t="s">
        <v>55</v>
      </c>
      <c r="H12" s="119" t="s">
        <v>56</v>
      </c>
      <c r="I12" s="121" t="s">
        <v>57</v>
      </c>
      <c r="J12" s="119" t="s">
        <v>58</v>
      </c>
      <c r="K12" s="119" t="s">
        <v>59</v>
      </c>
      <c r="L12" s="122" t="str">
        <f>VLOOKUP(J12,Anexos!$B$37:$G$43,(HLOOKUP(K12,Anexos!$C$37:$G$38,2,0)),0)</f>
        <v>Moderado</v>
      </c>
      <c r="M12" s="123" t="s">
        <v>237</v>
      </c>
      <c r="N12" s="120" t="s">
        <v>61</v>
      </c>
      <c r="O12" s="120" t="s">
        <v>62</v>
      </c>
      <c r="P12" s="119" t="s">
        <v>63</v>
      </c>
      <c r="Q12" s="119" t="s">
        <v>59</v>
      </c>
      <c r="R12" s="122" t="str">
        <f>VLOOKUP(P12,Anexos!$B$37:$G$43,(HLOOKUP(Q12,Anexos!$C$37:$G$38,2,0)),0)</f>
        <v>Moderado</v>
      </c>
      <c r="S12" s="124" t="s">
        <v>64</v>
      </c>
      <c r="T12" s="120" t="str">
        <f>+M12</f>
        <v>2. Mensualmente, el equipo de inventarios asignado por el Subdirector(a) Administrativo(a) y Financiero(a) es el responsable de planificar y gestionar las pruebas representativas de los bienes, muebles y equipos que se encuentran bajo la custodia y responsabilidad de los funcionarios  y contratistas en las unidades operativas de la Secretaria Distrital de Integración Social, de acuerdo a lo establecido en el Procedimiento Toma física de inventario  (PCD-GL-001); Con el  objetivo de administrar y controlar los bienes de inventarios de toda la Entidad. En cumplimiento a lo establecido en los procedimientos Toma física de inventarios PCD-GL-001 y Traslado de bienes PCD-GL-002
Como evidencia se cuentan con los Formato Prueba representativa de inventario de bienes (FOR-GL-044) diligenciados en el periodo.</v>
      </c>
      <c r="U12" s="120" t="s">
        <v>68</v>
      </c>
      <c r="V12" s="120" t="s">
        <v>69</v>
      </c>
      <c r="W12" s="125">
        <v>1</v>
      </c>
      <c r="X12" s="126">
        <v>46023</v>
      </c>
      <c r="Y12" s="126">
        <v>46387</v>
      </c>
      <c r="Z12" s="127">
        <v>46122</v>
      </c>
      <c r="AA12" s="125">
        <v>1</v>
      </c>
      <c r="AB12" s="128" t="s">
        <v>70</v>
      </c>
      <c r="AC12" s="118" t="s">
        <v>215</v>
      </c>
      <c r="AD12" s="120" t="s">
        <v>234</v>
      </c>
      <c r="AE12" s="57"/>
      <c r="AF12" s="58"/>
      <c r="AG12" s="58"/>
      <c r="AH12" s="19"/>
      <c r="AI12" s="51"/>
      <c r="AJ12" s="19"/>
      <c r="AK12" s="57"/>
      <c r="AL12" s="58"/>
      <c r="AM12" s="58"/>
      <c r="AN12" s="19"/>
      <c r="AO12" s="51"/>
      <c r="AP12" s="19"/>
      <c r="AQ12" s="57"/>
      <c r="AR12" s="58"/>
      <c r="AS12" s="58"/>
      <c r="AT12" s="19"/>
      <c r="AU12" s="51"/>
      <c r="AV12" s="19"/>
    </row>
    <row r="13" spans="1:53" s="11" customFormat="1" ht="231.75" customHeight="1" x14ac:dyDescent="0.2">
      <c r="A13" s="119" t="s">
        <v>49</v>
      </c>
      <c r="B13" s="120" t="s">
        <v>50</v>
      </c>
      <c r="C13" s="120" t="s">
        <v>71</v>
      </c>
      <c r="D13" s="119" t="s">
        <v>52</v>
      </c>
      <c r="E13" s="129" t="s">
        <v>72</v>
      </c>
      <c r="F13" s="120" t="s">
        <v>73</v>
      </c>
      <c r="G13" s="120" t="s">
        <v>74</v>
      </c>
      <c r="H13" s="119" t="s">
        <v>56</v>
      </c>
      <c r="I13" s="121" t="s">
        <v>57</v>
      </c>
      <c r="J13" s="119" t="s">
        <v>58</v>
      </c>
      <c r="K13" s="119" t="s">
        <v>75</v>
      </c>
      <c r="L13" s="122" t="str">
        <f>VLOOKUP(J13,Anexos!$B$37:$G$43,(HLOOKUP(K13,Anexos!$C$37:$G$38,2,0)),0)</f>
        <v>Moderado</v>
      </c>
      <c r="M13" s="123" t="s">
        <v>76</v>
      </c>
      <c r="N13" s="120" t="s">
        <v>61</v>
      </c>
      <c r="O13" s="120" t="s">
        <v>62</v>
      </c>
      <c r="P13" s="119" t="s">
        <v>63</v>
      </c>
      <c r="Q13" s="119" t="s">
        <v>59</v>
      </c>
      <c r="R13" s="122" t="str">
        <f>VLOOKUP(P13,Anexos!$B$37:$G$43,(HLOOKUP(Q13,Anexos!$C$37:$G$38,2,0)),0)</f>
        <v>Moderado</v>
      </c>
      <c r="S13" s="124" t="s">
        <v>64</v>
      </c>
      <c r="T13" s="120" t="str">
        <f>+M13</f>
        <v>1. Semestralmente el funcionario(a) o contratista asignado(a) por el Subdirector(a) Administrativo(a) y Financiero(a) realiza seguimiento a la gestión y el estado de los procesos de contratación de servicios de apoyo logístico, de acuerdo con el Plan Anual de Adquisiciones, generando las alertas tempranas al equipo de apoyo logístico, para garantizar la oportuna contratación de los servicios de apoyo.
Como evidencia, se encuentra el archivo en formato Excel con el estado actual de los procesos de contratación y las alertas tempranas generadas.</v>
      </c>
      <c r="U13" s="120" t="s">
        <v>68</v>
      </c>
      <c r="V13" s="120" t="s">
        <v>77</v>
      </c>
      <c r="W13" s="125">
        <v>1</v>
      </c>
      <c r="X13" s="126">
        <v>46023</v>
      </c>
      <c r="Y13" s="126">
        <v>46387</v>
      </c>
      <c r="Z13" s="127">
        <v>46122</v>
      </c>
      <c r="AA13" s="125">
        <v>0.125</v>
      </c>
      <c r="AB13" s="128" t="s">
        <v>239</v>
      </c>
      <c r="AC13" s="118" t="s">
        <v>215</v>
      </c>
      <c r="AD13" s="120" t="s">
        <v>241</v>
      </c>
      <c r="AE13" s="57"/>
      <c r="AF13" s="58"/>
      <c r="AG13" s="58"/>
      <c r="AH13" s="19"/>
      <c r="AI13" s="51"/>
      <c r="AJ13" s="19"/>
      <c r="AK13" s="57"/>
      <c r="AL13" s="58"/>
      <c r="AM13" s="58"/>
      <c r="AN13" s="19"/>
      <c r="AO13" s="51"/>
      <c r="AP13" s="19"/>
      <c r="AQ13" s="57"/>
      <c r="AR13" s="58"/>
      <c r="AS13" s="58"/>
      <c r="AT13" s="19"/>
      <c r="AU13" s="51"/>
      <c r="AV13" s="19"/>
    </row>
    <row r="14" spans="1:53" s="11" customFormat="1" ht="207" customHeight="1" x14ac:dyDescent="0.2">
      <c r="A14" s="119" t="s">
        <v>49</v>
      </c>
      <c r="B14" s="120" t="s">
        <v>50</v>
      </c>
      <c r="C14" s="120" t="s">
        <v>71</v>
      </c>
      <c r="D14" s="119" t="s">
        <v>52</v>
      </c>
      <c r="E14" s="129" t="s">
        <v>72</v>
      </c>
      <c r="F14" s="120" t="s">
        <v>73</v>
      </c>
      <c r="G14" s="120" t="s">
        <v>74</v>
      </c>
      <c r="H14" s="119" t="s">
        <v>56</v>
      </c>
      <c r="I14" s="121" t="s">
        <v>57</v>
      </c>
      <c r="J14" s="119" t="s">
        <v>58</v>
      </c>
      <c r="K14" s="119" t="s">
        <v>75</v>
      </c>
      <c r="L14" s="122" t="str">
        <f>VLOOKUP(J14,Anexos!$B$37:$G$43,(HLOOKUP(K14,Anexos!$C$37:$G$38,2,0)),0)</f>
        <v>Moderado</v>
      </c>
      <c r="M14" s="120" t="s">
        <v>235</v>
      </c>
      <c r="N14" s="120" t="s">
        <v>61</v>
      </c>
      <c r="O14" s="120" t="s">
        <v>62</v>
      </c>
      <c r="P14" s="119" t="s">
        <v>63</v>
      </c>
      <c r="Q14" s="119" t="s">
        <v>59</v>
      </c>
      <c r="R14" s="122" t="str">
        <f>VLOOKUP(P14,Anexos!$B$37:$G$43,(HLOOKUP(Q14,Anexos!$C$37:$G$38,2,0)),0)</f>
        <v>Moderado</v>
      </c>
      <c r="S14" s="124" t="s">
        <v>64</v>
      </c>
      <c r="T14" s="120" t="str">
        <f>+M14</f>
        <v>2. Mensualmente, El funcionario(a) o contratista delegado(a) por el Subdirector(a) Administrativo(a) y Financiero(a) realiza la validación y conciliación de la base de datos de predios activos administrados por la entidad en los que se prestan servicios misionales, con el fin de asegurar el pago de los servicios públicos y evitar suspensión en la prestación de los servicios misionales de la entidad, conforme al procedimiento Pago de servicios públicos PCD-GL-008
Como evidencia, a aportará la matriz de los predios activos administrados por la entidad en los que se prestan servicios misionales, con la conciliación del pago de los servicios públicos, de acuerdo a su periodo de facturación.</v>
      </c>
      <c r="U14" s="120" t="s">
        <v>68</v>
      </c>
      <c r="V14" s="120" t="s">
        <v>79</v>
      </c>
      <c r="W14" s="125">
        <v>1</v>
      </c>
      <c r="X14" s="126">
        <v>46023</v>
      </c>
      <c r="Y14" s="126">
        <v>46387</v>
      </c>
      <c r="Z14" s="127">
        <v>46122</v>
      </c>
      <c r="AA14" s="125">
        <v>1</v>
      </c>
      <c r="AB14" s="128" t="s">
        <v>238</v>
      </c>
      <c r="AC14" s="118" t="s">
        <v>215</v>
      </c>
      <c r="AD14" s="120" t="s">
        <v>242</v>
      </c>
      <c r="AE14" s="57"/>
      <c r="AF14" s="58"/>
      <c r="AG14" s="58"/>
      <c r="AH14" s="19"/>
      <c r="AI14" s="51"/>
      <c r="AJ14" s="19"/>
      <c r="AK14" s="57"/>
      <c r="AL14" s="58"/>
      <c r="AM14" s="58"/>
      <c r="AN14" s="19"/>
      <c r="AO14" s="51"/>
      <c r="AP14" s="19"/>
      <c r="AQ14" s="57"/>
      <c r="AR14" s="58"/>
      <c r="AS14" s="58"/>
      <c r="AT14" s="19"/>
      <c r="AU14" s="51"/>
      <c r="AV14" s="19"/>
    </row>
    <row r="15" spans="1:53" x14ac:dyDescent="0.2">
      <c r="A15" s="53"/>
      <c r="B15" s="53"/>
      <c r="C15" s="53"/>
      <c r="D15" s="53"/>
      <c r="E15" s="53"/>
      <c r="F15" s="11"/>
      <c r="G15" s="11"/>
      <c r="H15" s="53"/>
      <c r="I15" s="53"/>
      <c r="J15" s="53"/>
      <c r="K15" s="53"/>
      <c r="L15" s="53"/>
      <c r="M15" s="53"/>
      <c r="N15" s="53"/>
      <c r="O15" s="53"/>
      <c r="P15" s="53"/>
      <c r="Q15" s="53"/>
      <c r="R15" s="53"/>
      <c r="S15" s="53"/>
      <c r="T15" s="53"/>
      <c r="U15" s="53"/>
      <c r="V15" s="53"/>
      <c r="W15" s="53"/>
      <c r="X15" s="53"/>
      <c r="Y15" s="53"/>
      <c r="Z15" s="53"/>
      <c r="AA15" s="53"/>
      <c r="AB15" s="53"/>
      <c r="AC15" s="64"/>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row>
  </sheetData>
  <sheetProtection formatCells="0" formatColumns="0" formatRows="0" insertColumns="0" insertRows="0" insertHyperlinks="0" deleteColumns="0" deleteRows="0" sort="0" autoFilter="0" pivotTables="0"/>
  <mergeCells count="27">
    <mergeCell ref="H9:H10"/>
    <mergeCell ref="Z9:AD9"/>
    <mergeCell ref="J9:L9"/>
    <mergeCell ref="M8:Y8"/>
    <mergeCell ref="T9:Y9"/>
    <mergeCell ref="M9:M10"/>
    <mergeCell ref="AK9:AP9"/>
    <mergeCell ref="AQ9:AV9"/>
    <mergeCell ref="S9:S10"/>
    <mergeCell ref="O9:O10"/>
    <mergeCell ref="Z8:AV8"/>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s>
  <phoneticPr fontId="6" type="noConversion"/>
  <conditionalFormatting sqref="L11:L14">
    <cfRule type="containsText" dxfId="8" priority="11" operator="containsText" text="Bajo">
      <formula>NOT(ISERROR(SEARCH("Bajo",L11)))</formula>
    </cfRule>
    <cfRule type="containsText" dxfId="7" priority="12" operator="containsText" text="Moderado">
      <formula>NOT(ISERROR(SEARCH("Moderado",L11)))</formula>
    </cfRule>
    <cfRule type="containsText" dxfId="6" priority="13" operator="containsText" text="Alto">
      <formula>NOT(ISERROR(SEARCH("Alto",L11)))</formula>
    </cfRule>
    <cfRule type="containsText" dxfId="5" priority="14" operator="containsText" text="Extremo">
      <formula>NOT(ISERROR(SEARCH("Extremo",L11)))</formula>
    </cfRule>
  </conditionalFormatting>
  <conditionalFormatting sqref="R11:R14">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dataValidation allowBlank="1" showInputMessage="1" showErrorMessage="1" prompt="Seleccione de la lista desplegable, el(los) aspectos institucionales que se ven impactados con la materialización del riesgo. Afectación en lo económico (presupuestal) y/o reputacional." sqref="H9:H10"/>
    <dataValidation allowBlank="1" showInputMessage="1" showErrorMessage="1" prompt="Registre el nombre del proceso al cual está asociado el riesgo." sqref="A9:A1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dataValidation allowBlank="1" showInputMessage="1" showErrorMessage="1" prompt="Registre el código asignado al riesgo. Se incluye por parte de la Subdirección de Diseño, Evaluación y Sistematización al momento de avalar la versión final del riesgo." sqref="E9:E10"/>
    <dataValidation allowBlank="1" showInputMessage="1" showErrorMessage="1" prompt="Registre el objetivo del proceso conforme a lo definido en su caracterización." sqref="B9:B10"/>
    <dataValidation allowBlank="1" showInputMessage="1" showErrorMessage="1" prompt="Registre los motivos o aspectos que puedan dar origen al riesgo y sobre los cuales se establecerán controles. Use las celdas que sean necesarias, una por cada causa." sqref="F9:F10"/>
    <dataValidation allowBlank="1" showInputMessage="1" showErrorMessage="1" prompt="Seleccione de la lista desplegable la categoria a la que corresponda el riesgo, teniendo en cuenta los conceptos de la Tabla 1 (ver hoja anexos)." sqref="I9:I1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dataValidation allowBlank="1" showInputMessage="1" showErrorMessage="1" prompt="Seleccione de la lista desplegable el impacto estimado teniendo en cuenta que se refiere a la magnitud de los efectos en caso de materializarse el riesgo. Ver hoja anexos tabla 3." sqref="K10"/>
    <dataValidation allowBlank="1" showInputMessage="1" showErrorMessage="1" prompt="Este resultado se genera automáticamente y es obtenido de la intersección entre la probabilidad y el impacto seleccionados." sqref="L10 R10"/>
    <dataValidation allowBlank="1" showInputMessage="1" showErrorMessage="1" prompt="Seleccione de la lista desplegable la naturaleza de la actividad de control." sqref="N9"/>
    <dataValidation allowBlank="1" showInputMessage="1" showErrorMessage="1" promptTitle="Despues de evaluar el control," prompt="seleccione de la lista desplegable la probabilidad residual, resultante en la columna &quot;U&quot; de la hoja 2. Evaluación de controles." sqref="P1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dataValidation allowBlank="1" showInputMessage="1" showErrorMessage="1" prompt="Registre el resultado que se pretende alcanzar, considerando el indicador o criterio de medición definido." sqref="W10"/>
    <dataValidation allowBlank="1" showInputMessage="1" showErrorMessage="1" prompt="En el formato DD/MM/AAAA, registre la fecha de terminación de la actividad a desarrollar. Esta fecha no podrá superar el 31 de diciembre de cada vigencia." sqref="Y10"/>
    <dataValidation allowBlank="1" showInputMessage="1" showErrorMessage="1" prompt="Registre la fecha de realización del monitoreo, DD/MM/AAA." sqref="AQ10 AE10 AK10 Z10"/>
    <dataValidation allowBlank="1" showInputMessage="1" showErrorMessage="1" prompt="En el formato DD/MM/AAAA, registre la fecha de inicio de la actividad a desarrollar, dentro de la vigencia." sqref="X1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dataValidation allowBlank="1" showInputMessage="1" showErrorMessage="1" prompt="Seleccione de la lista desplegable, la decisión tomada respecto al riesgo, teniendo en cuenta lo establecido en el Lineamiento Administración de Riesgos (LIN-SG-001)." sqref="S9:S10"/>
    <dataValidation allowBlank="1" showInputMessage="1" showErrorMessage="1" prompt="Describa los avances en el cumplimiento de la actividad definida y relacione las evidencias que los soportan." sqref="AB10 AH10 AN10 AT10"/>
    <dataValidation allowBlank="1" showInputMessage="1" showErrorMessage="1" prompt="Seleccione de la lista desplegable la categoria que corresponda." sqref="A6:B6"/>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dataValidation allowBlank="1" showInputMessage="1" showErrorMessage="1" prompt="Describa, tal como se encuentra en la caracterización del proceso, la actividad donde existe evidencia o se tienen indicios de que pueden ocurrir eventos de riesgo." sqref="C9:C10"/>
    <dataValidation allowBlank="1" showInputMessage="1" showErrorMessage="1" prompt="Seleccione de la lista desplegable la forma como se ejecuta el control, dependiendo de que sea ejecutado por una persona (manual) o por un sistema (automático)." sqref="O9:O10"/>
    <dataValidation allowBlank="1" showInputMessage="1" showErrorMessage="1" prompt="Registre el nivel de avance acumulado desde el inicio de la actividad en la vigencia, hasta la fecha de monitoreo. En caso de ser una meta constante, corresponde al mismo avance del periodo." sqref="AG10 AM10 AS1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dataValidation allowBlank="1" showInputMessage="1" showErrorMessage="1" prompt="Para diligenciar este campo, dirijase primero a la hoja &quot;2. Evaluación de controles&quot;, y realice la evaluación de cada actividad de control." sqref="P9:R9"/>
    <dataValidation allowBlank="1" showInputMessage="1" showErrorMessage="1" prompt="Registre el nivel de avance en el cumplimiento de la actividad. Corresponde al resultado en términos porcentuales del indicador o criterio de avance definido." sqref="AA10 AF10 AL10 AR1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14:formula1>
            <xm:f>Anexos!$I$39:$I$43</xm:f>
          </x14:formula1>
          <xm:sqref>J11:J14 P11:P14</xm:sqref>
        </x14:dataValidation>
        <x14:dataValidation type="list" allowBlank="1" showInputMessage="1" showErrorMessage="1">
          <x14:formula1>
            <xm:f>Anexos!$J$39:$J$43</xm:f>
          </x14:formula1>
          <xm:sqref>K11:K14 Q11:Q14</xm:sqref>
        </x14:dataValidation>
        <x14:dataValidation type="list" allowBlank="1" showInputMessage="1" showErrorMessage="1">
          <x14:formula1>
            <xm:f>Anexos!$I$48:$I$49</xm:f>
          </x14:formula1>
          <xm:sqref>N11:N14</xm:sqref>
        </x14:dataValidation>
        <x14:dataValidation type="list" allowBlank="1" showInputMessage="1" showErrorMessage="1">
          <x14:formula1>
            <xm:f>Anexos!$J$48:$J$49</xm:f>
          </x14:formula1>
          <xm:sqref>AO11:AO14 AU11:AU14 AI11:AI14 AC11:AC14</xm:sqref>
        </x14:dataValidation>
        <x14:dataValidation type="list" allowBlank="1" showInputMessage="1" showErrorMessage="1">
          <x14:formula1>
            <xm:f>Anexos!$I$7:$I$9</xm:f>
          </x14:formula1>
          <xm:sqref>C6</xm:sqref>
        </x14:dataValidation>
        <x14:dataValidation type="list" allowBlank="1" showInputMessage="1" showErrorMessage="1">
          <x14:formula1>
            <xm:f>Anexos!$I$11:$I$13</xm:f>
          </x14:formula1>
          <xm:sqref>H11:H14</xm:sqref>
        </x14:dataValidation>
        <x14:dataValidation type="list" allowBlank="1" showInputMessage="1" showErrorMessage="1">
          <x14:formula1>
            <xm:f>Anexos!$K$48:$K$49</xm:f>
          </x14:formula1>
          <xm:sqref>O11:O14</xm:sqref>
        </x14:dataValidation>
        <x14:dataValidation type="list" allowBlank="1" showInputMessage="1" showErrorMessage="1">
          <x14:formula1>
            <xm:f>Anexos!$J$52:$J$54</xm:f>
          </x14:formula1>
          <xm:sqref>S11:S14</xm:sqref>
        </x14:dataValidation>
        <x14:dataValidation type="list" allowBlank="1" showInputMessage="1" showErrorMessage="1">
          <x14:formula1>
            <xm:f>Anexos!$B$7:$B$18</xm:f>
          </x14:formula1>
          <xm:sqref>I11:I14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zoomScale="115" zoomScaleNormal="115" workbookViewId="0">
      <selection activeCell="B1" sqref="B1"/>
    </sheetView>
  </sheetViews>
  <sheetFormatPr baseColWidth="10" defaultColWidth="11.42578125" defaultRowHeight="12.75" x14ac:dyDescent="0.2"/>
  <cols>
    <col min="1" max="1" width="85.7109375" customWidth="1"/>
    <col min="2" max="2" width="27.7109375" customWidth="1"/>
  </cols>
  <sheetData>
    <row r="1" spans="1:2" ht="201.75" customHeight="1" x14ac:dyDescent="0.2">
      <c r="A1" s="50" t="s">
        <v>80</v>
      </c>
      <c r="B1" s="49" t="s">
        <v>79</v>
      </c>
    </row>
    <row r="4" spans="1:2" ht="137.25" customHeight="1" x14ac:dyDescent="0.2">
      <c r="A4" s="46"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7"/>
  <sheetViews>
    <sheetView zoomScale="80" zoomScaleNormal="80" zoomScaleSheetLayoutView="70" zoomScalePageLayoutView="25" workbookViewId="0"/>
  </sheetViews>
  <sheetFormatPr baseColWidth="10" defaultColWidth="2.85546875" defaultRowHeight="12.75" x14ac:dyDescent="0.2"/>
  <cols>
    <col min="1" max="1" width="1.140625" style="66" customWidth="1"/>
    <col min="2" max="2" width="11.7109375" style="67" customWidth="1"/>
    <col min="3" max="3" width="35.28515625" style="67" customWidth="1"/>
    <col min="4" max="4" width="10.85546875" style="68" bestFit="1" customWidth="1"/>
    <col min="5" max="5" width="8.140625" style="68" customWidth="1"/>
    <col min="6" max="6" width="41.140625" style="68" customWidth="1"/>
    <col min="7" max="7" width="73.7109375" style="69" customWidth="1"/>
    <col min="8" max="8" width="14" style="70" customWidth="1"/>
    <col min="9" max="9" width="5.85546875" style="70" bestFit="1" customWidth="1"/>
    <col min="10" max="10" width="14.140625" style="69" customWidth="1"/>
    <col min="11" max="11" width="5.85546875" style="69" bestFit="1" customWidth="1"/>
    <col min="12" max="12" width="13.85546875" style="69" bestFit="1" customWidth="1"/>
    <col min="13" max="13" width="13.28515625" style="68" bestFit="1" customWidth="1"/>
    <col min="14" max="14" width="13.7109375" style="68" customWidth="1"/>
    <col min="15" max="15" width="11.7109375" style="68" customWidth="1"/>
    <col min="16" max="16" width="11.140625" style="66" customWidth="1"/>
    <col min="17" max="17" width="15.28515625" style="66" customWidth="1"/>
    <col min="18" max="18" width="12.5703125" style="66" customWidth="1"/>
    <col min="19" max="19" width="16.7109375" style="66" customWidth="1"/>
    <col min="20" max="20" width="14.42578125" style="66" customWidth="1"/>
    <col min="21" max="21" width="14.7109375" style="66" customWidth="1"/>
    <col min="22" max="22" width="30.7109375" style="66" customWidth="1"/>
    <col min="23" max="23" width="33.28515625" style="66" customWidth="1"/>
    <col min="24" max="16384" width="2.85546875" style="66"/>
  </cols>
  <sheetData>
    <row r="1" spans="1:23" ht="5.25" customHeight="1" x14ac:dyDescent="0.2"/>
    <row r="2" spans="1:23" ht="19.5" customHeight="1" x14ac:dyDescent="0.2">
      <c r="B2" s="235"/>
      <c r="C2" s="236"/>
      <c r="D2" s="241" t="s">
        <v>0</v>
      </c>
      <c r="E2" s="242"/>
      <c r="F2" s="242"/>
      <c r="G2" s="242"/>
      <c r="H2" s="242"/>
      <c r="I2" s="242"/>
      <c r="J2" s="242"/>
      <c r="K2" s="242"/>
      <c r="L2" s="242"/>
      <c r="M2" s="242"/>
      <c r="N2" s="242"/>
      <c r="O2" s="242"/>
      <c r="P2" s="242"/>
      <c r="Q2" s="242"/>
      <c r="R2" s="242"/>
      <c r="S2" s="242"/>
      <c r="T2" s="242"/>
      <c r="U2" s="243"/>
      <c r="V2" s="71" t="s">
        <v>1</v>
      </c>
      <c r="W2" s="71" t="s">
        <v>2</v>
      </c>
    </row>
    <row r="3" spans="1:23" ht="19.5" customHeight="1" x14ac:dyDescent="0.2">
      <c r="B3" s="237"/>
      <c r="C3" s="238"/>
      <c r="D3" s="244"/>
      <c r="E3" s="245"/>
      <c r="F3" s="245"/>
      <c r="G3" s="245"/>
      <c r="H3" s="245"/>
      <c r="I3" s="245"/>
      <c r="J3" s="245"/>
      <c r="K3" s="245"/>
      <c r="L3" s="245"/>
      <c r="M3" s="245"/>
      <c r="N3" s="245"/>
      <c r="O3" s="245"/>
      <c r="P3" s="245"/>
      <c r="Q3" s="245"/>
      <c r="R3" s="245"/>
      <c r="S3" s="245"/>
      <c r="T3" s="245"/>
      <c r="U3" s="246"/>
      <c r="V3" s="71" t="s">
        <v>3</v>
      </c>
      <c r="W3" s="71">
        <v>4</v>
      </c>
    </row>
    <row r="4" spans="1:23" ht="19.5" customHeight="1" x14ac:dyDescent="0.2">
      <c r="B4" s="237"/>
      <c r="C4" s="238"/>
      <c r="D4" s="244"/>
      <c r="E4" s="245"/>
      <c r="F4" s="245"/>
      <c r="G4" s="245"/>
      <c r="H4" s="245"/>
      <c r="I4" s="245"/>
      <c r="J4" s="245"/>
      <c r="K4" s="245"/>
      <c r="L4" s="245"/>
      <c r="M4" s="245"/>
      <c r="N4" s="245"/>
      <c r="O4" s="245"/>
      <c r="P4" s="245"/>
      <c r="Q4" s="245"/>
      <c r="R4" s="245"/>
      <c r="S4" s="245"/>
      <c r="T4" s="245"/>
      <c r="U4" s="246"/>
      <c r="V4" s="71" t="s">
        <v>4</v>
      </c>
      <c r="W4" s="71" t="s">
        <v>5</v>
      </c>
    </row>
    <row r="5" spans="1:23" ht="19.5" customHeight="1" x14ac:dyDescent="0.2">
      <c r="B5" s="239"/>
      <c r="C5" s="240"/>
      <c r="D5" s="247"/>
      <c r="E5" s="248"/>
      <c r="F5" s="248"/>
      <c r="G5" s="248"/>
      <c r="H5" s="248"/>
      <c r="I5" s="248"/>
      <c r="J5" s="248"/>
      <c r="K5" s="248"/>
      <c r="L5" s="248"/>
      <c r="M5" s="248"/>
      <c r="N5" s="248"/>
      <c r="O5" s="248"/>
      <c r="P5" s="248"/>
      <c r="Q5" s="248"/>
      <c r="R5" s="248"/>
      <c r="S5" s="248"/>
      <c r="T5" s="248"/>
      <c r="U5" s="249"/>
      <c r="V5" s="71" t="s">
        <v>6</v>
      </c>
      <c r="W5" s="71" t="s">
        <v>82</v>
      </c>
    </row>
    <row r="6" spans="1:23" ht="12" customHeight="1" x14ac:dyDescent="0.2">
      <c r="B6" s="66"/>
      <c r="C6" s="66"/>
      <c r="D6" s="72"/>
      <c r="E6" s="72"/>
      <c r="F6" s="72"/>
      <c r="G6" s="72"/>
      <c r="H6" s="72"/>
      <c r="I6" s="72"/>
      <c r="J6" s="72"/>
      <c r="K6" s="72"/>
      <c r="L6" s="72"/>
      <c r="W6" s="43" t="s">
        <v>8</v>
      </c>
    </row>
    <row r="7" spans="1:23" ht="20.25" customHeight="1" x14ac:dyDescent="0.2">
      <c r="B7" s="208" t="s">
        <v>83</v>
      </c>
      <c r="C7" s="208"/>
      <c r="D7" s="208"/>
      <c r="E7" s="208"/>
      <c r="F7" s="208"/>
      <c r="G7" s="208"/>
      <c r="H7" s="208"/>
      <c r="I7" s="208"/>
      <c r="J7" s="208"/>
      <c r="K7" s="208"/>
      <c r="L7" s="208"/>
      <c r="M7" s="208"/>
      <c r="N7" s="208"/>
      <c r="O7" s="208"/>
      <c r="P7" s="208"/>
      <c r="Q7" s="208"/>
      <c r="R7" s="208"/>
      <c r="S7" s="208"/>
      <c r="T7" s="208"/>
      <c r="U7" s="208"/>
      <c r="V7" s="208"/>
      <c r="W7" s="208"/>
    </row>
    <row r="8" spans="1:23" x14ac:dyDescent="0.2">
      <c r="B8" s="73"/>
      <c r="C8" s="73"/>
      <c r="D8" s="74"/>
      <c r="E8" s="75"/>
      <c r="F8" s="75"/>
      <c r="L8" s="76"/>
    </row>
    <row r="9" spans="1:23" ht="15" customHeight="1" x14ac:dyDescent="0.2">
      <c r="A9" s="77"/>
      <c r="B9" s="209" t="s">
        <v>84</v>
      </c>
      <c r="C9" s="210"/>
      <c r="D9" s="250">
        <v>46091</v>
      </c>
      <c r="E9" s="211"/>
      <c r="F9" s="78" t="s">
        <v>85</v>
      </c>
      <c r="G9" s="212" t="s">
        <v>49</v>
      </c>
      <c r="H9" s="213"/>
      <c r="I9" s="79"/>
      <c r="J9" s="209" t="s">
        <v>86</v>
      </c>
      <c r="K9" s="209"/>
      <c r="L9" s="209"/>
      <c r="M9" s="210"/>
      <c r="N9" s="211" t="s">
        <v>240</v>
      </c>
      <c r="O9" s="211"/>
      <c r="P9" s="211"/>
      <c r="Q9" s="211"/>
      <c r="R9" s="211"/>
      <c r="T9" s="70"/>
      <c r="U9" s="70"/>
    </row>
    <row r="10" spans="1:23" x14ac:dyDescent="0.2">
      <c r="B10" s="73"/>
      <c r="C10" s="73"/>
      <c r="D10" s="75"/>
      <c r="E10" s="75"/>
      <c r="F10" s="75"/>
      <c r="L10" s="76"/>
    </row>
    <row r="11" spans="1:23" s="80" customFormat="1" ht="28.5" customHeight="1" x14ac:dyDescent="0.2">
      <c r="B11" s="201" t="s">
        <v>87</v>
      </c>
      <c r="C11" s="201" t="s">
        <v>88</v>
      </c>
      <c r="D11" s="201" t="s">
        <v>89</v>
      </c>
      <c r="E11" s="201"/>
      <c r="F11" s="202" t="s">
        <v>90</v>
      </c>
      <c r="G11" s="201" t="s">
        <v>91</v>
      </c>
      <c r="H11" s="205" t="s">
        <v>92</v>
      </c>
      <c r="I11" s="206"/>
      <c r="J11" s="206"/>
      <c r="K11" s="206"/>
      <c r="L11" s="206"/>
      <c r="M11" s="206"/>
      <c r="N11" s="206"/>
      <c r="O11" s="206"/>
      <c r="P11" s="207"/>
      <c r="Q11" s="215" t="s">
        <v>93</v>
      </c>
      <c r="R11" s="215"/>
      <c r="S11" s="215"/>
      <c r="T11" s="215"/>
      <c r="U11" s="216" t="s">
        <v>94</v>
      </c>
    </row>
    <row r="12" spans="1:23" s="80" customFormat="1" ht="21.75" customHeight="1" x14ac:dyDescent="0.2">
      <c r="B12" s="201"/>
      <c r="C12" s="201"/>
      <c r="D12" s="201"/>
      <c r="E12" s="201"/>
      <c r="F12" s="203"/>
      <c r="G12" s="201"/>
      <c r="H12" s="205" t="s">
        <v>95</v>
      </c>
      <c r="I12" s="206"/>
      <c r="J12" s="206"/>
      <c r="K12" s="207"/>
      <c r="L12" s="205" t="s">
        <v>96</v>
      </c>
      <c r="M12" s="206"/>
      <c r="N12" s="206"/>
      <c r="O12" s="206"/>
      <c r="P12" s="207"/>
      <c r="Q12" s="218" t="s">
        <v>97</v>
      </c>
      <c r="R12" s="218" t="s">
        <v>98</v>
      </c>
      <c r="S12" s="218" t="s">
        <v>99</v>
      </c>
      <c r="T12" s="220" t="s">
        <v>100</v>
      </c>
      <c r="U12" s="216" t="s">
        <v>101</v>
      </c>
    </row>
    <row r="13" spans="1:23" s="80" customFormat="1" ht="63.75" x14ac:dyDescent="0.2">
      <c r="B13" s="201"/>
      <c r="C13" s="201"/>
      <c r="D13" s="81" t="s">
        <v>102</v>
      </c>
      <c r="E13" s="81" t="s">
        <v>36</v>
      </c>
      <c r="F13" s="204"/>
      <c r="G13" s="201"/>
      <c r="H13" s="81" t="s">
        <v>103</v>
      </c>
      <c r="I13" s="81" t="s">
        <v>104</v>
      </c>
      <c r="J13" s="81" t="s">
        <v>105</v>
      </c>
      <c r="K13" s="81" t="s">
        <v>104</v>
      </c>
      <c r="L13" s="81" t="s">
        <v>106</v>
      </c>
      <c r="M13" s="38" t="s">
        <v>38</v>
      </c>
      <c r="N13" s="38" t="s">
        <v>107</v>
      </c>
      <c r="O13" s="38" t="s">
        <v>108</v>
      </c>
      <c r="P13" s="81" t="s">
        <v>109</v>
      </c>
      <c r="Q13" s="219"/>
      <c r="R13" s="219"/>
      <c r="S13" s="219"/>
      <c r="T13" s="221"/>
      <c r="U13" s="216"/>
    </row>
    <row r="14" spans="1:23" s="82" customFormat="1" ht="140.25" x14ac:dyDescent="0.2">
      <c r="B14" s="189" t="s">
        <v>53</v>
      </c>
      <c r="C14" s="225" t="s">
        <v>55</v>
      </c>
      <c r="D14" s="225" t="s">
        <v>110</v>
      </c>
      <c r="E14" s="232">
        <f>VLOOKUP(D14,'Criterios (2)'!$A$20:$B$24,2,FALSE)</f>
        <v>0.6</v>
      </c>
      <c r="F14" s="228" t="s">
        <v>54</v>
      </c>
      <c r="G14" s="48" t="s">
        <v>111</v>
      </c>
      <c r="H14" s="84" t="s">
        <v>112</v>
      </c>
      <c r="I14" s="85">
        <f>VLOOKUP(H14,'Criterios (2)'!$B$3:$C$6,2,FALSE)</f>
        <v>0.25</v>
      </c>
      <c r="J14" s="84" t="s">
        <v>62</v>
      </c>
      <c r="K14" s="85">
        <f>VLOOKUP(J14,'Criterios (2)'!$B$7:$C$9,2,FALSE)</f>
        <v>0.15</v>
      </c>
      <c r="L14" s="84" t="s">
        <v>121</v>
      </c>
      <c r="M14" s="84" t="s">
        <v>114</v>
      </c>
      <c r="N14" s="84" t="s">
        <v>115</v>
      </c>
      <c r="O14" s="84" t="s">
        <v>116</v>
      </c>
      <c r="P14" s="84" t="s">
        <v>117</v>
      </c>
      <c r="Q14" s="86">
        <f t="shared" ref="Q14:Q43" si="0">+I14+K14</f>
        <v>0.4</v>
      </c>
      <c r="R14" s="86">
        <f>(E14-(E14*Q14))</f>
        <v>0.36</v>
      </c>
      <c r="S14" s="199">
        <f>IF(R15&gt;1%,R15,R14)</f>
        <v>0.36</v>
      </c>
      <c r="T14" s="177">
        <f>IF(S18&gt;1%,S18,(IF(S16&gt;1%,S16,S14)))</f>
        <v>0.216</v>
      </c>
      <c r="U14" s="180" t="str">
        <f>IF(T14&lt;=20%,'Criterios (2)'!$A$20,IF(T14&lt;=40%,'Criterios (2)'!$A$21,IF(T14&lt;=60%,'Criterios (2)'!$A$22,IF(T14&lt;=80,'Criterios (2)'!$A$23,'Criterios (2)'!$A$24))))</f>
        <v>Baja</v>
      </c>
    </row>
    <row r="15" spans="1:23" s="82" customFormat="1" ht="14.25" x14ac:dyDescent="0.2">
      <c r="B15" s="190"/>
      <c r="C15" s="226"/>
      <c r="D15" s="226"/>
      <c r="E15" s="233"/>
      <c r="F15" s="222"/>
      <c r="G15" s="110" t="s">
        <v>118</v>
      </c>
      <c r="H15" s="88" t="s">
        <v>119</v>
      </c>
      <c r="I15" s="89">
        <f>VLOOKUP(H15,'Criterios (2)'!$B$3:$C$6,2,FALSE)</f>
        <v>0</v>
      </c>
      <c r="J15" s="88" t="s">
        <v>119</v>
      </c>
      <c r="K15" s="89">
        <f>VLOOKUP(J15,'Criterios (2)'!$B$7:$C$9,2,FALSE)</f>
        <v>0</v>
      </c>
      <c r="L15" s="88"/>
      <c r="M15" s="88"/>
      <c r="N15" s="88"/>
      <c r="O15" s="88"/>
      <c r="P15" s="88"/>
      <c r="Q15" s="90">
        <f t="shared" si="0"/>
        <v>0</v>
      </c>
      <c r="R15" s="90">
        <f>(R14-(R14*Q15))</f>
        <v>0.36</v>
      </c>
      <c r="S15" s="184"/>
      <c r="T15" s="178"/>
      <c r="U15" s="181"/>
    </row>
    <row r="16" spans="1:23" s="82" customFormat="1" ht="127.5" x14ac:dyDescent="0.2">
      <c r="B16" s="190"/>
      <c r="C16" s="226"/>
      <c r="D16" s="226"/>
      <c r="E16" s="233"/>
      <c r="F16" s="222" t="s">
        <v>67</v>
      </c>
      <c r="G16" s="111" t="s">
        <v>120</v>
      </c>
      <c r="H16" s="88" t="s">
        <v>112</v>
      </c>
      <c r="I16" s="89">
        <f>VLOOKUP(H16,'Criterios (2)'!$B$3:$C$6,2,FALSE)</f>
        <v>0.25</v>
      </c>
      <c r="J16" s="88" t="s">
        <v>62</v>
      </c>
      <c r="K16" s="89">
        <f>VLOOKUP(J16,'Criterios (2)'!$B$7:$C$9,2,FALSE)</f>
        <v>0.15</v>
      </c>
      <c r="L16" s="84" t="s">
        <v>121</v>
      </c>
      <c r="M16" s="84" t="s">
        <v>114</v>
      </c>
      <c r="N16" s="84" t="s">
        <v>115</v>
      </c>
      <c r="O16" s="84" t="s">
        <v>116</v>
      </c>
      <c r="P16" s="84" t="s">
        <v>117</v>
      </c>
      <c r="Q16" s="90">
        <f t="shared" si="0"/>
        <v>0.4</v>
      </c>
      <c r="R16" s="90">
        <f>IF(Q16&gt;1%,(R15-(R15*Q16)),Q16)</f>
        <v>0.216</v>
      </c>
      <c r="S16" s="184">
        <f>IF(R17&gt;1%,R17,R16)</f>
        <v>0.216</v>
      </c>
      <c r="T16" s="178"/>
      <c r="U16" s="181"/>
    </row>
    <row r="17" spans="2:21" s="82" customFormat="1" ht="14.25" x14ac:dyDescent="0.2">
      <c r="B17" s="190"/>
      <c r="C17" s="226"/>
      <c r="D17" s="226"/>
      <c r="E17" s="233"/>
      <c r="F17" s="222"/>
      <c r="G17" s="110" t="s">
        <v>118</v>
      </c>
      <c r="H17" s="88" t="s">
        <v>119</v>
      </c>
      <c r="I17" s="89">
        <f>VLOOKUP(H17,'Criterios (2)'!$B$3:$C$6,2,FALSE)</f>
        <v>0</v>
      </c>
      <c r="J17" s="88" t="s">
        <v>119</v>
      </c>
      <c r="K17" s="89">
        <f>VLOOKUP(J17,'Criterios (2)'!$B$7:$C$9,2,FALSE)</f>
        <v>0</v>
      </c>
      <c r="L17" s="88"/>
      <c r="M17" s="88"/>
      <c r="N17" s="88"/>
      <c r="O17" s="88"/>
      <c r="P17" s="88"/>
      <c r="Q17" s="90">
        <f t="shared" si="0"/>
        <v>0</v>
      </c>
      <c r="R17" s="90">
        <f>(R16-(R16*Q17))</f>
        <v>0.216</v>
      </c>
      <c r="S17" s="184"/>
      <c r="T17" s="178"/>
      <c r="U17" s="181"/>
    </row>
    <row r="18" spans="2:21" s="82" customFormat="1" ht="14.25" x14ac:dyDescent="0.2">
      <c r="B18" s="190"/>
      <c r="C18" s="226"/>
      <c r="D18" s="226"/>
      <c r="E18" s="233"/>
      <c r="F18" s="223" t="s">
        <v>122</v>
      </c>
      <c r="G18" s="112" t="s">
        <v>123</v>
      </c>
      <c r="H18" s="88" t="s">
        <v>119</v>
      </c>
      <c r="I18" s="92">
        <f>VLOOKUP(H18,'Criterios (2)'!$B$3:$C$6,2,FALSE)</f>
        <v>0</v>
      </c>
      <c r="J18" s="88" t="s">
        <v>119</v>
      </c>
      <c r="K18" s="92">
        <f>VLOOKUP(J18,'Criterios (2)'!$B$7:$C$9,2,FALSE)</f>
        <v>0</v>
      </c>
      <c r="L18" s="93"/>
      <c r="M18" s="93"/>
      <c r="N18" s="93"/>
      <c r="O18" s="93"/>
      <c r="P18" s="93"/>
      <c r="Q18" s="94">
        <f t="shared" si="0"/>
        <v>0</v>
      </c>
      <c r="R18" s="94">
        <f>IF(Q18&gt;1%,(R17-(R17*Q18)),Q18)</f>
        <v>0</v>
      </c>
      <c r="S18" s="187">
        <f>IF(R19&gt;1%,R19,R18)</f>
        <v>0</v>
      </c>
      <c r="T18" s="178"/>
      <c r="U18" s="181"/>
    </row>
    <row r="19" spans="2:21" s="82" customFormat="1" ht="14.25" x14ac:dyDescent="0.2">
      <c r="B19" s="191"/>
      <c r="C19" s="227"/>
      <c r="D19" s="227"/>
      <c r="E19" s="234"/>
      <c r="F19" s="224"/>
      <c r="G19" s="113" t="s">
        <v>118</v>
      </c>
      <c r="H19" s="96" t="s">
        <v>119</v>
      </c>
      <c r="I19" s="97">
        <f>VLOOKUP(H19,'Criterios (2)'!$B$3:$C$6,2,FALSE)</f>
        <v>0</v>
      </c>
      <c r="J19" s="88" t="s">
        <v>119</v>
      </c>
      <c r="K19" s="97">
        <f>VLOOKUP(J19,'Criterios (2)'!$B$7:$C$9,2,FALSE)</f>
        <v>0</v>
      </c>
      <c r="L19" s="96"/>
      <c r="M19" s="96"/>
      <c r="N19" s="96"/>
      <c r="O19" s="96"/>
      <c r="P19" s="96"/>
      <c r="Q19" s="98">
        <f t="shared" si="0"/>
        <v>0</v>
      </c>
      <c r="R19" s="98">
        <f>IF(Q19&gt;1%,(R18-(R18*Q19)),Q19)</f>
        <v>0</v>
      </c>
      <c r="S19" s="188"/>
      <c r="T19" s="179"/>
      <c r="U19" s="182"/>
    </row>
    <row r="20" spans="2:21" s="82" customFormat="1" ht="102" x14ac:dyDescent="0.2">
      <c r="B20" s="189" t="s">
        <v>72</v>
      </c>
      <c r="C20" s="225" t="s">
        <v>74</v>
      </c>
      <c r="D20" s="225" t="s">
        <v>110</v>
      </c>
      <c r="E20" s="232">
        <f>VLOOKUP(D20,'Criterios (2)'!$A$20:$B$24,2,FALSE)</f>
        <v>0.6</v>
      </c>
      <c r="F20" s="228" t="s">
        <v>73</v>
      </c>
      <c r="G20" s="48" t="s">
        <v>76</v>
      </c>
      <c r="H20" s="84" t="s">
        <v>112</v>
      </c>
      <c r="I20" s="85">
        <f>VLOOKUP(H20,'Criterios (2)'!$B$3:$C$6,2,FALSE)</f>
        <v>0.25</v>
      </c>
      <c r="J20" s="84" t="s">
        <v>62</v>
      </c>
      <c r="K20" s="85">
        <f>VLOOKUP(J20,'Criterios (2)'!$B$7:$C$9,2,FALSE)</f>
        <v>0.15</v>
      </c>
      <c r="L20" s="84" t="s">
        <v>121</v>
      </c>
      <c r="M20" s="84" t="s">
        <v>114</v>
      </c>
      <c r="N20" s="84" t="s">
        <v>115</v>
      </c>
      <c r="O20" s="84" t="s">
        <v>116</v>
      </c>
      <c r="P20" s="84" t="s">
        <v>117</v>
      </c>
      <c r="Q20" s="86">
        <f t="shared" si="0"/>
        <v>0.4</v>
      </c>
      <c r="R20" s="86">
        <f>(E20-(E20*Q20))</f>
        <v>0.36</v>
      </c>
      <c r="S20" s="199">
        <f>IF(R21&gt;1%,R21,R20)</f>
        <v>0.216</v>
      </c>
      <c r="T20" s="177">
        <f>IF(S24&gt;1%,S24,(IF(S22&gt;1%,S22,S20)))</f>
        <v>0.216</v>
      </c>
      <c r="U20" s="180" t="str">
        <f>IF(T20&lt;=20%,'Criterios (2)'!$A$20,IF(T20&lt;=40%,'Criterios (2)'!$A$21,IF(T20&lt;=60%,'Criterios (2)'!$A$22,IF(T20&lt;=80,'Criterios (2)'!$A$23,'Criterios (2)'!$A$24))))</f>
        <v>Baja</v>
      </c>
    </row>
    <row r="21" spans="2:21" s="82" customFormat="1" ht="127.5" x14ac:dyDescent="0.2">
      <c r="B21" s="190"/>
      <c r="C21" s="226"/>
      <c r="D21" s="226"/>
      <c r="E21" s="233"/>
      <c r="F21" s="222"/>
      <c r="G21" s="47" t="s">
        <v>78</v>
      </c>
      <c r="H21" s="88" t="s">
        <v>112</v>
      </c>
      <c r="I21" s="89">
        <f>VLOOKUP(H21,'Criterios (2)'!$B$3:$C$6,2,FALSE)</f>
        <v>0.25</v>
      </c>
      <c r="J21" s="88" t="s">
        <v>62</v>
      </c>
      <c r="K21" s="89">
        <f>VLOOKUP(J21,'Criterios (2)'!$B$7:$C$9,2,FALSE)</f>
        <v>0.15</v>
      </c>
      <c r="L21" s="84" t="s">
        <v>121</v>
      </c>
      <c r="M21" s="84" t="s">
        <v>114</v>
      </c>
      <c r="N21" s="84" t="s">
        <v>115</v>
      </c>
      <c r="O21" s="84" t="s">
        <v>116</v>
      </c>
      <c r="P21" s="84" t="s">
        <v>117</v>
      </c>
      <c r="Q21" s="90">
        <f t="shared" si="0"/>
        <v>0.4</v>
      </c>
      <c r="R21" s="90">
        <f>(R20-(R20*Q21))</f>
        <v>0.216</v>
      </c>
      <c r="S21" s="184"/>
      <c r="T21" s="178"/>
      <c r="U21" s="181"/>
    </row>
    <row r="22" spans="2:21" s="82" customFormat="1" ht="14.25" x14ac:dyDescent="0.2">
      <c r="B22" s="190"/>
      <c r="C22" s="226"/>
      <c r="D22" s="226"/>
      <c r="E22" s="233"/>
      <c r="F22" s="222" t="s">
        <v>124</v>
      </c>
      <c r="G22" s="110" t="s">
        <v>123</v>
      </c>
      <c r="H22" s="88" t="s">
        <v>119</v>
      </c>
      <c r="I22" s="89">
        <f>VLOOKUP(H22,'Criterios (2)'!$B$3:$C$6,2,FALSE)</f>
        <v>0</v>
      </c>
      <c r="J22" s="88" t="s">
        <v>119</v>
      </c>
      <c r="K22" s="89">
        <f>VLOOKUP(J22,'Criterios (2)'!$B$7:$C$9,2,FALSE)</f>
        <v>0</v>
      </c>
      <c r="L22" s="88"/>
      <c r="M22" s="88"/>
      <c r="N22" s="88"/>
      <c r="O22" s="88"/>
      <c r="P22" s="88"/>
      <c r="Q22" s="90">
        <f t="shared" si="0"/>
        <v>0</v>
      </c>
      <c r="R22" s="90">
        <f>IF(Q22&gt;1%,(R21-(R21*Q22)),Q22)</f>
        <v>0</v>
      </c>
      <c r="S22" s="184">
        <f>IF(R23&gt;1%,R23,R22)</f>
        <v>0</v>
      </c>
      <c r="T22" s="178"/>
      <c r="U22" s="181"/>
    </row>
    <row r="23" spans="2:21" s="82" customFormat="1" ht="14.25" x14ac:dyDescent="0.2">
      <c r="B23" s="190"/>
      <c r="C23" s="226"/>
      <c r="D23" s="226"/>
      <c r="E23" s="233"/>
      <c r="F23" s="222"/>
      <c r="G23" s="110" t="s">
        <v>118</v>
      </c>
      <c r="H23" s="88" t="s">
        <v>119</v>
      </c>
      <c r="I23" s="89">
        <f>VLOOKUP(H23,'Criterios (2)'!$B$3:$C$6,2,FALSE)</f>
        <v>0</v>
      </c>
      <c r="J23" s="88" t="s">
        <v>119</v>
      </c>
      <c r="K23" s="89">
        <f>VLOOKUP(J23,'Criterios (2)'!$B$7:$C$9,2,FALSE)</f>
        <v>0</v>
      </c>
      <c r="L23" s="88"/>
      <c r="M23" s="88"/>
      <c r="N23" s="88"/>
      <c r="O23" s="88"/>
      <c r="P23" s="88"/>
      <c r="Q23" s="90">
        <f t="shared" si="0"/>
        <v>0</v>
      </c>
      <c r="R23" s="90">
        <f>(R22-(R22*Q23))</f>
        <v>0</v>
      </c>
      <c r="S23" s="184"/>
      <c r="T23" s="178"/>
      <c r="U23" s="181"/>
    </row>
    <row r="24" spans="2:21" s="82" customFormat="1" ht="14.25" x14ac:dyDescent="0.2">
      <c r="B24" s="190"/>
      <c r="C24" s="226"/>
      <c r="D24" s="226"/>
      <c r="E24" s="233"/>
      <c r="F24" s="223" t="s">
        <v>122</v>
      </c>
      <c r="G24" s="112" t="s">
        <v>123</v>
      </c>
      <c r="H24" s="88" t="s">
        <v>119</v>
      </c>
      <c r="I24" s="92">
        <f>VLOOKUP(H24,'Criterios (2)'!$B$3:$C$6,2,FALSE)</f>
        <v>0</v>
      </c>
      <c r="J24" s="88" t="s">
        <v>119</v>
      </c>
      <c r="K24" s="92">
        <f>VLOOKUP(J24,'Criterios (2)'!$B$7:$C$9,2,FALSE)</f>
        <v>0</v>
      </c>
      <c r="L24" s="93"/>
      <c r="M24" s="93"/>
      <c r="N24" s="93"/>
      <c r="O24" s="93"/>
      <c r="P24" s="93"/>
      <c r="Q24" s="94">
        <f t="shared" si="0"/>
        <v>0</v>
      </c>
      <c r="R24" s="94">
        <f>IF(Q24&gt;1%,(R23-(R23*Q24)),Q24)</f>
        <v>0</v>
      </c>
      <c r="S24" s="187">
        <f>IF(R25&gt;1%,R25,R24)</f>
        <v>0</v>
      </c>
      <c r="T24" s="178"/>
      <c r="U24" s="181"/>
    </row>
    <row r="25" spans="2:21" s="82" customFormat="1" ht="14.25" x14ac:dyDescent="0.2">
      <c r="B25" s="191"/>
      <c r="C25" s="227"/>
      <c r="D25" s="227"/>
      <c r="E25" s="234"/>
      <c r="F25" s="224"/>
      <c r="G25" s="113" t="s">
        <v>118</v>
      </c>
      <c r="H25" s="88" t="s">
        <v>119</v>
      </c>
      <c r="I25" s="97">
        <f>VLOOKUP(H25,'Criterios (2)'!$B$3:$C$6,2,FALSE)</f>
        <v>0</v>
      </c>
      <c r="J25" s="88" t="s">
        <v>119</v>
      </c>
      <c r="K25" s="97">
        <f>VLOOKUP(J25,'Criterios (2)'!$B$7:$C$9,2,FALSE)</f>
        <v>0</v>
      </c>
      <c r="L25" s="96"/>
      <c r="M25" s="96"/>
      <c r="N25" s="96"/>
      <c r="O25" s="96"/>
      <c r="P25" s="96"/>
      <c r="Q25" s="98">
        <f t="shared" si="0"/>
        <v>0</v>
      </c>
      <c r="R25" s="98">
        <f>IF(Q25&gt;1%,(R24-(R24*Q25)),Q25)</f>
        <v>0</v>
      </c>
      <c r="S25" s="188"/>
      <c r="T25" s="179"/>
      <c r="U25" s="182"/>
    </row>
    <row r="26" spans="2:21" s="82" customFormat="1" ht="14.25" hidden="1" x14ac:dyDescent="0.2">
      <c r="B26" s="189"/>
      <c r="C26" s="189"/>
      <c r="D26" s="192"/>
      <c r="E26" s="195" t="e">
        <f>VLOOKUP(D26,'Criterios (2)'!$A$20:$B$24,2,FALSE)</f>
        <v>#N/A</v>
      </c>
      <c r="F26" s="198" t="s">
        <v>128</v>
      </c>
      <c r="G26" s="83" t="s">
        <v>123</v>
      </c>
      <c r="H26" s="84"/>
      <c r="I26" s="85" t="e">
        <f>VLOOKUP(H26,'Criterios (2)'!$B$3:$C$6,2,FALSE)</f>
        <v>#N/A</v>
      </c>
      <c r="J26" s="84"/>
      <c r="K26" s="85" t="e">
        <f>VLOOKUP(J26,'Criterios (2)'!$B$7:$C$9,2,FALSE)</f>
        <v>#N/A</v>
      </c>
      <c r="L26" s="84"/>
      <c r="M26" s="84"/>
      <c r="N26" s="84"/>
      <c r="O26" s="84"/>
      <c r="P26" s="84"/>
      <c r="Q26" s="86" t="e">
        <f t="shared" si="0"/>
        <v>#N/A</v>
      </c>
      <c r="R26" s="86" t="e">
        <f>(E26-(E26*Q26))</f>
        <v>#N/A</v>
      </c>
      <c r="S26" s="199" t="e">
        <f>IF(R27&gt;1%,R27,R26)</f>
        <v>#N/A</v>
      </c>
      <c r="T26" s="177" t="e">
        <f>IF(S30&gt;1%,S30,(IF(S28&gt;1%,S28,S26)))</f>
        <v>#N/A</v>
      </c>
      <c r="U26" s="180" t="e">
        <f>IF(T26&lt;=20%,'Criterios (2)'!$A$20,IF(T26&lt;=40%,'Criterios (2)'!$A$21,IF(T26&lt;=60%,'Criterios (2)'!$A$22,IF(T26&lt;=80,'Criterios (2)'!$A$23,'Criterios (2)'!$A$24))))</f>
        <v>#N/A</v>
      </c>
    </row>
    <row r="27" spans="2:21" s="82" customFormat="1" ht="14.25" hidden="1" x14ac:dyDescent="0.2">
      <c r="B27" s="190"/>
      <c r="C27" s="190"/>
      <c r="D27" s="193"/>
      <c r="E27" s="196"/>
      <c r="F27" s="183"/>
      <c r="G27" s="87" t="s">
        <v>118</v>
      </c>
      <c r="H27" s="88"/>
      <c r="I27" s="89" t="e">
        <f>VLOOKUP(H27,'Criterios (2)'!$B$3:$C$6,2,FALSE)</f>
        <v>#N/A</v>
      </c>
      <c r="J27" s="88"/>
      <c r="K27" s="89" t="e">
        <f>VLOOKUP(J27,'Criterios (2)'!$B$7:$C$9,2,FALSE)</f>
        <v>#N/A</v>
      </c>
      <c r="L27" s="88"/>
      <c r="M27" s="88"/>
      <c r="N27" s="88"/>
      <c r="O27" s="88"/>
      <c r="P27" s="88"/>
      <c r="Q27" s="90" t="e">
        <f t="shared" si="0"/>
        <v>#N/A</v>
      </c>
      <c r="R27" s="90" t="e">
        <f>(R26-(R26*Q27))</f>
        <v>#N/A</v>
      </c>
      <c r="S27" s="184"/>
      <c r="T27" s="178"/>
      <c r="U27" s="181"/>
    </row>
    <row r="28" spans="2:21" s="82" customFormat="1" ht="14.25" hidden="1" x14ac:dyDescent="0.2">
      <c r="B28" s="190"/>
      <c r="C28" s="190"/>
      <c r="D28" s="193"/>
      <c r="E28" s="196"/>
      <c r="F28" s="183" t="s">
        <v>124</v>
      </c>
      <c r="G28" s="87" t="s">
        <v>123</v>
      </c>
      <c r="H28" s="88"/>
      <c r="I28" s="89" t="e">
        <f>VLOOKUP(H28,'Criterios (2)'!$B$3:$C$6,2,FALSE)</f>
        <v>#N/A</v>
      </c>
      <c r="J28" s="88"/>
      <c r="K28" s="89" t="e">
        <f>VLOOKUP(J28,'Criterios (2)'!$B$7:$C$9,2,FALSE)</f>
        <v>#N/A</v>
      </c>
      <c r="L28" s="88"/>
      <c r="M28" s="88"/>
      <c r="N28" s="88"/>
      <c r="O28" s="88"/>
      <c r="P28" s="88"/>
      <c r="Q28" s="90" t="e">
        <f t="shared" si="0"/>
        <v>#N/A</v>
      </c>
      <c r="R28" s="90" t="e">
        <f>IF(Q28&gt;1%,(R27-(R27*Q28)),Q28)</f>
        <v>#N/A</v>
      </c>
      <c r="S28" s="184" t="e">
        <f>IF(R29&gt;1%,R29,R28)</f>
        <v>#N/A</v>
      </c>
      <c r="T28" s="178"/>
      <c r="U28" s="181"/>
    </row>
    <row r="29" spans="2:21" s="82" customFormat="1" ht="14.25" hidden="1" x14ac:dyDescent="0.2">
      <c r="B29" s="190"/>
      <c r="C29" s="190"/>
      <c r="D29" s="193"/>
      <c r="E29" s="196"/>
      <c r="F29" s="183"/>
      <c r="G29" s="87" t="s">
        <v>118</v>
      </c>
      <c r="H29" s="88"/>
      <c r="I29" s="89" t="e">
        <f>VLOOKUP(H29,'Criterios (2)'!$B$3:$C$6,2,FALSE)</f>
        <v>#N/A</v>
      </c>
      <c r="J29" s="88"/>
      <c r="K29" s="89" t="e">
        <f>VLOOKUP(J29,'Criterios (2)'!$B$7:$C$9,2,FALSE)</f>
        <v>#N/A</v>
      </c>
      <c r="L29" s="88"/>
      <c r="M29" s="88"/>
      <c r="N29" s="88"/>
      <c r="O29" s="88"/>
      <c r="P29" s="88"/>
      <c r="Q29" s="90" t="e">
        <f t="shared" si="0"/>
        <v>#N/A</v>
      </c>
      <c r="R29" s="90" t="e">
        <f>(R28-(R28*Q29))</f>
        <v>#N/A</v>
      </c>
      <c r="S29" s="184"/>
      <c r="T29" s="178"/>
      <c r="U29" s="181"/>
    </row>
    <row r="30" spans="2:21" s="82" customFormat="1" ht="14.25" hidden="1" x14ac:dyDescent="0.2">
      <c r="B30" s="190"/>
      <c r="C30" s="190"/>
      <c r="D30" s="193"/>
      <c r="E30" s="196"/>
      <c r="F30" s="185" t="s">
        <v>122</v>
      </c>
      <c r="G30" s="91" t="s">
        <v>123</v>
      </c>
      <c r="H30" s="93"/>
      <c r="I30" s="92" t="e">
        <f>VLOOKUP(H30,'Criterios (2)'!$B$3:$C$6,2,FALSE)</f>
        <v>#N/A</v>
      </c>
      <c r="J30" s="93"/>
      <c r="K30" s="92" t="e">
        <f>VLOOKUP(J30,'Criterios (2)'!$B$7:$C$9,2,FALSE)</f>
        <v>#N/A</v>
      </c>
      <c r="L30" s="93"/>
      <c r="M30" s="93"/>
      <c r="N30" s="93"/>
      <c r="O30" s="93"/>
      <c r="P30" s="93"/>
      <c r="Q30" s="94" t="e">
        <f t="shared" si="0"/>
        <v>#N/A</v>
      </c>
      <c r="R30" s="94" t="e">
        <f>IF(Q30&gt;1%,(R29-(R29*Q30)),Q30)</f>
        <v>#N/A</v>
      </c>
      <c r="S30" s="187" t="e">
        <f>IF(R31&gt;1%,R31,R30)</f>
        <v>#N/A</v>
      </c>
      <c r="T30" s="178"/>
      <c r="U30" s="181"/>
    </row>
    <row r="31" spans="2:21" s="82" customFormat="1" ht="14.25" hidden="1" x14ac:dyDescent="0.2">
      <c r="B31" s="191"/>
      <c r="C31" s="191"/>
      <c r="D31" s="194"/>
      <c r="E31" s="197"/>
      <c r="F31" s="186"/>
      <c r="G31" s="95" t="s">
        <v>118</v>
      </c>
      <c r="H31" s="96"/>
      <c r="I31" s="97" t="e">
        <f>VLOOKUP(H31,'Criterios (2)'!$B$3:$C$6,2,FALSE)</f>
        <v>#N/A</v>
      </c>
      <c r="J31" s="96"/>
      <c r="K31" s="97" t="e">
        <f>VLOOKUP(J31,'Criterios (2)'!$B$7:$C$9,2,FALSE)</f>
        <v>#N/A</v>
      </c>
      <c r="L31" s="96"/>
      <c r="M31" s="96"/>
      <c r="N31" s="96"/>
      <c r="O31" s="96"/>
      <c r="P31" s="96"/>
      <c r="Q31" s="98" t="e">
        <f t="shared" si="0"/>
        <v>#N/A</v>
      </c>
      <c r="R31" s="98" t="e">
        <f>IF(Q31&gt;1%,(R30-(R30*Q31)),Q31)</f>
        <v>#N/A</v>
      </c>
      <c r="S31" s="188"/>
      <c r="T31" s="179"/>
      <c r="U31" s="182"/>
    </row>
    <row r="32" spans="2:21" s="82" customFormat="1" ht="14.25" hidden="1" x14ac:dyDescent="0.2">
      <c r="B32" s="189"/>
      <c r="C32" s="189"/>
      <c r="D32" s="192"/>
      <c r="E32" s="195" t="e">
        <f>VLOOKUP(D32,'Criterios (2)'!$A$20:$B$24,2,FALSE)</f>
        <v>#N/A</v>
      </c>
      <c r="F32" s="198" t="s">
        <v>128</v>
      </c>
      <c r="G32" s="83" t="s">
        <v>123</v>
      </c>
      <c r="H32" s="84"/>
      <c r="I32" s="85" t="e">
        <f>VLOOKUP(H32,'Criterios (2)'!$B$3:$C$6,2,FALSE)</f>
        <v>#N/A</v>
      </c>
      <c r="J32" s="84"/>
      <c r="K32" s="85" t="e">
        <f>VLOOKUP(J32,'Criterios (2)'!$B$7:$C$9,2,FALSE)</f>
        <v>#N/A</v>
      </c>
      <c r="L32" s="84"/>
      <c r="M32" s="84"/>
      <c r="N32" s="84"/>
      <c r="O32" s="84"/>
      <c r="P32" s="84"/>
      <c r="Q32" s="86" t="e">
        <f t="shared" si="0"/>
        <v>#N/A</v>
      </c>
      <c r="R32" s="86" t="e">
        <f>(E32-(E32*Q32))</f>
        <v>#N/A</v>
      </c>
      <c r="S32" s="199" t="e">
        <f>IF(R33&gt;1%,R33,R32)</f>
        <v>#N/A</v>
      </c>
      <c r="T32" s="177" t="e">
        <f>IF(S36&gt;1%,S36,(IF(S34&gt;1%,S34,S32)))</f>
        <v>#N/A</v>
      </c>
      <c r="U32" s="180" t="e">
        <f>IF(T32&lt;=20%,'Criterios (2)'!$A$20,IF(T32&lt;=40%,'Criterios (2)'!$A$21,IF(T32&lt;=60%,'Criterios (2)'!$A$22,IF(T32&lt;=80,'Criterios (2)'!$A$23,'Criterios (2)'!$A$24))))</f>
        <v>#N/A</v>
      </c>
    </row>
    <row r="33" spans="1:23" s="82" customFormat="1" ht="14.25" hidden="1" x14ac:dyDescent="0.2">
      <c r="B33" s="190"/>
      <c r="C33" s="190"/>
      <c r="D33" s="193"/>
      <c r="E33" s="196"/>
      <c r="F33" s="183"/>
      <c r="G33" s="87" t="s">
        <v>118</v>
      </c>
      <c r="H33" s="88"/>
      <c r="I33" s="89" t="e">
        <f>VLOOKUP(H33,'Criterios (2)'!$B$3:$C$6,2,FALSE)</f>
        <v>#N/A</v>
      </c>
      <c r="J33" s="88"/>
      <c r="K33" s="89" t="e">
        <f>VLOOKUP(J33,'Criterios (2)'!$B$7:$C$9,2,FALSE)</f>
        <v>#N/A</v>
      </c>
      <c r="L33" s="88"/>
      <c r="M33" s="88"/>
      <c r="N33" s="88"/>
      <c r="O33" s="88"/>
      <c r="P33" s="88"/>
      <c r="Q33" s="90" t="e">
        <f t="shared" si="0"/>
        <v>#N/A</v>
      </c>
      <c r="R33" s="90" t="e">
        <f>(R32-(R32*Q33))</f>
        <v>#N/A</v>
      </c>
      <c r="S33" s="184"/>
      <c r="T33" s="178"/>
      <c r="U33" s="181"/>
    </row>
    <row r="34" spans="1:23" s="82" customFormat="1" ht="14.25" hidden="1" x14ac:dyDescent="0.2">
      <c r="B34" s="190"/>
      <c r="C34" s="190"/>
      <c r="D34" s="193"/>
      <c r="E34" s="196"/>
      <c r="F34" s="183" t="s">
        <v>124</v>
      </c>
      <c r="G34" s="87" t="s">
        <v>123</v>
      </c>
      <c r="H34" s="88"/>
      <c r="I34" s="89" t="e">
        <f>VLOOKUP(H34,'Criterios (2)'!$B$3:$C$6,2,FALSE)</f>
        <v>#N/A</v>
      </c>
      <c r="J34" s="88"/>
      <c r="K34" s="89" t="e">
        <f>VLOOKUP(J34,'Criterios (2)'!$B$7:$C$9,2,FALSE)</f>
        <v>#N/A</v>
      </c>
      <c r="L34" s="88"/>
      <c r="M34" s="88"/>
      <c r="N34" s="88"/>
      <c r="O34" s="88"/>
      <c r="P34" s="88"/>
      <c r="Q34" s="90" t="e">
        <f t="shared" si="0"/>
        <v>#N/A</v>
      </c>
      <c r="R34" s="90" t="e">
        <f>IF(Q34&gt;1%,(R33-(R33*Q34)),Q34)</f>
        <v>#N/A</v>
      </c>
      <c r="S34" s="184" t="e">
        <f>IF(R35&gt;1%,R35,R34)</f>
        <v>#N/A</v>
      </c>
      <c r="T34" s="178"/>
      <c r="U34" s="181"/>
    </row>
    <row r="35" spans="1:23" s="82" customFormat="1" ht="14.25" hidden="1" x14ac:dyDescent="0.2">
      <c r="B35" s="190"/>
      <c r="C35" s="190"/>
      <c r="D35" s="193"/>
      <c r="E35" s="196"/>
      <c r="F35" s="183"/>
      <c r="G35" s="87" t="s">
        <v>118</v>
      </c>
      <c r="H35" s="88"/>
      <c r="I35" s="89" t="e">
        <f>VLOOKUP(H35,'Criterios (2)'!$B$3:$C$6,2,FALSE)</f>
        <v>#N/A</v>
      </c>
      <c r="J35" s="88"/>
      <c r="K35" s="89" t="e">
        <f>VLOOKUP(J35,'Criterios (2)'!$B$7:$C$9,2,FALSE)</f>
        <v>#N/A</v>
      </c>
      <c r="L35" s="88"/>
      <c r="M35" s="88"/>
      <c r="N35" s="88"/>
      <c r="O35" s="88"/>
      <c r="P35" s="88"/>
      <c r="Q35" s="90" t="e">
        <f t="shared" si="0"/>
        <v>#N/A</v>
      </c>
      <c r="R35" s="90" t="e">
        <f>(R34-(R34*Q35))</f>
        <v>#N/A</v>
      </c>
      <c r="S35" s="184"/>
      <c r="T35" s="178"/>
      <c r="U35" s="181"/>
    </row>
    <row r="36" spans="1:23" s="82" customFormat="1" ht="14.25" hidden="1" x14ac:dyDescent="0.2">
      <c r="B36" s="190"/>
      <c r="C36" s="190"/>
      <c r="D36" s="193"/>
      <c r="E36" s="196"/>
      <c r="F36" s="185" t="s">
        <v>122</v>
      </c>
      <c r="G36" s="91" t="s">
        <v>123</v>
      </c>
      <c r="H36" s="93"/>
      <c r="I36" s="92" t="e">
        <f>VLOOKUP(H36,'Criterios (2)'!$B$3:$C$6,2,FALSE)</f>
        <v>#N/A</v>
      </c>
      <c r="J36" s="93"/>
      <c r="K36" s="92" t="e">
        <f>VLOOKUP(J36,'Criterios (2)'!$B$7:$C$9,2,FALSE)</f>
        <v>#N/A</v>
      </c>
      <c r="L36" s="93"/>
      <c r="M36" s="93"/>
      <c r="N36" s="93"/>
      <c r="O36" s="93"/>
      <c r="P36" s="93"/>
      <c r="Q36" s="94" t="e">
        <f t="shared" si="0"/>
        <v>#N/A</v>
      </c>
      <c r="R36" s="94" t="e">
        <f>IF(Q36&gt;1%,(R35-(R35*Q36)),Q36)</f>
        <v>#N/A</v>
      </c>
      <c r="S36" s="187" t="e">
        <f>IF(R37&gt;1%,R37,R36)</f>
        <v>#N/A</v>
      </c>
      <c r="T36" s="178"/>
      <c r="U36" s="181"/>
    </row>
    <row r="37" spans="1:23" s="82" customFormat="1" ht="14.25" hidden="1" x14ac:dyDescent="0.2">
      <c r="B37" s="191"/>
      <c r="C37" s="191"/>
      <c r="D37" s="194"/>
      <c r="E37" s="197"/>
      <c r="F37" s="186"/>
      <c r="G37" s="95" t="s">
        <v>118</v>
      </c>
      <c r="H37" s="96"/>
      <c r="I37" s="97" t="e">
        <f>VLOOKUP(H37,'Criterios (2)'!$B$3:$C$6,2,FALSE)</f>
        <v>#N/A</v>
      </c>
      <c r="J37" s="96"/>
      <c r="K37" s="97" t="e">
        <f>VLOOKUP(J37,'Criterios (2)'!$B$7:$C$9,2,FALSE)</f>
        <v>#N/A</v>
      </c>
      <c r="L37" s="96"/>
      <c r="M37" s="96"/>
      <c r="N37" s="96"/>
      <c r="O37" s="96"/>
      <c r="P37" s="96"/>
      <c r="Q37" s="98" t="e">
        <f t="shared" si="0"/>
        <v>#N/A</v>
      </c>
      <c r="R37" s="98" t="e">
        <f>IF(Q37&gt;1%,(R36-(R36*Q37)),Q37)</f>
        <v>#N/A</v>
      </c>
      <c r="S37" s="188"/>
      <c r="T37" s="179"/>
      <c r="U37" s="182"/>
    </row>
    <row r="38" spans="1:23" s="82" customFormat="1" ht="14.25" hidden="1" x14ac:dyDescent="0.2">
      <c r="B38" s="189"/>
      <c r="C38" s="189"/>
      <c r="D38" s="192"/>
      <c r="E38" s="195" t="e">
        <f>VLOOKUP(D38,'Criterios (2)'!$A$20:$B$24,2,FALSE)</f>
        <v>#N/A</v>
      </c>
      <c r="F38" s="198" t="s">
        <v>128</v>
      </c>
      <c r="G38" s="83" t="s">
        <v>123</v>
      </c>
      <c r="H38" s="84"/>
      <c r="I38" s="85" t="e">
        <f>VLOOKUP(H38,'Criterios (2)'!$B$3:$C$6,2,FALSE)</f>
        <v>#N/A</v>
      </c>
      <c r="J38" s="84"/>
      <c r="K38" s="85" t="e">
        <f>VLOOKUP(J38,'Criterios (2)'!$B$7:$C$9,2,FALSE)</f>
        <v>#N/A</v>
      </c>
      <c r="L38" s="84"/>
      <c r="M38" s="84"/>
      <c r="N38" s="84"/>
      <c r="O38" s="84"/>
      <c r="P38" s="84"/>
      <c r="Q38" s="86" t="e">
        <f t="shared" si="0"/>
        <v>#N/A</v>
      </c>
      <c r="R38" s="86" t="e">
        <f>(E38-(E38*Q38))</f>
        <v>#N/A</v>
      </c>
      <c r="S38" s="199" t="e">
        <f>IF(R39&gt;1%,R39,R38)</f>
        <v>#N/A</v>
      </c>
      <c r="T38" s="177" t="e">
        <f>IF(S42&gt;1%,S42,(IF(S40&gt;1%,S40,S38)))</f>
        <v>#N/A</v>
      </c>
      <c r="U38" s="180" t="e">
        <f>IF(T38&lt;=20%,'Criterios (2)'!$A$20,IF(T38&lt;=40%,'Criterios (2)'!$A$21,IF(T38&lt;=60%,'Criterios (2)'!$A$22,IF(T38&lt;=80,'Criterios (2)'!$A$23,'Criterios (2)'!$A$24))))</f>
        <v>#N/A</v>
      </c>
    </row>
    <row r="39" spans="1:23" s="82" customFormat="1" ht="14.25" hidden="1" x14ac:dyDescent="0.2">
      <c r="B39" s="190"/>
      <c r="C39" s="190"/>
      <c r="D39" s="193"/>
      <c r="E39" s="196"/>
      <c r="F39" s="183"/>
      <c r="G39" s="87" t="s">
        <v>118</v>
      </c>
      <c r="H39" s="88"/>
      <c r="I39" s="89" t="e">
        <f>VLOOKUP(H39,'Criterios (2)'!$B$3:$C$6,2,FALSE)</f>
        <v>#N/A</v>
      </c>
      <c r="J39" s="88"/>
      <c r="K39" s="89" t="e">
        <f>VLOOKUP(J39,'Criterios (2)'!$B$7:$C$9,2,FALSE)</f>
        <v>#N/A</v>
      </c>
      <c r="L39" s="88"/>
      <c r="M39" s="88"/>
      <c r="N39" s="88"/>
      <c r="O39" s="88"/>
      <c r="P39" s="88"/>
      <c r="Q39" s="90" t="e">
        <f t="shared" si="0"/>
        <v>#N/A</v>
      </c>
      <c r="R39" s="90" t="e">
        <f>(R38-(R38*Q39))</f>
        <v>#N/A</v>
      </c>
      <c r="S39" s="184"/>
      <c r="T39" s="178"/>
      <c r="U39" s="181"/>
    </row>
    <row r="40" spans="1:23" s="82" customFormat="1" ht="14.25" hidden="1" x14ac:dyDescent="0.2">
      <c r="B40" s="190"/>
      <c r="C40" s="190"/>
      <c r="D40" s="193"/>
      <c r="E40" s="196"/>
      <c r="F40" s="183" t="s">
        <v>124</v>
      </c>
      <c r="G40" s="87" t="s">
        <v>123</v>
      </c>
      <c r="H40" s="88"/>
      <c r="I40" s="89" t="e">
        <f>VLOOKUP(H40,'Criterios (2)'!$B$3:$C$6,2,FALSE)</f>
        <v>#N/A</v>
      </c>
      <c r="J40" s="88"/>
      <c r="K40" s="89" t="e">
        <f>VLOOKUP(J40,'Criterios (2)'!$B$7:$C$9,2,FALSE)</f>
        <v>#N/A</v>
      </c>
      <c r="L40" s="88"/>
      <c r="M40" s="88"/>
      <c r="N40" s="88"/>
      <c r="O40" s="88"/>
      <c r="P40" s="88"/>
      <c r="Q40" s="90" t="e">
        <f t="shared" si="0"/>
        <v>#N/A</v>
      </c>
      <c r="R40" s="90" t="e">
        <f>IF(Q40&gt;1%,(R39-(R39*Q40)),Q40)</f>
        <v>#N/A</v>
      </c>
      <c r="S40" s="184" t="e">
        <f>IF(R41&gt;1%,R41,R40)</f>
        <v>#N/A</v>
      </c>
      <c r="T40" s="178"/>
      <c r="U40" s="181"/>
    </row>
    <row r="41" spans="1:23" s="82" customFormat="1" ht="14.25" hidden="1" x14ac:dyDescent="0.2">
      <c r="B41" s="190"/>
      <c r="C41" s="190"/>
      <c r="D41" s="193"/>
      <c r="E41" s="196"/>
      <c r="F41" s="183"/>
      <c r="G41" s="87" t="s">
        <v>118</v>
      </c>
      <c r="H41" s="88"/>
      <c r="I41" s="89" t="e">
        <f>VLOOKUP(H41,'Criterios (2)'!$B$3:$C$6,2,FALSE)</f>
        <v>#N/A</v>
      </c>
      <c r="J41" s="88"/>
      <c r="K41" s="89" t="e">
        <f>VLOOKUP(J41,'Criterios (2)'!$B$7:$C$9,2,FALSE)</f>
        <v>#N/A</v>
      </c>
      <c r="L41" s="88"/>
      <c r="M41" s="88"/>
      <c r="N41" s="88"/>
      <c r="O41" s="88"/>
      <c r="P41" s="88"/>
      <c r="Q41" s="90" t="e">
        <f t="shared" si="0"/>
        <v>#N/A</v>
      </c>
      <c r="R41" s="90" t="e">
        <f>(R40-(R40*Q41))</f>
        <v>#N/A</v>
      </c>
      <c r="S41" s="184"/>
      <c r="T41" s="178"/>
      <c r="U41" s="181"/>
    </row>
    <row r="42" spans="1:23" s="82" customFormat="1" ht="14.25" hidden="1" x14ac:dyDescent="0.2">
      <c r="B42" s="190"/>
      <c r="C42" s="190"/>
      <c r="D42" s="193"/>
      <c r="E42" s="196"/>
      <c r="F42" s="185" t="s">
        <v>122</v>
      </c>
      <c r="G42" s="91" t="s">
        <v>123</v>
      </c>
      <c r="H42" s="93"/>
      <c r="I42" s="92" t="e">
        <f>VLOOKUP(H42,'Criterios (2)'!$B$3:$C$6,2,FALSE)</f>
        <v>#N/A</v>
      </c>
      <c r="J42" s="93"/>
      <c r="K42" s="92" t="e">
        <f>VLOOKUP(J42,'Criterios (2)'!$B$7:$C$9,2,FALSE)</f>
        <v>#N/A</v>
      </c>
      <c r="L42" s="93"/>
      <c r="M42" s="93"/>
      <c r="N42" s="93"/>
      <c r="O42" s="93"/>
      <c r="P42" s="93"/>
      <c r="Q42" s="94" t="e">
        <f t="shared" si="0"/>
        <v>#N/A</v>
      </c>
      <c r="R42" s="94" t="e">
        <f>IF(Q42&gt;1%,(R41-(R41*Q42)),Q42)</f>
        <v>#N/A</v>
      </c>
      <c r="S42" s="187" t="e">
        <f>IF(R43&gt;1%,R43,R42)</f>
        <v>#N/A</v>
      </c>
      <c r="T42" s="178"/>
      <c r="U42" s="181"/>
    </row>
    <row r="43" spans="1:23" s="82" customFormat="1" ht="14.25" hidden="1" x14ac:dyDescent="0.2">
      <c r="B43" s="191"/>
      <c r="C43" s="191"/>
      <c r="D43" s="194"/>
      <c r="E43" s="197"/>
      <c r="F43" s="186"/>
      <c r="G43" s="95" t="s">
        <v>118</v>
      </c>
      <c r="H43" s="96"/>
      <c r="I43" s="97" t="e">
        <f>VLOOKUP(H43,'Criterios (2)'!$B$3:$C$6,2,FALSE)</f>
        <v>#N/A</v>
      </c>
      <c r="J43" s="96"/>
      <c r="K43" s="97" t="e">
        <f>VLOOKUP(J43,'Criterios (2)'!$B$7:$C$9,2,FALSE)</f>
        <v>#N/A</v>
      </c>
      <c r="L43" s="96"/>
      <c r="M43" s="96"/>
      <c r="N43" s="96"/>
      <c r="O43" s="96"/>
      <c r="P43" s="96"/>
      <c r="Q43" s="98" t="e">
        <f t="shared" si="0"/>
        <v>#N/A</v>
      </c>
      <c r="R43" s="98" t="e">
        <f>IF(Q43&gt;1%,(R42-(R42*Q43)),Q43)</f>
        <v>#N/A</v>
      </c>
      <c r="S43" s="188"/>
      <c r="T43" s="179"/>
      <c r="U43" s="182"/>
    </row>
    <row r="44" spans="1:23" ht="15" x14ac:dyDescent="0.2">
      <c r="A44" s="77"/>
      <c r="B44" s="99"/>
      <c r="C44" s="99"/>
      <c r="D44" s="99"/>
      <c r="E44" s="99"/>
      <c r="F44" s="99"/>
      <c r="G44" s="99"/>
      <c r="J44" s="70"/>
      <c r="K44" s="70"/>
      <c r="L44" s="70"/>
      <c r="M44" s="70"/>
      <c r="N44" s="70"/>
      <c r="O44" s="70"/>
      <c r="P44" s="70"/>
      <c r="Q44" s="70"/>
      <c r="R44" s="70"/>
      <c r="S44" s="70"/>
      <c r="T44" s="70"/>
      <c r="U44" s="70"/>
    </row>
    <row r="45" spans="1:23" ht="4.5" customHeight="1" x14ac:dyDescent="0.2">
      <c r="A45" s="77"/>
      <c r="B45" s="78"/>
      <c r="C45" s="78"/>
      <c r="D45" s="70"/>
      <c r="E45" s="70"/>
      <c r="F45" s="70"/>
      <c r="G45" s="99"/>
      <c r="H45" s="78"/>
      <c r="I45" s="78"/>
      <c r="J45" s="78"/>
      <c r="K45" s="78"/>
      <c r="L45" s="78"/>
      <c r="M45" s="70"/>
      <c r="N45" s="70"/>
      <c r="O45" s="70"/>
      <c r="P45" s="70"/>
      <c r="Q45" s="70"/>
      <c r="R45" s="70"/>
      <c r="S45" s="70"/>
      <c r="T45" s="70"/>
      <c r="U45" s="70"/>
    </row>
    <row r="46" spans="1:23" ht="6.75" customHeight="1" x14ac:dyDescent="0.2">
      <c r="A46" s="77"/>
      <c r="B46" s="99"/>
      <c r="C46" s="99"/>
      <c r="D46" s="99"/>
      <c r="E46" s="99"/>
      <c r="F46" s="99"/>
      <c r="G46" s="99"/>
      <c r="J46" s="70"/>
      <c r="K46" s="70"/>
      <c r="L46" s="70"/>
      <c r="M46" s="70"/>
      <c r="N46" s="70"/>
      <c r="O46" s="70"/>
      <c r="P46" s="70"/>
      <c r="Q46" s="70"/>
      <c r="R46" s="70"/>
      <c r="S46" s="70"/>
      <c r="T46" s="70"/>
      <c r="U46" s="70"/>
    </row>
    <row r="47" spans="1:23" ht="16.5" customHeight="1" x14ac:dyDescent="0.2">
      <c r="A47" s="77"/>
      <c r="B47" s="208" t="s">
        <v>125</v>
      </c>
      <c r="C47" s="208"/>
      <c r="D47" s="208"/>
      <c r="E47" s="208"/>
      <c r="F47" s="208"/>
      <c r="G47" s="208"/>
      <c r="H47" s="208"/>
      <c r="I47" s="208"/>
      <c r="J47" s="208"/>
      <c r="K47" s="208"/>
      <c r="L47" s="208"/>
      <c r="M47" s="208"/>
      <c r="N47" s="208"/>
      <c r="O47" s="208"/>
      <c r="P47" s="208"/>
      <c r="Q47" s="208"/>
      <c r="R47" s="208"/>
      <c r="S47" s="208"/>
      <c r="T47" s="208"/>
      <c r="U47" s="208"/>
      <c r="V47" s="208"/>
      <c r="W47" s="208"/>
    </row>
    <row r="48" spans="1:23" ht="15" x14ac:dyDescent="0.2">
      <c r="A48" s="77"/>
      <c r="B48" s="73"/>
      <c r="C48" s="73"/>
      <c r="D48" s="75"/>
      <c r="E48" s="75"/>
      <c r="F48" s="75"/>
      <c r="H48" s="78"/>
      <c r="I48" s="78"/>
      <c r="J48" s="78"/>
      <c r="K48" s="78"/>
      <c r="L48" s="78"/>
    </row>
    <row r="49" spans="1:23" ht="15" customHeight="1" x14ac:dyDescent="0.2">
      <c r="A49" s="77"/>
      <c r="B49" s="209" t="s">
        <v>84</v>
      </c>
      <c r="C49" s="210"/>
      <c r="D49" s="229">
        <v>46125</v>
      </c>
      <c r="E49" s="230"/>
      <c r="F49" s="78" t="s">
        <v>85</v>
      </c>
      <c r="G49" s="212" t="s">
        <v>49</v>
      </c>
      <c r="H49" s="213"/>
      <c r="I49" s="231" t="s">
        <v>126</v>
      </c>
      <c r="J49" s="209"/>
      <c r="K49" s="209"/>
      <c r="L49" s="209"/>
      <c r="M49" s="210"/>
      <c r="N49" s="211" t="s">
        <v>243</v>
      </c>
      <c r="O49" s="211"/>
      <c r="P49" s="211"/>
      <c r="Q49" s="211"/>
      <c r="R49" s="211"/>
      <c r="T49" s="70"/>
      <c r="U49" s="70"/>
    </row>
    <row r="50" spans="1:23" ht="15" x14ac:dyDescent="0.2">
      <c r="A50" s="77"/>
      <c r="B50" s="73"/>
      <c r="C50" s="73"/>
      <c r="D50" s="75"/>
      <c r="E50" s="75"/>
      <c r="F50" s="75"/>
      <c r="H50" s="200"/>
      <c r="I50" s="200"/>
      <c r="J50" s="200"/>
      <c r="K50" s="200"/>
      <c r="L50" s="200"/>
    </row>
    <row r="51" spans="1:23" s="80" customFormat="1" ht="28.5" customHeight="1" x14ac:dyDescent="0.25">
      <c r="B51" s="201" t="s">
        <v>87</v>
      </c>
      <c r="C51" s="201" t="s">
        <v>88</v>
      </c>
      <c r="D51" s="201" t="s">
        <v>89</v>
      </c>
      <c r="E51" s="201"/>
      <c r="F51" s="202" t="s">
        <v>90</v>
      </c>
      <c r="G51" s="201" t="s">
        <v>91</v>
      </c>
      <c r="H51" s="205" t="s">
        <v>92</v>
      </c>
      <c r="I51" s="206"/>
      <c r="J51" s="206"/>
      <c r="K51" s="206"/>
      <c r="L51" s="206"/>
      <c r="M51" s="206"/>
      <c r="N51" s="206"/>
      <c r="O51" s="206"/>
      <c r="P51" s="207"/>
      <c r="Q51" s="215" t="s">
        <v>93</v>
      </c>
      <c r="R51" s="215"/>
      <c r="S51" s="215"/>
      <c r="T51" s="215"/>
      <c r="U51" s="216" t="s">
        <v>94</v>
      </c>
      <c r="V51" s="217" t="s">
        <v>127</v>
      </c>
      <c r="W51" s="100"/>
    </row>
    <row r="52" spans="1:23" s="80" customFormat="1" ht="21.75" customHeight="1" x14ac:dyDescent="0.25">
      <c r="B52" s="201"/>
      <c r="C52" s="201"/>
      <c r="D52" s="201"/>
      <c r="E52" s="201"/>
      <c r="F52" s="203"/>
      <c r="G52" s="201"/>
      <c r="H52" s="205" t="s">
        <v>95</v>
      </c>
      <c r="I52" s="206"/>
      <c r="J52" s="206"/>
      <c r="K52" s="207"/>
      <c r="L52" s="205" t="s">
        <v>96</v>
      </c>
      <c r="M52" s="206"/>
      <c r="N52" s="206"/>
      <c r="O52" s="206"/>
      <c r="P52" s="207"/>
      <c r="Q52" s="218" t="s">
        <v>97</v>
      </c>
      <c r="R52" s="218" t="s">
        <v>98</v>
      </c>
      <c r="S52" s="218" t="s">
        <v>99</v>
      </c>
      <c r="T52" s="220" t="s">
        <v>100</v>
      </c>
      <c r="U52" s="216" t="s">
        <v>101</v>
      </c>
      <c r="V52" s="217"/>
      <c r="W52" s="100"/>
    </row>
    <row r="53" spans="1:23" s="80" customFormat="1" ht="63.75" x14ac:dyDescent="0.25">
      <c r="B53" s="201"/>
      <c r="C53" s="201"/>
      <c r="D53" s="81" t="s">
        <v>102</v>
      </c>
      <c r="E53" s="81" t="s">
        <v>36</v>
      </c>
      <c r="F53" s="204"/>
      <c r="G53" s="201"/>
      <c r="H53" s="81" t="s">
        <v>103</v>
      </c>
      <c r="I53" s="81" t="s">
        <v>104</v>
      </c>
      <c r="J53" s="81" t="s">
        <v>105</v>
      </c>
      <c r="K53" s="81" t="s">
        <v>104</v>
      </c>
      <c r="L53" s="81" t="s">
        <v>106</v>
      </c>
      <c r="M53" s="38" t="s">
        <v>38</v>
      </c>
      <c r="N53" s="38" t="s">
        <v>107</v>
      </c>
      <c r="O53" s="38" t="s">
        <v>108</v>
      </c>
      <c r="P53" s="81" t="s">
        <v>109</v>
      </c>
      <c r="Q53" s="219"/>
      <c r="R53" s="219"/>
      <c r="S53" s="219"/>
      <c r="T53" s="221"/>
      <c r="U53" s="216"/>
      <c r="V53" s="217"/>
      <c r="W53" s="100"/>
    </row>
    <row r="54" spans="1:23" s="82" customFormat="1" ht="171" x14ac:dyDescent="0.2">
      <c r="B54" s="189" t="s">
        <v>53</v>
      </c>
      <c r="C54" s="225" t="s">
        <v>55</v>
      </c>
      <c r="D54" s="192" t="s">
        <v>110</v>
      </c>
      <c r="E54" s="195">
        <f>VLOOKUP(D54,'Criterios (2)'!$A$20:$B$24,2,FALSE)</f>
        <v>0.6</v>
      </c>
      <c r="F54" s="228" t="s">
        <v>54</v>
      </c>
      <c r="G54" s="48" t="s">
        <v>111</v>
      </c>
      <c r="H54" s="84" t="s">
        <v>112</v>
      </c>
      <c r="I54" s="85">
        <f>VLOOKUP(H54,'Criterios (2)'!$B$3:$C$6,2,FALSE)</f>
        <v>0.25</v>
      </c>
      <c r="J54" s="84" t="s">
        <v>62</v>
      </c>
      <c r="K54" s="85">
        <f>VLOOKUP(J54,'Criterios (2)'!$B$7:$C$9,2,FALSE)</f>
        <v>0.15</v>
      </c>
      <c r="L54" s="84" t="s">
        <v>121</v>
      </c>
      <c r="M54" s="84" t="s">
        <v>114</v>
      </c>
      <c r="N54" s="84" t="s">
        <v>115</v>
      </c>
      <c r="O54" s="84" t="s">
        <v>116</v>
      </c>
      <c r="P54" s="84"/>
      <c r="Q54" s="86">
        <f t="shared" ref="Q54:Q65" si="1">+I54+K54</f>
        <v>0.4</v>
      </c>
      <c r="R54" s="86">
        <f>(E54-(E54*Q54))</f>
        <v>0.36</v>
      </c>
      <c r="S54" s="199">
        <f>IF(R55&gt;1%,R55,R54)</f>
        <v>0.36</v>
      </c>
      <c r="T54" s="177">
        <f>IF(S58&gt;1%,S58,(IF(S56&gt;1%,S56,S54)))</f>
        <v>0.216</v>
      </c>
      <c r="U54" s="180" t="str">
        <f>IF(T54&lt;=20%,'Criterios (2)'!$A$20,IF(T54&lt;=40%,'Criterios (2)'!$A$21,IF(T54&lt;=60%,'Criterios (2)'!$A$22,IF(T54&lt;=80,'Criterios (2)'!$A$23,'Criterios (2)'!$A$24))))</f>
        <v>Baja</v>
      </c>
      <c r="V54" s="114" t="s">
        <v>244</v>
      </c>
    </row>
    <row r="55" spans="1:23" s="82" customFormat="1" ht="14.25" x14ac:dyDescent="0.2">
      <c r="B55" s="190"/>
      <c r="C55" s="226"/>
      <c r="D55" s="193"/>
      <c r="E55" s="196"/>
      <c r="F55" s="222"/>
      <c r="G55" s="110" t="s">
        <v>118</v>
      </c>
      <c r="H55" s="88" t="s">
        <v>119</v>
      </c>
      <c r="I55" s="89">
        <f>VLOOKUP(H55,'Criterios (2)'!$B$3:$C$6,2,FALSE)</f>
        <v>0</v>
      </c>
      <c r="J55" s="88" t="s">
        <v>119</v>
      </c>
      <c r="K55" s="89">
        <f>VLOOKUP(J55,'Criterios (2)'!$B$7:$C$9,2,FALSE)</f>
        <v>0</v>
      </c>
      <c r="L55" s="88"/>
      <c r="M55" s="88"/>
      <c r="N55" s="88"/>
      <c r="O55" s="88"/>
      <c r="P55" s="88"/>
      <c r="Q55" s="90">
        <f t="shared" si="1"/>
        <v>0</v>
      </c>
      <c r="R55" s="90">
        <f>(R54-(R54*Q55))</f>
        <v>0.36</v>
      </c>
      <c r="S55" s="184"/>
      <c r="T55" s="178"/>
      <c r="U55" s="181"/>
      <c r="V55" s="114"/>
    </row>
    <row r="56" spans="1:23" s="82" customFormat="1" ht="171" x14ac:dyDescent="0.2">
      <c r="B56" s="190"/>
      <c r="C56" s="226"/>
      <c r="D56" s="193"/>
      <c r="E56" s="196"/>
      <c r="F56" s="222" t="s">
        <v>67</v>
      </c>
      <c r="G56" s="111" t="s">
        <v>120</v>
      </c>
      <c r="H56" s="88" t="s">
        <v>112</v>
      </c>
      <c r="I56" s="89">
        <f>VLOOKUP(H56,'Criterios (2)'!$B$3:$C$6,2,FALSE)</f>
        <v>0.25</v>
      </c>
      <c r="J56" s="88" t="s">
        <v>62</v>
      </c>
      <c r="K56" s="89">
        <f>VLOOKUP(J56,'Criterios (2)'!$B$7:$C$9,2,FALSE)</f>
        <v>0.15</v>
      </c>
      <c r="L56" s="88" t="s">
        <v>121</v>
      </c>
      <c r="M56" s="88" t="s">
        <v>114</v>
      </c>
      <c r="N56" s="88" t="s">
        <v>115</v>
      </c>
      <c r="O56" s="88" t="s">
        <v>116</v>
      </c>
      <c r="P56" s="88"/>
      <c r="Q56" s="90">
        <f t="shared" si="1"/>
        <v>0.4</v>
      </c>
      <c r="R56" s="90">
        <f>IF(Q56&gt;1%,(R55-(R55*Q56)),Q56)</f>
        <v>0.216</v>
      </c>
      <c r="S56" s="184">
        <f>IF(R57&gt;1%,R57,R56)</f>
        <v>0.216</v>
      </c>
      <c r="T56" s="178"/>
      <c r="U56" s="181"/>
      <c r="V56" s="114" t="s">
        <v>244</v>
      </c>
    </row>
    <row r="57" spans="1:23" s="82" customFormat="1" ht="14.25" x14ac:dyDescent="0.2">
      <c r="B57" s="190"/>
      <c r="C57" s="226"/>
      <c r="D57" s="193"/>
      <c r="E57" s="196"/>
      <c r="F57" s="222"/>
      <c r="G57" s="110" t="s">
        <v>118</v>
      </c>
      <c r="H57" s="88" t="s">
        <v>119</v>
      </c>
      <c r="I57" s="89">
        <f>VLOOKUP(H57,'Criterios (2)'!$B$3:$C$6,2,FALSE)</f>
        <v>0</v>
      </c>
      <c r="J57" s="88" t="s">
        <v>119</v>
      </c>
      <c r="K57" s="89">
        <f>VLOOKUP(J57,'Criterios (2)'!$B$7:$C$9,2,FALSE)</f>
        <v>0</v>
      </c>
      <c r="L57" s="88"/>
      <c r="M57" s="88"/>
      <c r="N57" s="88"/>
      <c r="O57" s="88"/>
      <c r="P57" s="88"/>
      <c r="Q57" s="90">
        <f t="shared" si="1"/>
        <v>0</v>
      </c>
      <c r="R57" s="90">
        <f>(R56-(R56*Q57))</f>
        <v>0.216</v>
      </c>
      <c r="S57" s="184"/>
      <c r="T57" s="178"/>
      <c r="U57" s="181"/>
      <c r="V57" s="114"/>
    </row>
    <row r="58" spans="1:23" s="82" customFormat="1" ht="14.25" x14ac:dyDescent="0.2">
      <c r="B58" s="190"/>
      <c r="C58" s="226"/>
      <c r="D58" s="193"/>
      <c r="E58" s="196"/>
      <c r="F58" s="223" t="s">
        <v>122</v>
      </c>
      <c r="G58" s="112" t="s">
        <v>123</v>
      </c>
      <c r="H58" s="93" t="s">
        <v>119</v>
      </c>
      <c r="I58" s="92">
        <f>VLOOKUP(H58,'Criterios (2)'!$B$3:$C$6,2,FALSE)</f>
        <v>0</v>
      </c>
      <c r="J58" s="88" t="s">
        <v>119</v>
      </c>
      <c r="K58" s="92">
        <f>VLOOKUP(J58,'Criterios (2)'!$B$7:$C$9,2,FALSE)</f>
        <v>0</v>
      </c>
      <c r="L58" s="93"/>
      <c r="M58" s="93"/>
      <c r="N58" s="93"/>
      <c r="O58" s="93"/>
      <c r="P58" s="93"/>
      <c r="Q58" s="94">
        <f t="shared" si="1"/>
        <v>0</v>
      </c>
      <c r="R58" s="94">
        <f>IF(Q58&gt;1%,(R57-(R57*Q58)),Q58)</f>
        <v>0</v>
      </c>
      <c r="S58" s="187">
        <f>IF(R59&gt;1%,R59,R58)</f>
        <v>0</v>
      </c>
      <c r="T58" s="178"/>
      <c r="U58" s="181"/>
      <c r="V58" s="114"/>
    </row>
    <row r="59" spans="1:23" s="82" customFormat="1" ht="14.25" x14ac:dyDescent="0.2">
      <c r="B59" s="191"/>
      <c r="C59" s="227"/>
      <c r="D59" s="194"/>
      <c r="E59" s="197"/>
      <c r="F59" s="224"/>
      <c r="G59" s="113" t="s">
        <v>118</v>
      </c>
      <c r="H59" s="96" t="s">
        <v>119</v>
      </c>
      <c r="I59" s="97">
        <f>VLOOKUP(H59,'Criterios (2)'!$B$3:$C$6,2,FALSE)</f>
        <v>0</v>
      </c>
      <c r="J59" s="96" t="s">
        <v>119</v>
      </c>
      <c r="K59" s="97">
        <f>VLOOKUP(J59,'Criterios (2)'!$B$7:$C$9,2,FALSE)</f>
        <v>0</v>
      </c>
      <c r="L59" s="96"/>
      <c r="M59" s="96"/>
      <c r="N59" s="96"/>
      <c r="O59" s="96"/>
      <c r="P59" s="96"/>
      <c r="Q59" s="98">
        <f t="shared" si="1"/>
        <v>0</v>
      </c>
      <c r="R59" s="98">
        <f>IF(Q59&gt;1%,(R58-(R58*Q59)),Q59)</f>
        <v>0</v>
      </c>
      <c r="S59" s="188"/>
      <c r="T59" s="179"/>
      <c r="U59" s="182"/>
      <c r="V59" s="114"/>
    </row>
    <row r="60" spans="1:23" s="82" customFormat="1" ht="171" x14ac:dyDescent="0.2">
      <c r="B60" s="189" t="s">
        <v>72</v>
      </c>
      <c r="C60" s="225" t="s">
        <v>74</v>
      </c>
      <c r="D60" s="192" t="s">
        <v>110</v>
      </c>
      <c r="E60" s="195">
        <f>VLOOKUP(D60,'Criterios (2)'!$A$20:$B$24,2,FALSE)</f>
        <v>0.6</v>
      </c>
      <c r="F60" s="228" t="s">
        <v>73</v>
      </c>
      <c r="G60" s="48" t="s">
        <v>76</v>
      </c>
      <c r="H60" s="84" t="s">
        <v>112</v>
      </c>
      <c r="I60" s="85">
        <f>VLOOKUP(H60,'Criterios (2)'!$B$3:$C$6,2,FALSE)</f>
        <v>0.25</v>
      </c>
      <c r="J60" s="84" t="s">
        <v>62</v>
      </c>
      <c r="K60" s="85">
        <f>VLOOKUP(J60,'Criterios (2)'!$B$7:$C$9,2,FALSE)</f>
        <v>0.15</v>
      </c>
      <c r="L60" s="84" t="s">
        <v>121</v>
      </c>
      <c r="M60" s="84" t="s">
        <v>114</v>
      </c>
      <c r="N60" s="84" t="s">
        <v>115</v>
      </c>
      <c r="O60" s="84" t="s">
        <v>116</v>
      </c>
      <c r="P60" s="84"/>
      <c r="Q60" s="86">
        <f t="shared" si="1"/>
        <v>0.4</v>
      </c>
      <c r="R60" s="86">
        <f>(E60-(E60*Q60))</f>
        <v>0.36</v>
      </c>
      <c r="S60" s="199">
        <f>IF(R61&gt;1%,R61,R60)</f>
        <v>0.216</v>
      </c>
      <c r="T60" s="177">
        <f>IF(S64&gt;1%,S64,(IF(S62&gt;1%,S62,S60)))</f>
        <v>0.216</v>
      </c>
      <c r="U60" s="180" t="str">
        <f>IF(T60&lt;=20%,'Criterios (2)'!$A$20,IF(T60&lt;=40%,'Criterios (2)'!$A$21,IF(T60&lt;=60%,'Criterios (2)'!$A$22,IF(T60&lt;=80,'Criterios (2)'!$A$23,'Criterios (2)'!$A$24))))</f>
        <v>Baja</v>
      </c>
      <c r="V60" s="114" t="s">
        <v>244</v>
      </c>
    </row>
    <row r="61" spans="1:23" s="77" customFormat="1" ht="171" x14ac:dyDescent="0.2">
      <c r="B61" s="190"/>
      <c r="C61" s="226"/>
      <c r="D61" s="193"/>
      <c r="E61" s="196"/>
      <c r="F61" s="222"/>
      <c r="G61" s="47" t="s">
        <v>78</v>
      </c>
      <c r="H61" s="88" t="s">
        <v>112</v>
      </c>
      <c r="I61" s="89">
        <f>VLOOKUP(H61,'Criterios (2)'!$B$3:$C$6,2,FALSE)</f>
        <v>0.25</v>
      </c>
      <c r="J61" s="88" t="s">
        <v>62</v>
      </c>
      <c r="K61" s="89">
        <f>VLOOKUP(J61,'Criterios (2)'!$B$7:$C$9,2,FALSE)</f>
        <v>0.15</v>
      </c>
      <c r="L61" s="88" t="s">
        <v>121</v>
      </c>
      <c r="M61" s="88" t="s">
        <v>114</v>
      </c>
      <c r="N61" s="88" t="s">
        <v>115</v>
      </c>
      <c r="O61" s="88" t="s">
        <v>116</v>
      </c>
      <c r="P61" s="88"/>
      <c r="Q61" s="90">
        <f t="shared" si="1"/>
        <v>0.4</v>
      </c>
      <c r="R61" s="90">
        <f>(R60-(R60*Q61))</f>
        <v>0.216</v>
      </c>
      <c r="S61" s="184"/>
      <c r="T61" s="178"/>
      <c r="U61" s="181"/>
      <c r="V61" s="114" t="s">
        <v>244</v>
      </c>
    </row>
    <row r="62" spans="1:23" s="77" customFormat="1" ht="15" x14ac:dyDescent="0.2">
      <c r="B62" s="190"/>
      <c r="C62" s="226"/>
      <c r="D62" s="193"/>
      <c r="E62" s="196"/>
      <c r="F62" s="222" t="s">
        <v>124</v>
      </c>
      <c r="G62" s="110" t="s">
        <v>123</v>
      </c>
      <c r="H62" s="88" t="s">
        <v>119</v>
      </c>
      <c r="I62" s="89">
        <f>VLOOKUP(H62,'Criterios (2)'!$B$3:$C$6,2,FALSE)</f>
        <v>0</v>
      </c>
      <c r="J62" s="88" t="s">
        <v>119</v>
      </c>
      <c r="K62" s="89">
        <f>VLOOKUP(J62,'Criterios (2)'!$B$7:$C$9,2,FALSE)</f>
        <v>0</v>
      </c>
      <c r="L62" s="88"/>
      <c r="M62" s="88"/>
      <c r="N62" s="88"/>
      <c r="O62" s="88"/>
      <c r="P62" s="88"/>
      <c r="Q62" s="90">
        <f t="shared" si="1"/>
        <v>0</v>
      </c>
      <c r="R62" s="90">
        <f>IF(Q62&gt;1%,(R61-(R61*Q62)),Q62)</f>
        <v>0</v>
      </c>
      <c r="S62" s="184">
        <f>IF(R63&gt;1%,R63,R62)</f>
        <v>0</v>
      </c>
      <c r="T62" s="178"/>
      <c r="U62" s="181"/>
      <c r="V62" s="115"/>
    </row>
    <row r="63" spans="1:23" s="77" customFormat="1" ht="15" x14ac:dyDescent="0.2">
      <c r="B63" s="190"/>
      <c r="C63" s="226"/>
      <c r="D63" s="193"/>
      <c r="E63" s="196"/>
      <c r="F63" s="222"/>
      <c r="G63" s="110" t="s">
        <v>118</v>
      </c>
      <c r="H63" s="88" t="s">
        <v>119</v>
      </c>
      <c r="I63" s="89">
        <f>VLOOKUP(H63,'Criterios (2)'!$B$3:$C$6,2,FALSE)</f>
        <v>0</v>
      </c>
      <c r="J63" s="88" t="s">
        <v>119</v>
      </c>
      <c r="K63" s="89">
        <f>VLOOKUP(J63,'Criterios (2)'!$B$7:$C$9,2,FALSE)</f>
        <v>0</v>
      </c>
      <c r="L63" s="88"/>
      <c r="M63" s="88"/>
      <c r="N63" s="88"/>
      <c r="O63" s="88"/>
      <c r="P63" s="88"/>
      <c r="Q63" s="90">
        <f t="shared" si="1"/>
        <v>0</v>
      </c>
      <c r="R63" s="90">
        <f>(R62-(R62*Q63))</f>
        <v>0</v>
      </c>
      <c r="S63" s="184"/>
      <c r="T63" s="178"/>
      <c r="U63" s="181"/>
      <c r="V63" s="115"/>
    </row>
    <row r="64" spans="1:23" s="77" customFormat="1" ht="15" x14ac:dyDescent="0.2">
      <c r="B64" s="190"/>
      <c r="C64" s="226"/>
      <c r="D64" s="193"/>
      <c r="E64" s="196"/>
      <c r="F64" s="223" t="s">
        <v>122</v>
      </c>
      <c r="G64" s="112" t="s">
        <v>123</v>
      </c>
      <c r="H64" s="93" t="s">
        <v>119</v>
      </c>
      <c r="I64" s="92">
        <f>VLOOKUP(H64,'Criterios (2)'!$B$3:$C$6,2,FALSE)</f>
        <v>0</v>
      </c>
      <c r="J64" s="93" t="s">
        <v>119</v>
      </c>
      <c r="K64" s="92">
        <f>VLOOKUP(J64,'Criterios (2)'!$B$7:$C$9,2,FALSE)</f>
        <v>0</v>
      </c>
      <c r="L64" s="93"/>
      <c r="M64" s="93"/>
      <c r="N64" s="93"/>
      <c r="O64" s="93"/>
      <c r="P64" s="93"/>
      <c r="Q64" s="94">
        <f t="shared" si="1"/>
        <v>0</v>
      </c>
      <c r="R64" s="94">
        <f>IF(Q64&gt;1%,(R63-(R63*Q64)),Q64)</f>
        <v>0</v>
      </c>
      <c r="S64" s="187">
        <f>IF(R65&gt;1%,R65,R64)</f>
        <v>0</v>
      </c>
      <c r="T64" s="178"/>
      <c r="U64" s="181"/>
      <c r="V64" s="115"/>
    </row>
    <row r="65" spans="1:23" s="77" customFormat="1" ht="15" x14ac:dyDescent="0.2">
      <c r="B65" s="191"/>
      <c r="C65" s="227"/>
      <c r="D65" s="194"/>
      <c r="E65" s="197"/>
      <c r="F65" s="224"/>
      <c r="G65" s="113" t="s">
        <v>118</v>
      </c>
      <c r="H65" s="96" t="s">
        <v>119</v>
      </c>
      <c r="I65" s="97">
        <f>VLOOKUP(H65,'Criterios (2)'!$B$3:$C$6,2,FALSE)</f>
        <v>0</v>
      </c>
      <c r="J65" s="96" t="s">
        <v>119</v>
      </c>
      <c r="K65" s="97">
        <f>VLOOKUP(J65,'Criterios (2)'!$B$7:$C$9,2,FALSE)</f>
        <v>0</v>
      </c>
      <c r="L65" s="96"/>
      <c r="M65" s="96"/>
      <c r="N65" s="96"/>
      <c r="O65" s="96"/>
      <c r="P65" s="96"/>
      <c r="Q65" s="98">
        <f t="shared" si="1"/>
        <v>0</v>
      </c>
      <c r="R65" s="98">
        <f>IF(Q65&gt;1%,(R64-(R64*Q65)),Q65)</f>
        <v>0</v>
      </c>
      <c r="S65" s="188"/>
      <c r="T65" s="179"/>
      <c r="U65" s="182"/>
      <c r="V65" s="115"/>
    </row>
    <row r="66" spans="1:23" x14ac:dyDescent="0.2">
      <c r="B66" s="99"/>
      <c r="C66" s="99"/>
      <c r="D66" s="99"/>
      <c r="E66" s="99"/>
      <c r="F66" s="99"/>
      <c r="G66" s="99"/>
      <c r="J66" s="70"/>
      <c r="K66" s="70"/>
      <c r="L66" s="70"/>
      <c r="M66" s="70"/>
      <c r="N66" s="70"/>
      <c r="O66" s="70"/>
      <c r="P66" s="70"/>
      <c r="Q66" s="70"/>
      <c r="R66" s="70"/>
      <c r="S66" s="70"/>
      <c r="T66" s="105"/>
      <c r="U66" s="70"/>
    </row>
    <row r="67" spans="1:23" ht="5.25" customHeight="1" x14ac:dyDescent="0.2"/>
    <row r="69" spans="1:23" ht="6.75" customHeight="1" x14ac:dyDescent="0.2">
      <c r="A69" s="77"/>
      <c r="B69" s="99"/>
      <c r="C69" s="99"/>
      <c r="D69" s="99"/>
      <c r="E69" s="99"/>
      <c r="F69" s="99"/>
      <c r="G69" s="99"/>
      <c r="J69" s="70"/>
      <c r="K69" s="70"/>
      <c r="L69" s="70"/>
      <c r="M69" s="70"/>
      <c r="N69" s="70"/>
      <c r="O69" s="70"/>
      <c r="P69" s="70"/>
      <c r="Q69" s="70"/>
      <c r="R69" s="70"/>
      <c r="S69" s="70"/>
      <c r="T69" s="70"/>
      <c r="U69" s="70"/>
    </row>
    <row r="70" spans="1:23" ht="16.5" customHeight="1" x14ac:dyDescent="0.2">
      <c r="A70" s="77"/>
      <c r="B70" s="208" t="s">
        <v>129</v>
      </c>
      <c r="C70" s="208"/>
      <c r="D70" s="208"/>
      <c r="E70" s="208"/>
      <c r="F70" s="208"/>
      <c r="G70" s="208"/>
      <c r="H70" s="208"/>
      <c r="I70" s="208"/>
      <c r="J70" s="208"/>
      <c r="K70" s="208"/>
      <c r="L70" s="208"/>
      <c r="M70" s="208"/>
      <c r="N70" s="208"/>
      <c r="O70" s="208"/>
      <c r="P70" s="208"/>
      <c r="Q70" s="208"/>
      <c r="R70" s="208"/>
      <c r="S70" s="208"/>
      <c r="T70" s="208"/>
      <c r="U70" s="208"/>
      <c r="V70" s="208"/>
      <c r="W70" s="208"/>
    </row>
    <row r="71" spans="1:23" ht="15" x14ac:dyDescent="0.2">
      <c r="A71" s="77"/>
      <c r="B71" s="73"/>
      <c r="C71" s="73"/>
      <c r="D71" s="75"/>
      <c r="E71" s="75"/>
      <c r="F71" s="75"/>
      <c r="H71" s="78"/>
      <c r="I71" s="78"/>
      <c r="J71" s="78"/>
      <c r="K71" s="78"/>
      <c r="L71" s="78"/>
    </row>
    <row r="72" spans="1:23" ht="15" customHeight="1" x14ac:dyDescent="0.2">
      <c r="A72" s="77"/>
      <c r="B72" s="209" t="s">
        <v>84</v>
      </c>
      <c r="C72" s="210"/>
      <c r="D72" s="211"/>
      <c r="E72" s="211"/>
      <c r="F72" s="78" t="s">
        <v>85</v>
      </c>
      <c r="G72" s="212"/>
      <c r="H72" s="213"/>
      <c r="I72" s="209" t="s">
        <v>130</v>
      </c>
      <c r="J72" s="209"/>
      <c r="K72" s="209"/>
      <c r="L72" s="210"/>
      <c r="M72" s="212"/>
      <c r="N72" s="214"/>
      <c r="O72" s="214"/>
      <c r="P72" s="214"/>
      <c r="Q72" s="213"/>
      <c r="T72" s="70"/>
      <c r="U72" s="70"/>
    </row>
    <row r="73" spans="1:23" ht="15" x14ac:dyDescent="0.2">
      <c r="A73" s="77"/>
      <c r="B73" s="73"/>
      <c r="C73" s="73"/>
      <c r="D73" s="75"/>
      <c r="E73" s="75"/>
      <c r="F73" s="75"/>
      <c r="H73" s="200"/>
      <c r="I73" s="200"/>
      <c r="J73" s="200"/>
      <c r="K73" s="200"/>
      <c r="L73" s="200"/>
    </row>
    <row r="74" spans="1:23" s="80" customFormat="1" ht="28.5" customHeight="1" x14ac:dyDescent="0.2">
      <c r="B74" s="201" t="s">
        <v>87</v>
      </c>
      <c r="C74" s="201" t="s">
        <v>88</v>
      </c>
      <c r="D74" s="201" t="s">
        <v>89</v>
      </c>
      <c r="E74" s="201"/>
      <c r="F74" s="202" t="s">
        <v>90</v>
      </c>
      <c r="G74" s="201" t="s">
        <v>91</v>
      </c>
      <c r="H74" s="205" t="s">
        <v>92</v>
      </c>
      <c r="I74" s="206"/>
      <c r="J74" s="206"/>
      <c r="K74" s="206"/>
      <c r="L74" s="206"/>
      <c r="M74" s="206"/>
      <c r="N74" s="206"/>
      <c r="O74" s="206"/>
      <c r="P74" s="207"/>
      <c r="Q74" s="215" t="s">
        <v>93</v>
      </c>
      <c r="R74" s="215"/>
      <c r="S74" s="215"/>
      <c r="T74" s="215"/>
      <c r="U74" s="216" t="s">
        <v>94</v>
      </c>
      <c r="V74" s="217" t="s">
        <v>127</v>
      </c>
      <c r="W74" s="217" t="s">
        <v>131</v>
      </c>
    </row>
    <row r="75" spans="1:23" s="80" customFormat="1" ht="21.75" customHeight="1" x14ac:dyDescent="0.2">
      <c r="B75" s="201"/>
      <c r="C75" s="201"/>
      <c r="D75" s="201"/>
      <c r="E75" s="201"/>
      <c r="F75" s="203"/>
      <c r="G75" s="201"/>
      <c r="H75" s="205" t="s">
        <v>95</v>
      </c>
      <c r="I75" s="206"/>
      <c r="J75" s="206"/>
      <c r="K75" s="207"/>
      <c r="L75" s="205" t="s">
        <v>96</v>
      </c>
      <c r="M75" s="206"/>
      <c r="N75" s="206"/>
      <c r="O75" s="206"/>
      <c r="P75" s="207"/>
      <c r="Q75" s="218" t="s">
        <v>97</v>
      </c>
      <c r="R75" s="218" t="s">
        <v>98</v>
      </c>
      <c r="S75" s="218" t="s">
        <v>99</v>
      </c>
      <c r="T75" s="220" t="s">
        <v>100</v>
      </c>
      <c r="U75" s="216" t="s">
        <v>101</v>
      </c>
      <c r="V75" s="217"/>
      <c r="W75" s="217"/>
    </row>
    <row r="76" spans="1:23" s="80" customFormat="1" ht="63.75" x14ac:dyDescent="0.2">
      <c r="B76" s="201"/>
      <c r="C76" s="201"/>
      <c r="D76" s="81" t="s">
        <v>102</v>
      </c>
      <c r="E76" s="81" t="s">
        <v>36</v>
      </c>
      <c r="F76" s="204"/>
      <c r="G76" s="201"/>
      <c r="H76" s="81" t="s">
        <v>103</v>
      </c>
      <c r="I76" s="81" t="s">
        <v>104</v>
      </c>
      <c r="J76" s="81" t="s">
        <v>105</v>
      </c>
      <c r="K76" s="81" t="s">
        <v>104</v>
      </c>
      <c r="L76" s="81" t="s">
        <v>106</v>
      </c>
      <c r="M76" s="38" t="s">
        <v>38</v>
      </c>
      <c r="N76" s="38" t="s">
        <v>107</v>
      </c>
      <c r="O76" s="38" t="s">
        <v>108</v>
      </c>
      <c r="P76" s="81" t="s">
        <v>109</v>
      </c>
      <c r="Q76" s="219"/>
      <c r="R76" s="219"/>
      <c r="S76" s="219"/>
      <c r="T76" s="221"/>
      <c r="U76" s="216"/>
      <c r="V76" s="217"/>
      <c r="W76" s="217"/>
    </row>
    <row r="77" spans="1:23" s="82" customFormat="1" ht="14.25" customHeight="1" x14ac:dyDescent="0.2">
      <c r="B77" s="189"/>
      <c r="C77" s="189"/>
      <c r="D77" s="192"/>
      <c r="E77" s="195" t="e">
        <f>VLOOKUP(D77,'Criterios (2)'!$A$20:$B$24,2,FALSE)</f>
        <v>#N/A</v>
      </c>
      <c r="F77" s="198" t="s">
        <v>128</v>
      </c>
      <c r="G77" s="83" t="s">
        <v>123</v>
      </c>
      <c r="H77" s="84"/>
      <c r="I77" s="85" t="e">
        <f>VLOOKUP(H77,'Criterios (2)'!$B$3:$C$6,2,FALSE)</f>
        <v>#N/A</v>
      </c>
      <c r="J77" s="84"/>
      <c r="K77" s="85" t="e">
        <f>VLOOKUP(J77,'Criterios (2)'!$B$7:$C$9,2,FALSE)</f>
        <v>#N/A</v>
      </c>
      <c r="L77" s="84"/>
      <c r="M77" s="84"/>
      <c r="N77" s="84"/>
      <c r="O77" s="84"/>
      <c r="P77" s="84"/>
      <c r="Q77" s="86" t="e">
        <f t="shared" ref="Q77:Q106" si="2">+I77+K77</f>
        <v>#N/A</v>
      </c>
      <c r="R77" s="86" t="e">
        <f>(E77-(E77*Q77))</f>
        <v>#N/A</v>
      </c>
      <c r="S77" s="199" t="e">
        <f>IF(R78&gt;1%,R78,R77)</f>
        <v>#N/A</v>
      </c>
      <c r="T77" s="177" t="e">
        <f>IF(S81&gt;1%,S81,(IF(S79&gt;1%,S79,S77)))</f>
        <v>#N/A</v>
      </c>
      <c r="U77" s="180" t="e">
        <f>IF(T77&lt;=20%,'Criterios (2)'!$A$20,IF(T77&lt;=40%,'Criterios (2)'!$A$21,IF(T77&lt;=60%,'Criterios (2)'!$A$22,IF(T77&lt;=80,'Criterios (2)'!$A$23,'Criterios (2)'!$A$24))))</f>
        <v>#N/A</v>
      </c>
      <c r="V77" s="101"/>
      <c r="W77" s="101"/>
    </row>
    <row r="78" spans="1:23" s="82" customFormat="1" ht="14.25" x14ac:dyDescent="0.2">
      <c r="B78" s="190"/>
      <c r="C78" s="190"/>
      <c r="D78" s="193"/>
      <c r="E78" s="196"/>
      <c r="F78" s="183"/>
      <c r="G78" s="87" t="s">
        <v>118</v>
      </c>
      <c r="H78" s="88"/>
      <c r="I78" s="89" t="e">
        <f>VLOOKUP(H78,'Criterios (2)'!$B$3:$C$6,2,FALSE)</f>
        <v>#N/A</v>
      </c>
      <c r="J78" s="88"/>
      <c r="K78" s="89" t="e">
        <f>VLOOKUP(J78,'Criterios (2)'!$B$7:$C$9,2,FALSE)</f>
        <v>#N/A</v>
      </c>
      <c r="L78" s="88"/>
      <c r="M78" s="88"/>
      <c r="N78" s="88"/>
      <c r="O78" s="88"/>
      <c r="P78" s="88"/>
      <c r="Q78" s="90" t="e">
        <f t="shared" si="2"/>
        <v>#N/A</v>
      </c>
      <c r="R78" s="90" t="e">
        <f>(R77-(R77*Q78))</f>
        <v>#N/A</v>
      </c>
      <c r="S78" s="184"/>
      <c r="T78" s="178"/>
      <c r="U78" s="181"/>
      <c r="V78" s="101"/>
      <c r="W78" s="101"/>
    </row>
    <row r="79" spans="1:23" s="82" customFormat="1" ht="14.25" x14ac:dyDescent="0.2">
      <c r="B79" s="190"/>
      <c r="C79" s="190"/>
      <c r="D79" s="193"/>
      <c r="E79" s="196"/>
      <c r="F79" s="183" t="s">
        <v>124</v>
      </c>
      <c r="G79" s="87" t="s">
        <v>123</v>
      </c>
      <c r="H79" s="88"/>
      <c r="I79" s="89" t="e">
        <f>VLOOKUP(H79,'Criterios (2)'!$B$3:$C$6,2,FALSE)</f>
        <v>#N/A</v>
      </c>
      <c r="J79" s="88"/>
      <c r="K79" s="89" t="e">
        <f>VLOOKUP(J79,'Criterios (2)'!$B$7:$C$9,2,FALSE)</f>
        <v>#N/A</v>
      </c>
      <c r="L79" s="88"/>
      <c r="M79" s="88"/>
      <c r="N79" s="88"/>
      <c r="O79" s="88"/>
      <c r="P79" s="88"/>
      <c r="Q79" s="90" t="e">
        <f t="shared" si="2"/>
        <v>#N/A</v>
      </c>
      <c r="R79" s="90" t="e">
        <f>IF(Q79&gt;1%,(R78-(R78*Q79)),Q79)</f>
        <v>#N/A</v>
      </c>
      <c r="S79" s="184" t="e">
        <f>IF(R80&gt;1%,R80,R79)</f>
        <v>#N/A</v>
      </c>
      <c r="T79" s="178"/>
      <c r="U79" s="181"/>
      <c r="V79" s="101"/>
      <c r="W79" s="101"/>
    </row>
    <row r="80" spans="1:23" s="82" customFormat="1" ht="14.25" x14ac:dyDescent="0.2">
      <c r="B80" s="190"/>
      <c r="C80" s="190"/>
      <c r="D80" s="193"/>
      <c r="E80" s="196"/>
      <c r="F80" s="183"/>
      <c r="G80" s="87" t="s">
        <v>118</v>
      </c>
      <c r="H80" s="88"/>
      <c r="I80" s="89" t="e">
        <f>VLOOKUP(H80,'Criterios (2)'!$B$3:$C$6,2,FALSE)</f>
        <v>#N/A</v>
      </c>
      <c r="J80" s="88"/>
      <c r="K80" s="89" t="e">
        <f>VLOOKUP(J80,'Criterios (2)'!$B$7:$C$9,2,FALSE)</f>
        <v>#N/A</v>
      </c>
      <c r="L80" s="88"/>
      <c r="M80" s="88"/>
      <c r="N80" s="88"/>
      <c r="O80" s="88"/>
      <c r="P80" s="88"/>
      <c r="Q80" s="90" t="e">
        <f t="shared" si="2"/>
        <v>#N/A</v>
      </c>
      <c r="R80" s="90" t="e">
        <f>(R79-(R79*Q80))</f>
        <v>#N/A</v>
      </c>
      <c r="S80" s="184"/>
      <c r="T80" s="178"/>
      <c r="U80" s="181"/>
      <c r="V80" s="101"/>
      <c r="W80" s="101"/>
    </row>
    <row r="81" spans="1:23" s="82" customFormat="1" ht="14.25" x14ac:dyDescent="0.2">
      <c r="B81" s="190"/>
      <c r="C81" s="190"/>
      <c r="D81" s="193"/>
      <c r="E81" s="196"/>
      <c r="F81" s="185" t="s">
        <v>122</v>
      </c>
      <c r="G81" s="91" t="s">
        <v>123</v>
      </c>
      <c r="H81" s="93"/>
      <c r="I81" s="92" t="e">
        <f>VLOOKUP(H81,'Criterios (2)'!$B$3:$C$6,2,FALSE)</f>
        <v>#N/A</v>
      </c>
      <c r="J81" s="88"/>
      <c r="K81" s="92" t="e">
        <f>VLOOKUP(J81,'Criterios (2)'!$B$7:$C$9,2,FALSE)</f>
        <v>#N/A</v>
      </c>
      <c r="L81" s="93"/>
      <c r="M81" s="93"/>
      <c r="N81" s="93"/>
      <c r="O81" s="93"/>
      <c r="P81" s="93"/>
      <c r="Q81" s="94" t="e">
        <f t="shared" si="2"/>
        <v>#N/A</v>
      </c>
      <c r="R81" s="94" t="e">
        <f>IF(Q81&gt;1%,(R80-(R80*Q81)),Q81)</f>
        <v>#N/A</v>
      </c>
      <c r="S81" s="187" t="e">
        <f>IF(R82&gt;1%,R82,R81)</f>
        <v>#N/A</v>
      </c>
      <c r="T81" s="178"/>
      <c r="U81" s="181"/>
      <c r="V81" s="101"/>
      <c r="W81" s="101"/>
    </row>
    <row r="82" spans="1:23" s="82" customFormat="1" ht="14.25" x14ac:dyDescent="0.2">
      <c r="B82" s="191"/>
      <c r="C82" s="191"/>
      <c r="D82" s="194"/>
      <c r="E82" s="197"/>
      <c r="F82" s="186"/>
      <c r="G82" s="95" t="s">
        <v>118</v>
      </c>
      <c r="H82" s="96"/>
      <c r="I82" s="97" t="e">
        <f>VLOOKUP(H82,'Criterios (2)'!$B$3:$C$6,2,FALSE)</f>
        <v>#N/A</v>
      </c>
      <c r="J82" s="96"/>
      <c r="K82" s="97" t="e">
        <f>VLOOKUP(J82,'Criterios (2)'!$B$7:$C$9,2,FALSE)</f>
        <v>#N/A</v>
      </c>
      <c r="L82" s="96"/>
      <c r="M82" s="96"/>
      <c r="N82" s="96"/>
      <c r="O82" s="96"/>
      <c r="P82" s="96"/>
      <c r="Q82" s="98" t="e">
        <f t="shared" si="2"/>
        <v>#N/A</v>
      </c>
      <c r="R82" s="98" t="e">
        <f>IF(Q82&gt;1%,(R81-(R81*Q82)),Q82)</f>
        <v>#N/A</v>
      </c>
      <c r="S82" s="188"/>
      <c r="T82" s="179"/>
      <c r="U82" s="182"/>
      <c r="V82" s="101"/>
      <c r="W82" s="101"/>
    </row>
    <row r="83" spans="1:23" s="82" customFormat="1" ht="14.25" x14ac:dyDescent="0.2">
      <c r="B83" s="189"/>
      <c r="C83" s="189"/>
      <c r="D83" s="192"/>
      <c r="E83" s="195" t="e">
        <f>VLOOKUP(D83,'Criterios (2)'!$A$20:$B$24,2,FALSE)</f>
        <v>#N/A</v>
      </c>
      <c r="F83" s="198" t="s">
        <v>128</v>
      </c>
      <c r="G83" s="83" t="s">
        <v>123</v>
      </c>
      <c r="H83" s="84"/>
      <c r="I83" s="85" t="e">
        <f>VLOOKUP(H83,'Criterios (2)'!$B$3:$C$6,2,FALSE)</f>
        <v>#N/A</v>
      </c>
      <c r="J83" s="84"/>
      <c r="K83" s="85" t="e">
        <f>VLOOKUP(J83,'Criterios (2)'!$B$7:$C$9,2,FALSE)</f>
        <v>#N/A</v>
      </c>
      <c r="L83" s="84"/>
      <c r="M83" s="84"/>
      <c r="N83" s="84"/>
      <c r="O83" s="84"/>
      <c r="P83" s="84"/>
      <c r="Q83" s="86" t="e">
        <f t="shared" si="2"/>
        <v>#N/A</v>
      </c>
      <c r="R83" s="86" t="e">
        <f>(E83-(E83*Q83))</f>
        <v>#N/A</v>
      </c>
      <c r="S83" s="199" t="e">
        <f>IF(R84&gt;1%,R84,R83)</f>
        <v>#N/A</v>
      </c>
      <c r="T83" s="177" t="e">
        <f>IF(S87&gt;1%,S87,(IF(S85&gt;1%,S85,S83)))</f>
        <v>#N/A</v>
      </c>
      <c r="U83" s="180" t="e">
        <f>IF(T83&lt;=20%,'Criterios (2)'!$A$20,IF(T83&lt;=40%,'Criterios (2)'!$A$21,IF(T83&lt;=60%,'Criterios (2)'!$A$22,IF(T83&lt;=80,'Criterios (2)'!$A$23,'Criterios (2)'!$A$24))))</f>
        <v>#N/A</v>
      </c>
      <c r="V83" s="101"/>
      <c r="W83" s="101"/>
    </row>
    <row r="84" spans="1:23" s="77" customFormat="1" ht="15" x14ac:dyDescent="0.2">
      <c r="B84" s="190"/>
      <c r="C84" s="190"/>
      <c r="D84" s="193"/>
      <c r="E84" s="196"/>
      <c r="F84" s="183"/>
      <c r="G84" s="87" t="s">
        <v>118</v>
      </c>
      <c r="H84" s="88"/>
      <c r="I84" s="89" t="e">
        <f>VLOOKUP(H84,'Criterios (2)'!$B$3:$C$6,2,FALSE)</f>
        <v>#N/A</v>
      </c>
      <c r="J84" s="88"/>
      <c r="K84" s="89" t="e">
        <f>VLOOKUP(J84,'Criterios (2)'!$B$7:$C$9,2,FALSE)</f>
        <v>#N/A</v>
      </c>
      <c r="L84" s="88"/>
      <c r="M84" s="88"/>
      <c r="N84" s="88"/>
      <c r="O84" s="88"/>
      <c r="P84" s="88"/>
      <c r="Q84" s="90" t="e">
        <f t="shared" si="2"/>
        <v>#N/A</v>
      </c>
      <c r="R84" s="90" t="e">
        <f>(R83-(R83*Q84))</f>
        <v>#N/A</v>
      </c>
      <c r="S84" s="184"/>
      <c r="T84" s="178"/>
      <c r="U84" s="181"/>
      <c r="V84" s="102"/>
      <c r="W84" s="102"/>
    </row>
    <row r="85" spans="1:23" s="77" customFormat="1" ht="15" x14ac:dyDescent="0.2">
      <c r="B85" s="190"/>
      <c r="C85" s="190"/>
      <c r="D85" s="193"/>
      <c r="E85" s="196"/>
      <c r="F85" s="183" t="s">
        <v>124</v>
      </c>
      <c r="G85" s="87" t="s">
        <v>123</v>
      </c>
      <c r="H85" s="88"/>
      <c r="I85" s="89" t="e">
        <f>VLOOKUP(H85,'Criterios (2)'!$B$3:$C$6,2,FALSE)</f>
        <v>#N/A</v>
      </c>
      <c r="J85" s="88"/>
      <c r="K85" s="89" t="e">
        <f>VLOOKUP(J85,'Criterios (2)'!$B$7:$C$9,2,FALSE)</f>
        <v>#N/A</v>
      </c>
      <c r="L85" s="88"/>
      <c r="M85" s="88"/>
      <c r="N85" s="88"/>
      <c r="O85" s="88"/>
      <c r="P85" s="88"/>
      <c r="Q85" s="90" t="e">
        <f t="shared" si="2"/>
        <v>#N/A</v>
      </c>
      <c r="R85" s="90" t="e">
        <f>IF(Q85&gt;1%,(R84-(R84*Q85)),Q85)</f>
        <v>#N/A</v>
      </c>
      <c r="S85" s="184" t="e">
        <f>IF(R86&gt;1%,R86,R85)</f>
        <v>#N/A</v>
      </c>
      <c r="T85" s="178"/>
      <c r="U85" s="181"/>
      <c r="V85" s="102"/>
      <c r="W85" s="102"/>
    </row>
    <row r="86" spans="1:23" s="77" customFormat="1" ht="15" x14ac:dyDescent="0.2">
      <c r="B86" s="190"/>
      <c r="C86" s="190"/>
      <c r="D86" s="193"/>
      <c r="E86" s="196"/>
      <c r="F86" s="183"/>
      <c r="G86" s="87" t="s">
        <v>118</v>
      </c>
      <c r="H86" s="88"/>
      <c r="I86" s="89" t="e">
        <f>VLOOKUP(H86,'Criterios (2)'!$B$3:$C$6,2,FALSE)</f>
        <v>#N/A</v>
      </c>
      <c r="J86" s="88"/>
      <c r="K86" s="89" t="e">
        <f>VLOOKUP(J86,'Criterios (2)'!$B$7:$C$9,2,FALSE)</f>
        <v>#N/A</v>
      </c>
      <c r="L86" s="88"/>
      <c r="M86" s="88"/>
      <c r="N86" s="88"/>
      <c r="O86" s="88"/>
      <c r="P86" s="88"/>
      <c r="Q86" s="90" t="e">
        <f t="shared" si="2"/>
        <v>#N/A</v>
      </c>
      <c r="R86" s="90" t="e">
        <f>(R85-(R85*Q86))</f>
        <v>#N/A</v>
      </c>
      <c r="S86" s="184"/>
      <c r="T86" s="178"/>
      <c r="U86" s="181"/>
      <c r="V86" s="102"/>
      <c r="W86" s="102"/>
    </row>
    <row r="87" spans="1:23" s="77" customFormat="1" ht="15" x14ac:dyDescent="0.2">
      <c r="B87" s="190"/>
      <c r="C87" s="190"/>
      <c r="D87" s="193"/>
      <c r="E87" s="196"/>
      <c r="F87" s="185" t="s">
        <v>122</v>
      </c>
      <c r="G87" s="91" t="s">
        <v>123</v>
      </c>
      <c r="H87" s="93"/>
      <c r="I87" s="92" t="e">
        <f>VLOOKUP(H87,'Criterios (2)'!$B$3:$C$6,2,FALSE)</f>
        <v>#N/A</v>
      </c>
      <c r="J87" s="93"/>
      <c r="K87" s="92" t="e">
        <f>VLOOKUP(J87,'Criterios (2)'!$B$7:$C$9,2,FALSE)</f>
        <v>#N/A</v>
      </c>
      <c r="L87" s="93"/>
      <c r="M87" s="93"/>
      <c r="N87" s="93"/>
      <c r="O87" s="93"/>
      <c r="P87" s="93"/>
      <c r="Q87" s="94" t="e">
        <f t="shared" si="2"/>
        <v>#N/A</v>
      </c>
      <c r="R87" s="94" t="e">
        <f>IF(Q87&gt;1%,(R86-(R86*Q87)),Q87)</f>
        <v>#N/A</v>
      </c>
      <c r="S87" s="187" t="e">
        <f>IF(R88&gt;1%,R88,R87)</f>
        <v>#N/A</v>
      </c>
      <c r="T87" s="178"/>
      <c r="U87" s="181"/>
      <c r="V87" s="102"/>
      <c r="W87" s="102"/>
    </row>
    <row r="88" spans="1:23" s="77" customFormat="1" ht="15" x14ac:dyDescent="0.2">
      <c r="B88" s="191"/>
      <c r="C88" s="191"/>
      <c r="D88" s="194"/>
      <c r="E88" s="197"/>
      <c r="F88" s="186"/>
      <c r="G88" s="95" t="s">
        <v>118</v>
      </c>
      <c r="H88" s="96"/>
      <c r="I88" s="97" t="e">
        <f>VLOOKUP(H88,'Criterios (2)'!$B$3:$C$6,2,FALSE)</f>
        <v>#N/A</v>
      </c>
      <c r="J88" s="96"/>
      <c r="K88" s="97" t="e">
        <f>VLOOKUP(J88,'Criterios (2)'!$B$7:$C$9,2,FALSE)</f>
        <v>#N/A</v>
      </c>
      <c r="L88" s="96"/>
      <c r="M88" s="96"/>
      <c r="N88" s="96"/>
      <c r="O88" s="96"/>
      <c r="P88" s="96"/>
      <c r="Q88" s="98" t="e">
        <f t="shared" si="2"/>
        <v>#N/A</v>
      </c>
      <c r="R88" s="98" t="e">
        <f>IF(Q88&gt;1%,(R87-(R87*Q88)),Q88)</f>
        <v>#N/A</v>
      </c>
      <c r="S88" s="188"/>
      <c r="T88" s="179"/>
      <c r="U88" s="182"/>
      <c r="V88" s="102"/>
      <c r="W88" s="102"/>
    </row>
    <row r="89" spans="1:23" s="80" customFormat="1" ht="15" x14ac:dyDescent="0.2">
      <c r="B89" s="189"/>
      <c r="C89" s="189"/>
      <c r="D89" s="192"/>
      <c r="E89" s="195" t="e">
        <f>VLOOKUP(D89,'Criterios (2)'!$A$20:$B$24,2,FALSE)</f>
        <v>#N/A</v>
      </c>
      <c r="F89" s="198" t="s">
        <v>128</v>
      </c>
      <c r="G89" s="83" t="s">
        <v>123</v>
      </c>
      <c r="H89" s="84"/>
      <c r="I89" s="85" t="e">
        <f>VLOOKUP(H89,'Criterios (2)'!$B$3:$C$6,2,FALSE)</f>
        <v>#N/A</v>
      </c>
      <c r="J89" s="84"/>
      <c r="K89" s="85" t="e">
        <f>VLOOKUP(J89,'Criterios (2)'!$B$7:$C$9,2,FALSE)</f>
        <v>#N/A</v>
      </c>
      <c r="L89" s="84"/>
      <c r="M89" s="84"/>
      <c r="N89" s="84"/>
      <c r="O89" s="84"/>
      <c r="P89" s="84"/>
      <c r="Q89" s="86" t="e">
        <f t="shared" si="2"/>
        <v>#N/A</v>
      </c>
      <c r="R89" s="86" t="e">
        <f>(E89-(E89*Q89))</f>
        <v>#N/A</v>
      </c>
      <c r="S89" s="199" t="e">
        <f>IF(R90&gt;1%,R90,R89)</f>
        <v>#N/A</v>
      </c>
      <c r="T89" s="177" t="e">
        <f>IF(S93&gt;1%,S93,(IF(S91&gt;1%,S91,S89)))</f>
        <v>#N/A</v>
      </c>
      <c r="U89" s="180" t="e">
        <f>IF(T89&lt;=20%,'Criterios (2)'!$A$20,IF(T89&lt;=40%,'Criterios (2)'!$A$21,IF(T89&lt;=60%,'Criterios (2)'!$A$22,IF(T89&lt;=80,'Criterios (2)'!$A$23,'Criterios (2)'!$A$24))))</f>
        <v>#N/A</v>
      </c>
      <c r="V89" s="103"/>
      <c r="W89" s="103"/>
    </row>
    <row r="90" spans="1:23" s="80" customFormat="1" ht="15" x14ac:dyDescent="0.2">
      <c r="B90" s="190"/>
      <c r="C90" s="190"/>
      <c r="D90" s="193"/>
      <c r="E90" s="196"/>
      <c r="F90" s="183"/>
      <c r="G90" s="87" t="s">
        <v>118</v>
      </c>
      <c r="H90" s="88"/>
      <c r="I90" s="89" t="e">
        <f>VLOOKUP(H90,'Criterios (2)'!$B$3:$C$6,2,FALSE)</f>
        <v>#N/A</v>
      </c>
      <c r="J90" s="88"/>
      <c r="K90" s="89" t="e">
        <f>VLOOKUP(J90,'Criterios (2)'!$B$7:$C$9,2,FALSE)</f>
        <v>#N/A</v>
      </c>
      <c r="L90" s="88"/>
      <c r="M90" s="88"/>
      <c r="N90" s="88"/>
      <c r="O90" s="88"/>
      <c r="P90" s="88"/>
      <c r="Q90" s="90" t="e">
        <f t="shared" si="2"/>
        <v>#N/A</v>
      </c>
      <c r="R90" s="90" t="e">
        <f>(R89-(R89*Q90))</f>
        <v>#N/A</v>
      </c>
      <c r="S90" s="184"/>
      <c r="T90" s="178"/>
      <c r="U90" s="181"/>
      <c r="V90" s="103"/>
      <c r="W90" s="103"/>
    </row>
    <row r="91" spans="1:23" s="80" customFormat="1" ht="15" x14ac:dyDescent="0.2">
      <c r="B91" s="190"/>
      <c r="C91" s="190"/>
      <c r="D91" s="193"/>
      <c r="E91" s="196"/>
      <c r="F91" s="183" t="s">
        <v>124</v>
      </c>
      <c r="G91" s="87" t="s">
        <v>123</v>
      </c>
      <c r="H91" s="88"/>
      <c r="I91" s="89" t="e">
        <f>VLOOKUP(H91,'Criterios (2)'!$B$3:$C$6,2,FALSE)</f>
        <v>#N/A</v>
      </c>
      <c r="J91" s="88"/>
      <c r="K91" s="89" t="e">
        <f>VLOOKUP(J91,'Criterios (2)'!$B$7:$C$9,2,FALSE)</f>
        <v>#N/A</v>
      </c>
      <c r="L91" s="88"/>
      <c r="M91" s="88"/>
      <c r="N91" s="88"/>
      <c r="O91" s="88"/>
      <c r="P91" s="88"/>
      <c r="Q91" s="90" t="e">
        <f t="shared" si="2"/>
        <v>#N/A</v>
      </c>
      <c r="R91" s="90" t="e">
        <f>IF(Q91&gt;1%,(R90-(R90*Q91)),Q91)</f>
        <v>#N/A</v>
      </c>
      <c r="S91" s="184" t="e">
        <f>IF(R92&gt;1%,R92,R91)</f>
        <v>#N/A</v>
      </c>
      <c r="T91" s="178"/>
      <c r="U91" s="181"/>
      <c r="V91" s="103"/>
      <c r="W91" s="103"/>
    </row>
    <row r="92" spans="1:23" s="80" customFormat="1" ht="15" x14ac:dyDescent="0.2">
      <c r="B92" s="190"/>
      <c r="C92" s="190"/>
      <c r="D92" s="193"/>
      <c r="E92" s="196"/>
      <c r="F92" s="183"/>
      <c r="G92" s="87" t="s">
        <v>118</v>
      </c>
      <c r="H92" s="88"/>
      <c r="I92" s="89" t="e">
        <f>VLOOKUP(H92,'Criterios (2)'!$B$3:$C$6,2,FALSE)</f>
        <v>#N/A</v>
      </c>
      <c r="J92" s="88"/>
      <c r="K92" s="89" t="e">
        <f>VLOOKUP(J92,'Criterios (2)'!$B$7:$C$9,2,FALSE)</f>
        <v>#N/A</v>
      </c>
      <c r="L92" s="88"/>
      <c r="M92" s="88"/>
      <c r="N92" s="88"/>
      <c r="O92" s="88"/>
      <c r="P92" s="88"/>
      <c r="Q92" s="90" t="e">
        <f t="shared" si="2"/>
        <v>#N/A</v>
      </c>
      <c r="R92" s="90" t="e">
        <f>(R91-(R91*Q92))</f>
        <v>#N/A</v>
      </c>
      <c r="S92" s="184"/>
      <c r="T92" s="178"/>
      <c r="U92" s="181"/>
      <c r="V92" s="103"/>
      <c r="W92" s="103"/>
    </row>
    <row r="93" spans="1:23" s="80" customFormat="1" ht="15" x14ac:dyDescent="0.2">
      <c r="B93" s="190"/>
      <c r="C93" s="190"/>
      <c r="D93" s="193"/>
      <c r="E93" s="196"/>
      <c r="F93" s="185" t="s">
        <v>122</v>
      </c>
      <c r="G93" s="91" t="s">
        <v>123</v>
      </c>
      <c r="H93" s="93"/>
      <c r="I93" s="92" t="e">
        <f>VLOOKUP(H93,'Criterios (2)'!$B$3:$C$6,2,FALSE)</f>
        <v>#N/A</v>
      </c>
      <c r="J93" s="93"/>
      <c r="K93" s="92" t="e">
        <f>VLOOKUP(J93,'Criterios (2)'!$B$7:$C$9,2,FALSE)</f>
        <v>#N/A</v>
      </c>
      <c r="L93" s="93"/>
      <c r="M93" s="93"/>
      <c r="N93" s="93"/>
      <c r="O93" s="93"/>
      <c r="P93" s="93"/>
      <c r="Q93" s="94" t="e">
        <f t="shared" si="2"/>
        <v>#N/A</v>
      </c>
      <c r="R93" s="94" t="e">
        <f>IF(Q93&gt;1%,(R92-(R92*Q93)),Q93)</f>
        <v>#N/A</v>
      </c>
      <c r="S93" s="187" t="e">
        <f>IF(R94&gt;1%,R94,R93)</f>
        <v>#N/A</v>
      </c>
      <c r="T93" s="178"/>
      <c r="U93" s="181"/>
      <c r="V93" s="103"/>
      <c r="W93" s="103"/>
    </row>
    <row r="94" spans="1:23" x14ac:dyDescent="0.2">
      <c r="B94" s="191"/>
      <c r="C94" s="191"/>
      <c r="D94" s="194"/>
      <c r="E94" s="197"/>
      <c r="F94" s="186"/>
      <c r="G94" s="95" t="s">
        <v>118</v>
      </c>
      <c r="H94" s="96"/>
      <c r="I94" s="97" t="e">
        <f>VLOOKUP(H94,'Criterios (2)'!$B$3:$C$6,2,FALSE)</f>
        <v>#N/A</v>
      </c>
      <c r="J94" s="96"/>
      <c r="K94" s="97" t="e">
        <f>VLOOKUP(J94,'Criterios (2)'!$B$7:$C$9,2,FALSE)</f>
        <v>#N/A</v>
      </c>
      <c r="L94" s="96"/>
      <c r="M94" s="96"/>
      <c r="N94" s="96"/>
      <c r="O94" s="96"/>
      <c r="P94" s="96"/>
      <c r="Q94" s="98" t="e">
        <f t="shared" si="2"/>
        <v>#N/A</v>
      </c>
      <c r="R94" s="98" t="e">
        <f>IF(Q94&gt;1%,(R93-(R93*Q94)),Q94)</f>
        <v>#N/A</v>
      </c>
      <c r="S94" s="188"/>
      <c r="T94" s="179"/>
      <c r="U94" s="182"/>
      <c r="V94" s="104"/>
      <c r="W94" s="104"/>
    </row>
    <row r="95" spans="1:23" ht="14.25" x14ac:dyDescent="0.2">
      <c r="A95" s="82"/>
      <c r="B95" s="189"/>
      <c r="C95" s="189"/>
      <c r="D95" s="192"/>
      <c r="E95" s="195" t="e">
        <f>VLOOKUP(D95,'Criterios (2)'!$A$20:$B$24,2,FALSE)</f>
        <v>#N/A</v>
      </c>
      <c r="F95" s="198" t="s">
        <v>128</v>
      </c>
      <c r="G95" s="83" t="s">
        <v>123</v>
      </c>
      <c r="H95" s="84"/>
      <c r="I95" s="85" t="e">
        <f>VLOOKUP(H95,'Criterios (2)'!$B$3:$C$6,2,FALSE)</f>
        <v>#N/A</v>
      </c>
      <c r="J95" s="84"/>
      <c r="K95" s="85" t="e">
        <f>VLOOKUP(J95,'Criterios (2)'!$B$7:$C$9,2,FALSE)</f>
        <v>#N/A</v>
      </c>
      <c r="L95" s="84"/>
      <c r="M95" s="84"/>
      <c r="N95" s="84"/>
      <c r="O95" s="84"/>
      <c r="P95" s="84"/>
      <c r="Q95" s="86" t="e">
        <f t="shared" si="2"/>
        <v>#N/A</v>
      </c>
      <c r="R95" s="86" t="e">
        <f>(E95-(E95*Q95))</f>
        <v>#N/A</v>
      </c>
      <c r="S95" s="199" t="e">
        <f>IF(R96&gt;1%,R96,R95)</f>
        <v>#N/A</v>
      </c>
      <c r="T95" s="177" t="e">
        <f>IF(S99&gt;1%,S99,(IF(S97&gt;1%,S97,S95)))</f>
        <v>#N/A</v>
      </c>
      <c r="U95" s="180" t="e">
        <f>IF(T95&lt;=20%,'Criterios (2)'!$A$20,IF(T95&lt;=40%,'Criterios (2)'!$A$21,IF(T95&lt;=60%,'Criterios (2)'!$A$22,IF(T95&lt;=80,'Criterios (2)'!$A$23,'Criterios (2)'!$A$24))))</f>
        <v>#N/A</v>
      </c>
      <c r="V95" s="104"/>
      <c r="W95" s="104"/>
    </row>
    <row r="96" spans="1:23" ht="14.25" x14ac:dyDescent="0.2">
      <c r="A96" s="82"/>
      <c r="B96" s="190"/>
      <c r="C96" s="190"/>
      <c r="D96" s="193"/>
      <c r="E96" s="196"/>
      <c r="F96" s="183"/>
      <c r="G96" s="87" t="s">
        <v>118</v>
      </c>
      <c r="H96" s="88"/>
      <c r="I96" s="89" t="e">
        <f>VLOOKUP(H96,'Criterios (2)'!$B$3:$C$6,2,FALSE)</f>
        <v>#N/A</v>
      </c>
      <c r="J96" s="88"/>
      <c r="K96" s="89" t="e">
        <f>VLOOKUP(J96,'Criterios (2)'!$B$7:$C$9,2,FALSE)</f>
        <v>#N/A</v>
      </c>
      <c r="L96" s="88"/>
      <c r="M96" s="88"/>
      <c r="N96" s="88"/>
      <c r="O96" s="88"/>
      <c r="P96" s="88"/>
      <c r="Q96" s="90" t="e">
        <f t="shared" si="2"/>
        <v>#N/A</v>
      </c>
      <c r="R96" s="90" t="e">
        <f>(R95-(R95*Q96))</f>
        <v>#N/A</v>
      </c>
      <c r="S96" s="184"/>
      <c r="T96" s="178"/>
      <c r="U96" s="181"/>
      <c r="V96" s="104"/>
      <c r="W96" s="104"/>
    </row>
    <row r="97" spans="1:23" ht="14.25" x14ac:dyDescent="0.2">
      <c r="A97" s="82"/>
      <c r="B97" s="190"/>
      <c r="C97" s="190"/>
      <c r="D97" s="193"/>
      <c r="E97" s="196"/>
      <c r="F97" s="183" t="s">
        <v>124</v>
      </c>
      <c r="G97" s="87" t="s">
        <v>123</v>
      </c>
      <c r="H97" s="88"/>
      <c r="I97" s="89" t="e">
        <f>VLOOKUP(H97,'Criterios (2)'!$B$3:$C$6,2,FALSE)</f>
        <v>#N/A</v>
      </c>
      <c r="J97" s="88"/>
      <c r="K97" s="89" t="e">
        <f>VLOOKUP(J97,'Criterios (2)'!$B$7:$C$9,2,FALSE)</f>
        <v>#N/A</v>
      </c>
      <c r="L97" s="88"/>
      <c r="M97" s="88"/>
      <c r="N97" s="88"/>
      <c r="O97" s="88"/>
      <c r="P97" s="88"/>
      <c r="Q97" s="90" t="e">
        <f t="shared" si="2"/>
        <v>#N/A</v>
      </c>
      <c r="R97" s="90" t="e">
        <f>IF(Q97&gt;1%,(R96-(R96*Q97)),Q97)</f>
        <v>#N/A</v>
      </c>
      <c r="S97" s="184" t="e">
        <f>IF(R98&gt;1%,R98,R97)</f>
        <v>#N/A</v>
      </c>
      <c r="T97" s="178"/>
      <c r="U97" s="181"/>
      <c r="V97" s="104"/>
      <c r="W97" s="104"/>
    </row>
    <row r="98" spans="1:23" ht="14.25" x14ac:dyDescent="0.2">
      <c r="A98" s="82"/>
      <c r="B98" s="190"/>
      <c r="C98" s="190"/>
      <c r="D98" s="193"/>
      <c r="E98" s="196"/>
      <c r="F98" s="183"/>
      <c r="G98" s="87" t="s">
        <v>118</v>
      </c>
      <c r="H98" s="88"/>
      <c r="I98" s="89" t="e">
        <f>VLOOKUP(H98,'Criterios (2)'!$B$3:$C$6,2,FALSE)</f>
        <v>#N/A</v>
      </c>
      <c r="J98" s="88"/>
      <c r="K98" s="89" t="e">
        <f>VLOOKUP(J98,'Criterios (2)'!$B$7:$C$9,2,FALSE)</f>
        <v>#N/A</v>
      </c>
      <c r="L98" s="88"/>
      <c r="M98" s="88"/>
      <c r="N98" s="88"/>
      <c r="O98" s="88"/>
      <c r="P98" s="88"/>
      <c r="Q98" s="90" t="e">
        <f t="shared" si="2"/>
        <v>#N/A</v>
      </c>
      <c r="R98" s="90" t="e">
        <f>(R97-(R97*Q98))</f>
        <v>#N/A</v>
      </c>
      <c r="S98" s="184"/>
      <c r="T98" s="178"/>
      <c r="U98" s="181"/>
      <c r="V98" s="104"/>
      <c r="W98" s="104"/>
    </row>
    <row r="99" spans="1:23" ht="14.25" x14ac:dyDescent="0.2">
      <c r="A99" s="82"/>
      <c r="B99" s="190"/>
      <c r="C99" s="190"/>
      <c r="D99" s="193"/>
      <c r="E99" s="196"/>
      <c r="F99" s="185" t="s">
        <v>122</v>
      </c>
      <c r="G99" s="91" t="s">
        <v>123</v>
      </c>
      <c r="H99" s="93"/>
      <c r="I99" s="92" t="e">
        <f>VLOOKUP(H99,'Criterios (2)'!$B$3:$C$6,2,FALSE)</f>
        <v>#N/A</v>
      </c>
      <c r="J99" s="93"/>
      <c r="K99" s="92" t="e">
        <f>VLOOKUP(J99,'Criterios (2)'!$B$7:$C$9,2,FALSE)</f>
        <v>#N/A</v>
      </c>
      <c r="L99" s="93"/>
      <c r="M99" s="93"/>
      <c r="N99" s="93"/>
      <c r="O99" s="93"/>
      <c r="P99" s="93"/>
      <c r="Q99" s="94" t="e">
        <f t="shared" si="2"/>
        <v>#N/A</v>
      </c>
      <c r="R99" s="94" t="e">
        <f>IF(Q99&gt;1%,(R98-(R98*Q99)),Q99)</f>
        <v>#N/A</v>
      </c>
      <c r="S99" s="187" t="e">
        <f>IF(R100&gt;1%,R100,R99)</f>
        <v>#N/A</v>
      </c>
      <c r="T99" s="178"/>
      <c r="U99" s="181"/>
      <c r="V99" s="104"/>
      <c r="W99" s="104"/>
    </row>
    <row r="100" spans="1:23" ht="14.25" x14ac:dyDescent="0.2">
      <c r="A100" s="82"/>
      <c r="B100" s="191"/>
      <c r="C100" s="191"/>
      <c r="D100" s="194"/>
      <c r="E100" s="197"/>
      <c r="F100" s="186"/>
      <c r="G100" s="95" t="s">
        <v>118</v>
      </c>
      <c r="H100" s="96"/>
      <c r="I100" s="97" t="e">
        <f>VLOOKUP(H100,'Criterios (2)'!$B$3:$C$6,2,FALSE)</f>
        <v>#N/A</v>
      </c>
      <c r="J100" s="96"/>
      <c r="K100" s="97" t="e">
        <f>VLOOKUP(J100,'Criterios (2)'!$B$7:$C$9,2,FALSE)</f>
        <v>#N/A</v>
      </c>
      <c r="L100" s="96"/>
      <c r="M100" s="96"/>
      <c r="N100" s="96"/>
      <c r="O100" s="96"/>
      <c r="P100" s="96"/>
      <c r="Q100" s="98" t="e">
        <f t="shared" si="2"/>
        <v>#N/A</v>
      </c>
      <c r="R100" s="98" t="e">
        <f>IF(Q100&gt;1%,(R99-(R99*Q100)),Q100)</f>
        <v>#N/A</v>
      </c>
      <c r="S100" s="188"/>
      <c r="T100" s="179"/>
      <c r="U100" s="182"/>
      <c r="V100" s="104"/>
      <c r="W100" s="104"/>
    </row>
    <row r="101" spans="1:23" s="82" customFormat="1" ht="14.25" x14ac:dyDescent="0.2">
      <c r="B101" s="189"/>
      <c r="C101" s="189"/>
      <c r="D101" s="192"/>
      <c r="E101" s="195" t="e">
        <f>VLOOKUP(D101,'Criterios (2)'!$A$20:$B$24,2,FALSE)</f>
        <v>#N/A</v>
      </c>
      <c r="F101" s="198" t="s">
        <v>128</v>
      </c>
      <c r="G101" s="83" t="s">
        <v>123</v>
      </c>
      <c r="H101" s="84"/>
      <c r="I101" s="85" t="e">
        <f>VLOOKUP(H101,'Criterios (2)'!$B$3:$C$6,2,FALSE)</f>
        <v>#N/A</v>
      </c>
      <c r="J101" s="84"/>
      <c r="K101" s="85" t="e">
        <f>VLOOKUP(J101,'Criterios (2)'!$B$7:$C$9,2,FALSE)</f>
        <v>#N/A</v>
      </c>
      <c r="L101" s="84"/>
      <c r="M101" s="84"/>
      <c r="N101" s="84"/>
      <c r="O101" s="84"/>
      <c r="P101" s="84"/>
      <c r="Q101" s="86" t="e">
        <f t="shared" si="2"/>
        <v>#N/A</v>
      </c>
      <c r="R101" s="86" t="e">
        <f>(E101-(E101*Q101))</f>
        <v>#N/A</v>
      </c>
      <c r="S101" s="199" t="e">
        <f>IF(R102&gt;1%,R102,R101)</f>
        <v>#N/A</v>
      </c>
      <c r="T101" s="177" t="e">
        <f>IF(S105&gt;1%,S105,(IF(S103&gt;1%,S103,S101)))</f>
        <v>#N/A</v>
      </c>
      <c r="U101" s="180" t="e">
        <f>IF(T101&lt;=20%,'Criterios (2)'!$A$20,IF(T101&lt;=40%,'Criterios (2)'!$A$21,IF(T101&lt;=60%,'Criterios (2)'!$A$22,IF(T101&lt;=80,'Criterios (2)'!$A$23,'Criterios (2)'!$A$24))))</f>
        <v>#N/A</v>
      </c>
      <c r="V101" s="101"/>
      <c r="W101" s="101"/>
    </row>
    <row r="102" spans="1:23" s="77" customFormat="1" ht="15" x14ac:dyDescent="0.2">
      <c r="B102" s="190"/>
      <c r="C102" s="190"/>
      <c r="D102" s="193"/>
      <c r="E102" s="196"/>
      <c r="F102" s="183"/>
      <c r="G102" s="87" t="s">
        <v>118</v>
      </c>
      <c r="H102" s="88"/>
      <c r="I102" s="89" t="e">
        <f>VLOOKUP(H102,'Criterios (2)'!$B$3:$C$6,2,FALSE)</f>
        <v>#N/A</v>
      </c>
      <c r="J102" s="88"/>
      <c r="K102" s="89" t="e">
        <f>VLOOKUP(J102,'Criterios (2)'!$B$7:$C$9,2,FALSE)</f>
        <v>#N/A</v>
      </c>
      <c r="L102" s="88"/>
      <c r="M102" s="88"/>
      <c r="N102" s="88"/>
      <c r="O102" s="88"/>
      <c r="P102" s="88"/>
      <c r="Q102" s="90" t="e">
        <f t="shared" si="2"/>
        <v>#N/A</v>
      </c>
      <c r="R102" s="90" t="e">
        <f>(R101-(R101*Q102))</f>
        <v>#N/A</v>
      </c>
      <c r="S102" s="184"/>
      <c r="T102" s="178"/>
      <c r="U102" s="181"/>
      <c r="V102" s="102"/>
      <c r="W102" s="102"/>
    </row>
    <row r="103" spans="1:23" s="77" customFormat="1" ht="15" x14ac:dyDescent="0.2">
      <c r="B103" s="190"/>
      <c r="C103" s="190"/>
      <c r="D103" s="193"/>
      <c r="E103" s="196"/>
      <c r="F103" s="183" t="s">
        <v>124</v>
      </c>
      <c r="G103" s="87" t="s">
        <v>123</v>
      </c>
      <c r="H103" s="88"/>
      <c r="I103" s="89" t="e">
        <f>VLOOKUP(H103,'Criterios (2)'!$B$3:$C$6,2,FALSE)</f>
        <v>#N/A</v>
      </c>
      <c r="J103" s="88"/>
      <c r="K103" s="89" t="e">
        <f>VLOOKUP(J103,'Criterios (2)'!$B$7:$C$9,2,FALSE)</f>
        <v>#N/A</v>
      </c>
      <c r="L103" s="88"/>
      <c r="M103" s="88"/>
      <c r="N103" s="88"/>
      <c r="O103" s="88"/>
      <c r="P103" s="88"/>
      <c r="Q103" s="90" t="e">
        <f t="shared" si="2"/>
        <v>#N/A</v>
      </c>
      <c r="R103" s="90" t="e">
        <f>IF(Q103&gt;1%,(R102-(R102*Q103)),Q103)</f>
        <v>#N/A</v>
      </c>
      <c r="S103" s="184" t="e">
        <f>IF(R104&gt;1%,R104,R103)</f>
        <v>#N/A</v>
      </c>
      <c r="T103" s="178"/>
      <c r="U103" s="181"/>
      <c r="V103" s="102"/>
      <c r="W103" s="102"/>
    </row>
    <row r="104" spans="1:23" s="77" customFormat="1" ht="15" x14ac:dyDescent="0.2">
      <c r="B104" s="190"/>
      <c r="C104" s="190"/>
      <c r="D104" s="193"/>
      <c r="E104" s="196"/>
      <c r="F104" s="183"/>
      <c r="G104" s="87" t="s">
        <v>118</v>
      </c>
      <c r="H104" s="88"/>
      <c r="I104" s="89" t="e">
        <f>VLOOKUP(H104,'Criterios (2)'!$B$3:$C$6,2,FALSE)</f>
        <v>#N/A</v>
      </c>
      <c r="J104" s="88"/>
      <c r="K104" s="89" t="e">
        <f>VLOOKUP(J104,'Criterios (2)'!$B$7:$C$9,2,FALSE)</f>
        <v>#N/A</v>
      </c>
      <c r="L104" s="88"/>
      <c r="M104" s="88"/>
      <c r="N104" s="88"/>
      <c r="O104" s="88"/>
      <c r="P104" s="88"/>
      <c r="Q104" s="90" t="e">
        <f t="shared" si="2"/>
        <v>#N/A</v>
      </c>
      <c r="R104" s="90" t="e">
        <f>(R103-(R103*Q104))</f>
        <v>#N/A</v>
      </c>
      <c r="S104" s="184"/>
      <c r="T104" s="178"/>
      <c r="U104" s="181"/>
      <c r="V104" s="102"/>
      <c r="W104" s="102"/>
    </row>
    <row r="105" spans="1:23" s="77" customFormat="1" ht="15" x14ac:dyDescent="0.2">
      <c r="B105" s="190"/>
      <c r="C105" s="190"/>
      <c r="D105" s="193"/>
      <c r="E105" s="196"/>
      <c r="F105" s="185" t="s">
        <v>122</v>
      </c>
      <c r="G105" s="91" t="s">
        <v>123</v>
      </c>
      <c r="H105" s="93"/>
      <c r="I105" s="92" t="e">
        <f>VLOOKUP(H105,'Criterios (2)'!$B$3:$C$6,2,FALSE)</f>
        <v>#N/A</v>
      </c>
      <c r="J105" s="93"/>
      <c r="K105" s="92" t="e">
        <f>VLOOKUP(J105,'Criterios (2)'!$B$7:$C$9,2,FALSE)</f>
        <v>#N/A</v>
      </c>
      <c r="L105" s="93"/>
      <c r="M105" s="93"/>
      <c r="N105" s="93"/>
      <c r="O105" s="93"/>
      <c r="P105" s="93"/>
      <c r="Q105" s="94" t="e">
        <f t="shared" si="2"/>
        <v>#N/A</v>
      </c>
      <c r="R105" s="94" t="e">
        <f>IF(Q105&gt;1%,(R104-(R104*Q105)),Q105)</f>
        <v>#N/A</v>
      </c>
      <c r="S105" s="187" t="e">
        <f>IF(R106&gt;1%,R106,R105)</f>
        <v>#N/A</v>
      </c>
      <c r="T105" s="178"/>
      <c r="U105" s="181"/>
      <c r="V105" s="102"/>
      <c r="W105" s="102"/>
    </row>
    <row r="106" spans="1:23" s="77" customFormat="1" ht="15" x14ac:dyDescent="0.2">
      <c r="B106" s="191"/>
      <c r="C106" s="191"/>
      <c r="D106" s="194"/>
      <c r="E106" s="197"/>
      <c r="F106" s="186"/>
      <c r="G106" s="95" t="s">
        <v>118</v>
      </c>
      <c r="H106" s="96"/>
      <c r="I106" s="97" t="e">
        <f>VLOOKUP(H106,'Criterios (2)'!$B$3:$C$6,2,FALSE)</f>
        <v>#N/A</v>
      </c>
      <c r="J106" s="96"/>
      <c r="K106" s="97" t="e">
        <f>VLOOKUP(J106,'Criterios (2)'!$B$7:$C$9,2,FALSE)</f>
        <v>#N/A</v>
      </c>
      <c r="L106" s="96"/>
      <c r="M106" s="96"/>
      <c r="N106" s="96"/>
      <c r="O106" s="96"/>
      <c r="P106" s="96"/>
      <c r="Q106" s="98" t="e">
        <f t="shared" si="2"/>
        <v>#N/A</v>
      </c>
      <c r="R106" s="98" t="e">
        <f>IF(Q106&gt;1%,(R105-(R105*Q106)),Q106)</f>
        <v>#N/A</v>
      </c>
      <c r="S106" s="188"/>
      <c r="T106" s="179"/>
      <c r="U106" s="182"/>
      <c r="V106" s="102"/>
      <c r="W106" s="102"/>
    </row>
    <row r="107" spans="1:23" x14ac:dyDescent="0.2">
      <c r="B107" s="99"/>
      <c r="C107" s="99"/>
      <c r="D107" s="99"/>
      <c r="E107" s="99"/>
      <c r="F107" s="99"/>
      <c r="G107" s="99"/>
      <c r="J107" s="70"/>
      <c r="K107" s="70"/>
      <c r="L107" s="70"/>
      <c r="M107" s="70"/>
      <c r="N107" s="70"/>
      <c r="O107" s="70"/>
      <c r="P107" s="70"/>
      <c r="Q107" s="70"/>
      <c r="R107" s="70"/>
      <c r="S107" s="70"/>
      <c r="T107" s="105"/>
      <c r="U107" s="70"/>
    </row>
  </sheetData>
  <mergeCells count="211">
    <mergeCell ref="B2:C5"/>
    <mergeCell ref="D2:U5"/>
    <mergeCell ref="B7:W7"/>
    <mergeCell ref="B9:C9"/>
    <mergeCell ref="G9:H9"/>
    <mergeCell ref="J9:M9"/>
    <mergeCell ref="N9:R9"/>
    <mergeCell ref="Q11:T11"/>
    <mergeCell ref="U11:U13"/>
    <mergeCell ref="H12:K12"/>
    <mergeCell ref="L12:P12"/>
    <mergeCell ref="Q12:Q13"/>
    <mergeCell ref="R12:R13"/>
    <mergeCell ref="S12:S13"/>
    <mergeCell ref="T12:T13"/>
    <mergeCell ref="B11:B13"/>
    <mergeCell ref="C11:C13"/>
    <mergeCell ref="D11:E12"/>
    <mergeCell ref="F11:F13"/>
    <mergeCell ref="G11:G13"/>
    <mergeCell ref="H11:P11"/>
    <mergeCell ref="D9:E9"/>
    <mergeCell ref="T14:T19"/>
    <mergeCell ref="U14:U19"/>
    <mergeCell ref="F16:F17"/>
    <mergeCell ref="S16:S17"/>
    <mergeCell ref="F18:F19"/>
    <mergeCell ref="S18:S19"/>
    <mergeCell ref="B14:B19"/>
    <mergeCell ref="C14:C19"/>
    <mergeCell ref="D14:D19"/>
    <mergeCell ref="E14:E19"/>
    <mergeCell ref="F14:F15"/>
    <mergeCell ref="S14:S15"/>
    <mergeCell ref="T20:T25"/>
    <mergeCell ref="U20:U25"/>
    <mergeCell ref="F22:F23"/>
    <mergeCell ref="S22:S23"/>
    <mergeCell ref="F24:F25"/>
    <mergeCell ref="S24:S25"/>
    <mergeCell ref="B20:B25"/>
    <mergeCell ref="C20:C25"/>
    <mergeCell ref="D20:D25"/>
    <mergeCell ref="E20:E25"/>
    <mergeCell ref="F20:F21"/>
    <mergeCell ref="S20:S21"/>
    <mergeCell ref="U38:U43"/>
    <mergeCell ref="F40:F41"/>
    <mergeCell ref="S40:S41"/>
    <mergeCell ref="F42:F43"/>
    <mergeCell ref="B26:B31"/>
    <mergeCell ref="C26:C31"/>
    <mergeCell ref="D26:D31"/>
    <mergeCell ref="E26:E31"/>
    <mergeCell ref="F26:F27"/>
    <mergeCell ref="S26:S27"/>
    <mergeCell ref="T32:T37"/>
    <mergeCell ref="U32:U37"/>
    <mergeCell ref="F34:F35"/>
    <mergeCell ref="S34:S35"/>
    <mergeCell ref="F36:F37"/>
    <mergeCell ref="S36:S37"/>
    <mergeCell ref="B32:B37"/>
    <mergeCell ref="C32:C37"/>
    <mergeCell ref="D32:D37"/>
    <mergeCell ref="E32:E37"/>
    <mergeCell ref="F32:F33"/>
    <mergeCell ref="S32:S33"/>
    <mergeCell ref="Q52:Q53"/>
    <mergeCell ref="R52:R53"/>
    <mergeCell ref="S52:S53"/>
    <mergeCell ref="T52:T53"/>
    <mergeCell ref="H50:L50"/>
    <mergeCell ref="B38:B43"/>
    <mergeCell ref="C38:C43"/>
    <mergeCell ref="D38:D43"/>
    <mergeCell ref="E38:E43"/>
    <mergeCell ref="F38:F39"/>
    <mergeCell ref="S38:S39"/>
    <mergeCell ref="T38:T43"/>
    <mergeCell ref="S42:S43"/>
    <mergeCell ref="T26:T31"/>
    <mergeCell ref="U26:U31"/>
    <mergeCell ref="F28:F29"/>
    <mergeCell ref="S28:S29"/>
    <mergeCell ref="F30:F31"/>
    <mergeCell ref="S30:S31"/>
    <mergeCell ref="B51:B53"/>
    <mergeCell ref="C51:C53"/>
    <mergeCell ref="D51:E52"/>
    <mergeCell ref="F51:F53"/>
    <mergeCell ref="G51:G53"/>
    <mergeCell ref="H51:P51"/>
    <mergeCell ref="B47:W47"/>
    <mergeCell ref="B49:C49"/>
    <mergeCell ref="D49:E49"/>
    <mergeCell ref="G49:H49"/>
    <mergeCell ref="I49:M49"/>
    <mergeCell ref="N49:R49"/>
    <mergeCell ref="Q51:T51"/>
    <mergeCell ref="U51:U53"/>
    <mergeCell ref="V51:V53"/>
    <mergeCell ref="H52:K52"/>
    <mergeCell ref="L52:P52"/>
    <mergeCell ref="T54:T59"/>
    <mergeCell ref="U54:U59"/>
    <mergeCell ref="F56:F57"/>
    <mergeCell ref="S56:S57"/>
    <mergeCell ref="F58:F59"/>
    <mergeCell ref="S58:S59"/>
    <mergeCell ref="B54:B59"/>
    <mergeCell ref="C54:C59"/>
    <mergeCell ref="D54:D59"/>
    <mergeCell ref="E54:E59"/>
    <mergeCell ref="F54:F55"/>
    <mergeCell ref="S54:S55"/>
    <mergeCell ref="T60:T65"/>
    <mergeCell ref="U60:U65"/>
    <mergeCell ref="F62:F63"/>
    <mergeCell ref="S62:S63"/>
    <mergeCell ref="F64:F65"/>
    <mergeCell ref="S64:S65"/>
    <mergeCell ref="B60:B65"/>
    <mergeCell ref="C60:C65"/>
    <mergeCell ref="D60:D65"/>
    <mergeCell ref="E60:E65"/>
    <mergeCell ref="F60:F61"/>
    <mergeCell ref="S60:S61"/>
    <mergeCell ref="H73:L73"/>
    <mergeCell ref="B74:B76"/>
    <mergeCell ref="C74:C76"/>
    <mergeCell ref="D74:E75"/>
    <mergeCell ref="F74:F76"/>
    <mergeCell ref="G74:G76"/>
    <mergeCell ref="H74:P74"/>
    <mergeCell ref="B70:W70"/>
    <mergeCell ref="B72:C72"/>
    <mergeCell ref="D72:E72"/>
    <mergeCell ref="G72:H72"/>
    <mergeCell ref="I72:L72"/>
    <mergeCell ref="M72:Q72"/>
    <mergeCell ref="Q74:T74"/>
    <mergeCell ref="U74:U76"/>
    <mergeCell ref="V74:V76"/>
    <mergeCell ref="W74:W76"/>
    <mergeCell ref="H75:K75"/>
    <mergeCell ref="L75:P75"/>
    <mergeCell ref="Q75:Q76"/>
    <mergeCell ref="R75:R76"/>
    <mergeCell ref="S75:S76"/>
    <mergeCell ref="T75:T76"/>
    <mergeCell ref="T77:T82"/>
    <mergeCell ref="U77:U82"/>
    <mergeCell ref="F79:F80"/>
    <mergeCell ref="S79:S80"/>
    <mergeCell ref="F81:F82"/>
    <mergeCell ref="S81:S82"/>
    <mergeCell ref="B77:B82"/>
    <mergeCell ref="C77:C82"/>
    <mergeCell ref="D77:D82"/>
    <mergeCell ref="E77:E82"/>
    <mergeCell ref="F77:F78"/>
    <mergeCell ref="S77:S78"/>
    <mergeCell ref="T83:T88"/>
    <mergeCell ref="U83:U88"/>
    <mergeCell ref="F85:F86"/>
    <mergeCell ref="S85:S86"/>
    <mergeCell ref="F87:F88"/>
    <mergeCell ref="S87:S88"/>
    <mergeCell ref="B83:B88"/>
    <mergeCell ref="C83:C88"/>
    <mergeCell ref="D83:D88"/>
    <mergeCell ref="E83:E88"/>
    <mergeCell ref="F83:F84"/>
    <mergeCell ref="S83:S84"/>
    <mergeCell ref="T89:T94"/>
    <mergeCell ref="U89:U94"/>
    <mergeCell ref="F91:F92"/>
    <mergeCell ref="S91:S92"/>
    <mergeCell ref="F93:F94"/>
    <mergeCell ref="S93:S94"/>
    <mergeCell ref="B89:B94"/>
    <mergeCell ref="C89:C94"/>
    <mergeCell ref="D89:D94"/>
    <mergeCell ref="E89:E94"/>
    <mergeCell ref="F89:F90"/>
    <mergeCell ref="S89:S90"/>
    <mergeCell ref="T95:T100"/>
    <mergeCell ref="U95:U100"/>
    <mergeCell ref="F97:F98"/>
    <mergeCell ref="S97:S98"/>
    <mergeCell ref="F99:F100"/>
    <mergeCell ref="S99:S100"/>
    <mergeCell ref="B95:B100"/>
    <mergeCell ref="C95:C100"/>
    <mergeCell ref="D95:D100"/>
    <mergeCell ref="E95:E100"/>
    <mergeCell ref="F95:F96"/>
    <mergeCell ref="S95:S96"/>
    <mergeCell ref="T101:T106"/>
    <mergeCell ref="U101:U106"/>
    <mergeCell ref="F103:F104"/>
    <mergeCell ref="S103:S104"/>
    <mergeCell ref="F105:F106"/>
    <mergeCell ref="S105:S106"/>
    <mergeCell ref="B101:B106"/>
    <mergeCell ref="C101:C106"/>
    <mergeCell ref="D101:D106"/>
    <mergeCell ref="E101:E106"/>
    <mergeCell ref="F101:F102"/>
    <mergeCell ref="S101:S102"/>
  </mergeCells>
  <dataValidations count="24">
    <dataValidation allowBlank="1" showInputMessage="1" showErrorMessage="1" prompt="Registre nombre completo de la persona que realiza la evaluación en calidad de tercera línea (Oficina de Control Interno)." sqref="M72:Q72"/>
    <dataValidation allowBlank="1" showInputMessage="1" showErrorMessage="1" prompt="Registre nombre completo de la persona que realiza la evaluación en calidad de segunda línea (Subdirección de Diseño, Evaluación y Sistematización)." sqref="N49:R49 N9:R9"/>
    <dataValidation allowBlank="1" showInputMessage="1" showErrorMessage="1" prompt="En el formato DD/MM/AAAA, registre la fecha de diligenciamiento por parte del responsable de la revisión en calidad de segunda línea." sqref="D9:E9"/>
    <dataValidation allowBlank="1" showInputMessage="1" showErrorMessage="1" prompt="En el formato DD/MM/AAAA, registre la fecha de diligenciamiento por parte del responsable de la evaluación en calidad de tercera línea." sqref="D72:E72"/>
    <dataValidation allowBlank="1" showInputMessage="1" showErrorMessage="1" prompt="Relacione la actividad de control registrada en la hoja &quot;1. Mapa y plan de tratamiento&quot;. Si cuenta con mas de dos controles por causa, copie e inserte cuantas filas adicionales requiera." sqref="G11:G13 G51:G53 G74:G76"/>
    <dataValidation allowBlank="1" showInputMessage="1" showErrorMessage="1" prompt="Relacione la causa del riesgo identificado en la hoja &quot;1. Mapa y plan de tratamiento&quot;. Si cuenta con mas de tres causas, copie e inserte cuantas filas adicionales requiera." sqref="F11:F13 F51:F53 F74:F76"/>
    <dataValidation allowBlank="1" showInputMessage="1" showErrorMessage="1" promptTitle="Respuesta automática." prompt="No diligenciar." sqref="E13 E53 E76 Q12:S13 Q52:S53 Q75:S76"/>
    <dataValidation allowBlank="1" showInputMessage="1" showErrorMessage="1" prompt="Seleccione de la lista desplegable, la probabilidad inherente registrada en la hoja &quot;1. Mapa y plan de tratamiento&quot;, columna J." sqref="D13 D53 D76"/>
    <dataValidation allowBlank="1" showInputMessage="1" showErrorMessage="1" prompt="Relacione el riesgo identificado y registrado en la hoja &quot;1. Mapa y plan de tratamiento&quot;." sqref="C11:C13 C51:C53 C74:C76"/>
    <dataValidation allowBlank="1" showInputMessage="1" showErrorMessage="1" prompt="Relacione el código del riesgo." sqref="B11:B13 B51:B53 B74:B76"/>
    <dataValidation allowBlank="1" showInputMessage="1" showErrorMessage="1" promptTitle="Respuesta automática." prompt="El resultado que se genera, corresponde a la probabilidad residual en la evaluación de la tercera línea." sqref="U74:U76"/>
    <dataValidation allowBlank="1" showInputMessage="1" showErrorMessage="1" promptTitle="Respuesta automática." prompt="El resultado que se genera, corresponde a la probabilidad residual en la evaluación de la segunda línea." sqref="U51:U53"/>
    <dataValidation allowBlank="1" showInputMessage="1" showErrorMessage="1" promptTitle="Respuesta automática." prompt="No diligenciar. RECUERDE que para las filas vacias en las columnas &quot;H&quot; y &quot;J&quot; se debe seleccionar &quot;No aplica&quot;." sqref="T12:T13 T52:T53 T75:T76"/>
    <dataValidation allowBlank="1" showInputMessage="1" showErrorMessage="1" promptTitle="Respuesta automática." prompt="El resultado que se genera, corresponde a la probabilidad residual que se debe registrar en la columna &quot;P&quot; de la hoja 1. Mapa y plan de tratamiento." sqref="U11:U13"/>
    <dataValidation allowBlank="1" showInputMessage="1" showErrorMessage="1" prompt="Son las variables asignadas para evaluar el diseño del control del riesgo." sqref="H51 H11 H74"/>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74:W76"/>
    <dataValidation allowBlank="1" showInputMessage="1" showErrorMessage="1" prompt="Permiten dar un peso a la eficiencia del control y de esta manera dar movimiento en la matriz de calor, a partir de los cambios en la probabilidad y el impacto." sqref="H12 H52 H75"/>
    <dataValidation allowBlank="1" showInputMessage="1" showErrorMessage="1" prompt="Respuesta automática. No diligenciar." sqref="K13 K53 I13 K76 I53 I76"/>
    <dataValidation allowBlank="1" showInputMessage="1" showErrorMessage="1" prompt="Registre las conclusiones u observaciones respecto al diseño de la actividad de control de acuerdo con cada uno de los atributos evaluados, cuando aplique." sqref="V51:V53 V74:V76"/>
    <dataValidation allowBlank="1" showInputMessage="1" showErrorMessage="1" prompt="Seleccione la respuesta de la lista desplegable. Si no se requiere el uso de todas las filas, seleccione &quot;No aplica&quot; para aquellas que se encuentren vacias." sqref="H13 J13 H53 J53 H76 J76"/>
    <dataValidation type="list" allowBlank="1" showInputMessage="1" showErrorMessage="1" sqref="H66:T66 H44:S44 H107:T107">
      <formula1>#REF!</formula1>
    </dataValidation>
    <dataValidation allowBlank="1" showInputMessage="1" showErrorMessage="1" prompt="Registre el nombre del proceso." sqref="G72:H72 G49:H49 G9:H9"/>
    <dataValidation allowBlank="1" showInputMessage="1" showErrorMessage="1" prompt="Seleccione la respuesta de la lista desplegable." sqref="L53:P53 L13:P13 L76:P76"/>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52:P52 L12:P12 L75:P75"/>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44"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'Criterios (2)'!$B$12:$B$13</xm:f>
          </x14:formula1>
          <xm:sqref>L77:L106 L54:L65 L14:L43</xm:sqref>
        </x14:dataValidation>
        <x14:dataValidation type="list" allowBlank="1" showInputMessage="1" showErrorMessage="1">
          <x14:formula1>
            <xm:f>'Criterios (2)'!$B$16:$B$17</xm:f>
          </x14:formula1>
          <xm:sqref>P77:P106 P54:P65 P14:P43</xm:sqref>
        </x14:dataValidation>
        <x14:dataValidation type="list" allowBlank="1" showInputMessage="1" showErrorMessage="1">
          <x14:formula1>
            <xm:f>'Criterios (2)'!$A$20:$A$24</xm:f>
          </x14:formula1>
          <xm:sqref>D14:D43 D54:D65 D77:D106</xm:sqref>
        </x14:dataValidation>
        <x14:dataValidation type="list" allowBlank="1" showInputMessage="1" showErrorMessage="1">
          <x14:formula1>
            <xm:f>'Criterios (2)'!$B$3:$B$6</xm:f>
          </x14:formula1>
          <xm:sqref>H77:H106 H54:H65 H14:H43</xm:sqref>
        </x14:dataValidation>
        <x14:dataValidation type="list" allowBlank="1" showInputMessage="1" showErrorMessage="1">
          <x14:formula1>
            <xm:f>'Criterios (2)'!$B$7:$B$9</xm:f>
          </x14:formula1>
          <xm:sqref>J77:J106 J54:J65 J14:J43</xm:sqref>
        </x14:dataValidation>
        <x14:dataValidation type="list" allowBlank="1" showInputMessage="1" showErrorMessage="1">
          <x14:formula1>
            <xm:f>'Criterios (2)'!$E$12:$E$13</xm:f>
          </x14:formula1>
          <xm:sqref>M77:M106 M54:M65 M14:M43</xm:sqref>
        </x14:dataValidation>
        <x14:dataValidation type="list" allowBlank="1" showInputMessage="1" showErrorMessage="1">
          <x14:formula1>
            <xm:f>'Criterios (2)'!$B$14:$B$15</xm:f>
          </x14:formula1>
          <xm:sqref>O54:O65 O77:O106 O14:O43</xm:sqref>
        </x14:dataValidation>
        <x14:dataValidation type="list" allowBlank="1" showInputMessage="1" showErrorMessage="1">
          <x14:formula1>
            <xm:f>'Criterios (2)'!$E$14:$E$15</xm:f>
          </x14:formula1>
          <xm:sqref>N77:N106 N54:N65 N14:N43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sqref="A1:B4"/>
    </sheetView>
  </sheetViews>
  <sheetFormatPr baseColWidth="10" defaultColWidth="11.42578125" defaultRowHeight="12.75" x14ac:dyDescent="0.2"/>
  <cols>
    <col min="1" max="1" width="0.7109375" style="26" customWidth="1"/>
    <col min="2" max="2" width="21.42578125" customWidth="1"/>
    <col min="3" max="7" width="20.5703125" customWidth="1"/>
    <col min="8" max="8" width="2.42578125" customWidth="1"/>
    <col min="9" max="11" width="11.42578125" hidden="1" customWidth="1"/>
  </cols>
  <sheetData>
    <row r="1" spans="1:10" ht="17.25" customHeight="1" x14ac:dyDescent="0.2">
      <c r="A1" s="158"/>
      <c r="B1" s="158"/>
      <c r="C1" s="160" t="s">
        <v>0</v>
      </c>
      <c r="D1" s="161"/>
      <c r="E1" s="162"/>
      <c r="F1" s="34" t="s">
        <v>1</v>
      </c>
      <c r="G1" s="35" t="s">
        <v>2</v>
      </c>
      <c r="I1" s="4"/>
      <c r="J1" s="4"/>
    </row>
    <row r="2" spans="1:10" ht="17.25" customHeight="1" x14ac:dyDescent="0.2">
      <c r="A2" s="158"/>
      <c r="B2" s="158"/>
      <c r="C2" s="163"/>
      <c r="D2" s="164"/>
      <c r="E2" s="165"/>
      <c r="F2" s="34" t="s">
        <v>3</v>
      </c>
      <c r="G2" s="35">
        <v>4</v>
      </c>
      <c r="I2" s="4"/>
      <c r="J2" s="4"/>
    </row>
    <row r="3" spans="1:10" ht="24.75" customHeight="1" x14ac:dyDescent="0.2">
      <c r="A3" s="158"/>
      <c r="B3" s="158"/>
      <c r="C3" s="163"/>
      <c r="D3" s="164"/>
      <c r="E3" s="165"/>
      <c r="F3" s="34" t="s">
        <v>4</v>
      </c>
      <c r="G3" s="36" t="s">
        <v>5</v>
      </c>
      <c r="I3" s="4"/>
      <c r="J3" s="4"/>
    </row>
    <row r="4" spans="1:10" ht="17.25" customHeight="1" x14ac:dyDescent="0.2">
      <c r="A4" s="158"/>
      <c r="B4" s="158"/>
      <c r="C4" s="166"/>
      <c r="D4" s="167"/>
      <c r="E4" s="168"/>
      <c r="F4" s="34" t="s">
        <v>6</v>
      </c>
      <c r="G4" s="35" t="s">
        <v>132</v>
      </c>
      <c r="I4" s="4"/>
      <c r="J4" s="4"/>
    </row>
    <row r="5" spans="1:10" x14ac:dyDescent="0.2">
      <c r="B5" s="16"/>
      <c r="C5" s="16"/>
      <c r="D5" s="16"/>
      <c r="E5" s="16"/>
      <c r="F5" s="16"/>
      <c r="G5" s="45" t="s">
        <v>8</v>
      </c>
      <c r="I5" s="4"/>
      <c r="J5" s="4"/>
    </row>
    <row r="6" spans="1:10" x14ac:dyDescent="0.2">
      <c r="B6" s="30" t="s">
        <v>133</v>
      </c>
      <c r="C6" s="16"/>
      <c r="D6" s="16"/>
      <c r="E6" s="16"/>
      <c r="F6" s="16"/>
      <c r="G6" s="16"/>
      <c r="I6" s="2" t="s">
        <v>134</v>
      </c>
    </row>
    <row r="7" spans="1:10" ht="41.25" customHeight="1" x14ac:dyDescent="0.2">
      <c r="B7" s="18" t="s">
        <v>57</v>
      </c>
      <c r="C7" s="159" t="s">
        <v>135</v>
      </c>
      <c r="D7" s="159"/>
      <c r="E7" s="159"/>
      <c r="F7" s="159"/>
      <c r="G7" s="159"/>
      <c r="I7" s="14" t="s">
        <v>10</v>
      </c>
    </row>
    <row r="8" spans="1:10" ht="21" customHeight="1" x14ac:dyDescent="0.2">
      <c r="B8" s="18" t="s">
        <v>136</v>
      </c>
      <c r="C8" s="159" t="s">
        <v>137</v>
      </c>
      <c r="D8" s="159"/>
      <c r="E8" s="159"/>
      <c r="F8" s="159"/>
      <c r="G8" s="159"/>
      <c r="I8" s="14" t="s">
        <v>138</v>
      </c>
    </row>
    <row r="9" spans="1:10" ht="51.75" customHeight="1" x14ac:dyDescent="0.2">
      <c r="B9" s="18" t="s">
        <v>139</v>
      </c>
      <c r="C9" s="159" t="s">
        <v>140</v>
      </c>
      <c r="D9" s="159"/>
      <c r="E9" s="159"/>
      <c r="F9" s="159"/>
      <c r="G9" s="159"/>
      <c r="I9" s="14" t="s">
        <v>141</v>
      </c>
    </row>
    <row r="10" spans="1:10" ht="25.5" customHeight="1" x14ac:dyDescent="0.2">
      <c r="B10" s="21" t="s">
        <v>142</v>
      </c>
      <c r="C10" s="159" t="s">
        <v>143</v>
      </c>
      <c r="D10" s="159"/>
      <c r="E10" s="159"/>
      <c r="F10" s="159"/>
      <c r="G10" s="159"/>
      <c r="I10" s="2" t="s">
        <v>21</v>
      </c>
    </row>
    <row r="11" spans="1:10" ht="25.5" customHeight="1" x14ac:dyDescent="0.2">
      <c r="B11" s="18" t="s">
        <v>144</v>
      </c>
      <c r="C11" s="159" t="s">
        <v>145</v>
      </c>
      <c r="D11" s="159"/>
      <c r="E11" s="159"/>
      <c r="F11" s="159"/>
      <c r="G11" s="159"/>
      <c r="I11" t="s">
        <v>146</v>
      </c>
    </row>
    <row r="12" spans="1:10" ht="29.25" customHeight="1" x14ac:dyDescent="0.2">
      <c r="B12" s="18" t="s">
        <v>147</v>
      </c>
      <c r="C12" s="159" t="s">
        <v>148</v>
      </c>
      <c r="D12" s="159"/>
      <c r="E12" s="159"/>
      <c r="F12" s="159"/>
      <c r="G12" s="159"/>
      <c r="I12" t="s">
        <v>149</v>
      </c>
    </row>
    <row r="13" spans="1:10" ht="30" customHeight="1" x14ac:dyDescent="0.2">
      <c r="B13" s="18" t="s">
        <v>150</v>
      </c>
      <c r="C13" s="159" t="s">
        <v>151</v>
      </c>
      <c r="D13" s="159"/>
      <c r="E13" s="159"/>
      <c r="F13" s="159"/>
      <c r="G13" s="159"/>
      <c r="I13" t="s">
        <v>56</v>
      </c>
    </row>
    <row r="14" spans="1:10" ht="39.75" customHeight="1" x14ac:dyDescent="0.2">
      <c r="B14" s="18" t="s">
        <v>152</v>
      </c>
      <c r="C14" s="159" t="s">
        <v>153</v>
      </c>
      <c r="D14" s="159"/>
      <c r="E14" s="159"/>
      <c r="F14" s="159"/>
      <c r="G14" s="159"/>
    </row>
    <row r="15" spans="1:10" ht="31.5" customHeight="1" x14ac:dyDescent="0.2">
      <c r="B15" s="21" t="s">
        <v>154</v>
      </c>
      <c r="C15" s="159" t="s">
        <v>155</v>
      </c>
      <c r="D15" s="159"/>
      <c r="E15" s="159"/>
      <c r="F15" s="159"/>
      <c r="G15" s="159"/>
    </row>
    <row r="16" spans="1:10" x14ac:dyDescent="0.2">
      <c r="B16" s="21" t="s">
        <v>156</v>
      </c>
      <c r="C16" s="159" t="s">
        <v>157</v>
      </c>
      <c r="D16" s="159"/>
      <c r="E16" s="159"/>
      <c r="F16" s="159"/>
      <c r="G16" s="159"/>
    </row>
    <row r="17" spans="2:7" ht="28.5" customHeight="1" x14ac:dyDescent="0.2">
      <c r="B17" s="21" t="s">
        <v>158</v>
      </c>
      <c r="C17" s="159" t="s">
        <v>159</v>
      </c>
      <c r="D17" s="159"/>
      <c r="E17" s="159"/>
      <c r="F17" s="159"/>
      <c r="G17" s="159"/>
    </row>
    <row r="18" spans="2:7" ht="30" customHeight="1" x14ac:dyDescent="0.2">
      <c r="B18" s="21" t="s">
        <v>160</v>
      </c>
      <c r="C18" s="159" t="s">
        <v>161</v>
      </c>
      <c r="D18" s="159"/>
      <c r="E18" s="159"/>
      <c r="F18" s="159"/>
      <c r="G18" s="159"/>
    </row>
    <row r="20" spans="2:7" x14ac:dyDescent="0.2">
      <c r="B20" s="3" t="s">
        <v>162</v>
      </c>
    </row>
    <row r="21" spans="2:7" ht="29.25" customHeight="1" x14ac:dyDescent="0.2">
      <c r="B21" s="52" t="s">
        <v>163</v>
      </c>
      <c r="C21" s="6" t="s">
        <v>164</v>
      </c>
      <c r="D21" s="171" t="s">
        <v>165</v>
      </c>
      <c r="E21" s="172"/>
      <c r="F21" s="169" t="s">
        <v>166</v>
      </c>
      <c r="G21" s="170"/>
    </row>
    <row r="22" spans="2:7" ht="39.75" customHeight="1" x14ac:dyDescent="0.2">
      <c r="B22" s="59">
        <v>0.2</v>
      </c>
      <c r="C22" s="7" t="s">
        <v>167</v>
      </c>
      <c r="D22" s="157" t="s">
        <v>168</v>
      </c>
      <c r="E22" s="157"/>
      <c r="F22" s="157" t="s">
        <v>169</v>
      </c>
      <c r="G22" s="157"/>
    </row>
    <row r="23" spans="2:7" ht="39.75" customHeight="1" x14ac:dyDescent="0.2">
      <c r="B23" s="59">
        <v>0.4</v>
      </c>
      <c r="C23" s="7" t="s">
        <v>170</v>
      </c>
      <c r="D23" s="157" t="s">
        <v>171</v>
      </c>
      <c r="E23" s="157"/>
      <c r="F23" s="157" t="s">
        <v>172</v>
      </c>
      <c r="G23" s="157"/>
    </row>
    <row r="24" spans="2:7" ht="39.75" customHeight="1" x14ac:dyDescent="0.2">
      <c r="B24" s="59">
        <v>0.6</v>
      </c>
      <c r="C24" s="23" t="s">
        <v>110</v>
      </c>
      <c r="D24" s="157" t="s">
        <v>173</v>
      </c>
      <c r="E24" s="157"/>
      <c r="F24" s="157" t="s">
        <v>174</v>
      </c>
      <c r="G24" s="157"/>
    </row>
    <row r="25" spans="2:7" ht="39.75" customHeight="1" x14ac:dyDescent="0.2">
      <c r="B25" s="59">
        <v>0.8</v>
      </c>
      <c r="C25" s="7" t="s">
        <v>175</v>
      </c>
      <c r="D25" s="157" t="s">
        <v>176</v>
      </c>
      <c r="E25" s="157"/>
      <c r="F25" s="157" t="s">
        <v>177</v>
      </c>
      <c r="G25" s="157"/>
    </row>
    <row r="26" spans="2:7" ht="39.75" customHeight="1" x14ac:dyDescent="0.2">
      <c r="B26" s="59">
        <v>1</v>
      </c>
      <c r="C26" s="7" t="s">
        <v>178</v>
      </c>
      <c r="D26" s="157" t="s">
        <v>179</v>
      </c>
      <c r="E26" s="157"/>
      <c r="F26" s="157" t="s">
        <v>180</v>
      </c>
      <c r="G26" s="157"/>
    </row>
    <row r="28" spans="2:7" x14ac:dyDescent="0.2">
      <c r="B28" s="3" t="s">
        <v>181</v>
      </c>
    </row>
    <row r="29" spans="2:7" x14ac:dyDescent="0.2">
      <c r="B29" s="6" t="s">
        <v>163</v>
      </c>
      <c r="C29" s="6" t="s">
        <v>164</v>
      </c>
      <c r="D29" s="169" t="s">
        <v>182</v>
      </c>
      <c r="E29" s="170"/>
      <c r="F29" s="174" t="s">
        <v>183</v>
      </c>
      <c r="G29" s="175"/>
    </row>
    <row r="30" spans="2:7" ht="35.25" customHeight="1" x14ac:dyDescent="0.2">
      <c r="B30" s="22">
        <v>0.2</v>
      </c>
      <c r="C30" s="23" t="s">
        <v>184</v>
      </c>
      <c r="D30" s="176" t="s">
        <v>185</v>
      </c>
      <c r="E30" s="176"/>
      <c r="F30" s="173" t="s">
        <v>186</v>
      </c>
      <c r="G30" s="173"/>
    </row>
    <row r="31" spans="2:7" ht="51.75" customHeight="1" x14ac:dyDescent="0.2">
      <c r="B31" s="22">
        <v>0.4</v>
      </c>
      <c r="C31" s="7" t="s">
        <v>187</v>
      </c>
      <c r="D31" s="176" t="s">
        <v>188</v>
      </c>
      <c r="E31" s="176"/>
      <c r="F31" s="173" t="s">
        <v>189</v>
      </c>
      <c r="G31" s="173"/>
    </row>
    <row r="32" spans="2:7" ht="40.5" customHeight="1" x14ac:dyDescent="0.2">
      <c r="B32" s="22">
        <v>0.6</v>
      </c>
      <c r="C32" s="23" t="s">
        <v>190</v>
      </c>
      <c r="D32" s="176" t="s">
        <v>191</v>
      </c>
      <c r="E32" s="176"/>
      <c r="F32" s="173" t="s">
        <v>192</v>
      </c>
      <c r="G32" s="173"/>
    </row>
    <row r="33" spans="1:11" ht="40.5" customHeight="1" x14ac:dyDescent="0.2">
      <c r="B33" s="22">
        <v>0.8</v>
      </c>
      <c r="C33" s="7" t="s">
        <v>193</v>
      </c>
      <c r="D33" s="176" t="s">
        <v>194</v>
      </c>
      <c r="E33" s="176"/>
      <c r="F33" s="173" t="s">
        <v>195</v>
      </c>
      <c r="G33" s="173"/>
    </row>
    <row r="34" spans="1:11" ht="40.5" customHeight="1" x14ac:dyDescent="0.2">
      <c r="B34" s="22">
        <v>1</v>
      </c>
      <c r="C34" s="7" t="s">
        <v>196</v>
      </c>
      <c r="D34" s="176" t="s">
        <v>197</v>
      </c>
      <c r="E34" s="176"/>
      <c r="F34" s="173" t="s">
        <v>198</v>
      </c>
      <c r="G34" s="173"/>
    </row>
    <row r="36" spans="1:11" x14ac:dyDescent="0.2">
      <c r="B36" s="3" t="s">
        <v>199</v>
      </c>
    </row>
    <row r="37" spans="1:11" s="29" customFormat="1" ht="12" hidden="1" customHeight="1" x14ac:dyDescent="0.2">
      <c r="A37" s="26"/>
      <c r="B37" s="31" t="s">
        <v>200</v>
      </c>
      <c r="C37" s="32" t="s">
        <v>201</v>
      </c>
      <c r="D37" s="33" t="s">
        <v>75</v>
      </c>
      <c r="E37" s="33" t="s">
        <v>59</v>
      </c>
      <c r="F37" s="32" t="s">
        <v>202</v>
      </c>
      <c r="G37" s="33" t="s">
        <v>203</v>
      </c>
    </row>
    <row r="38" spans="1:11" s="29" customFormat="1" ht="12" hidden="1" customHeight="1" x14ac:dyDescent="0.2">
      <c r="A38" s="26"/>
      <c r="B38" s="27">
        <v>1</v>
      </c>
      <c r="C38" s="28">
        <v>2</v>
      </c>
      <c r="D38" s="28">
        <v>3</v>
      </c>
      <c r="E38" s="28">
        <v>4</v>
      </c>
      <c r="F38" s="28">
        <v>5</v>
      </c>
      <c r="G38" s="28">
        <v>6</v>
      </c>
    </row>
    <row r="39" spans="1:11" ht="24.75" customHeight="1" x14ac:dyDescent="0.2">
      <c r="A39" s="26">
        <v>1</v>
      </c>
      <c r="B39" s="21" t="s">
        <v>204</v>
      </c>
      <c r="C39" s="60" t="s">
        <v>205</v>
      </c>
      <c r="D39" s="60" t="s">
        <v>205</v>
      </c>
      <c r="E39" s="60" t="s">
        <v>205</v>
      </c>
      <c r="F39" s="60" t="s">
        <v>205</v>
      </c>
      <c r="G39" s="61" t="s">
        <v>206</v>
      </c>
      <c r="I39" s="14" t="s">
        <v>207</v>
      </c>
      <c r="J39" s="14" t="s">
        <v>201</v>
      </c>
    </row>
    <row r="40" spans="1:11" ht="24.75" customHeight="1" x14ac:dyDescent="0.2">
      <c r="A40" s="26">
        <v>2</v>
      </c>
      <c r="B40" s="21" t="s">
        <v>208</v>
      </c>
      <c r="C40" s="62" t="s">
        <v>190</v>
      </c>
      <c r="D40" s="62" t="s">
        <v>190</v>
      </c>
      <c r="E40" s="60" t="s">
        <v>205</v>
      </c>
      <c r="F40" s="60" t="s">
        <v>205</v>
      </c>
      <c r="G40" s="61" t="s">
        <v>206</v>
      </c>
      <c r="I40" s="14" t="s">
        <v>63</v>
      </c>
      <c r="J40" s="14" t="s">
        <v>75</v>
      </c>
    </row>
    <row r="41" spans="1:11" ht="24.75" customHeight="1" x14ac:dyDescent="0.2">
      <c r="A41" s="26">
        <v>3</v>
      </c>
      <c r="B41" s="21" t="s">
        <v>58</v>
      </c>
      <c r="C41" s="62" t="s">
        <v>190</v>
      </c>
      <c r="D41" s="62" t="s">
        <v>190</v>
      </c>
      <c r="E41" s="62" t="s">
        <v>190</v>
      </c>
      <c r="F41" s="60" t="s">
        <v>205</v>
      </c>
      <c r="G41" s="61" t="s">
        <v>206</v>
      </c>
      <c r="I41" s="14" t="s">
        <v>58</v>
      </c>
      <c r="J41" s="14" t="s">
        <v>59</v>
      </c>
    </row>
    <row r="42" spans="1:11" ht="24.75" customHeight="1" x14ac:dyDescent="0.2">
      <c r="A42" s="26">
        <v>4</v>
      </c>
      <c r="B42" s="21" t="s">
        <v>63</v>
      </c>
      <c r="C42" s="24" t="s">
        <v>209</v>
      </c>
      <c r="D42" s="62" t="s">
        <v>190</v>
      </c>
      <c r="E42" s="62" t="s">
        <v>190</v>
      </c>
      <c r="F42" s="60" t="s">
        <v>205</v>
      </c>
      <c r="G42" s="61" t="s">
        <v>206</v>
      </c>
      <c r="I42" s="14" t="s">
        <v>208</v>
      </c>
      <c r="J42" s="14" t="s">
        <v>202</v>
      </c>
    </row>
    <row r="43" spans="1:11" ht="24.75" customHeight="1" x14ac:dyDescent="0.2">
      <c r="A43" s="26">
        <v>5</v>
      </c>
      <c r="B43" s="21" t="s">
        <v>207</v>
      </c>
      <c r="C43" s="24" t="s">
        <v>209</v>
      </c>
      <c r="D43" s="24" t="s">
        <v>209</v>
      </c>
      <c r="E43" s="62" t="s">
        <v>190</v>
      </c>
      <c r="F43" s="60" t="s">
        <v>205</v>
      </c>
      <c r="G43" s="61" t="s">
        <v>206</v>
      </c>
      <c r="I43" s="14" t="s">
        <v>204</v>
      </c>
      <c r="J43" s="14" t="s">
        <v>203</v>
      </c>
    </row>
    <row r="44" spans="1:11" ht="25.5" x14ac:dyDescent="0.2">
      <c r="B44" s="5" t="s">
        <v>210</v>
      </c>
      <c r="C44" s="25" t="s">
        <v>201</v>
      </c>
      <c r="D44" s="21" t="s">
        <v>75</v>
      </c>
      <c r="E44" s="21" t="s">
        <v>59</v>
      </c>
      <c r="F44" s="25" t="s">
        <v>202</v>
      </c>
      <c r="G44" s="21" t="s">
        <v>203</v>
      </c>
    </row>
    <row r="47" spans="1:11" ht="38.25" x14ac:dyDescent="0.2">
      <c r="I47" s="15" t="s">
        <v>25</v>
      </c>
      <c r="J47" s="15" t="s">
        <v>211</v>
      </c>
      <c r="K47" s="15" t="s">
        <v>212</v>
      </c>
    </row>
    <row r="48" spans="1:11" x14ac:dyDescent="0.2">
      <c r="I48" s="14" t="s">
        <v>61</v>
      </c>
      <c r="J48" s="14" t="s">
        <v>213</v>
      </c>
      <c r="K48" t="s">
        <v>62</v>
      </c>
    </row>
    <row r="49" spans="9:11" x14ac:dyDescent="0.2">
      <c r="I49" s="14" t="s">
        <v>214</v>
      </c>
      <c r="J49" s="14" t="s">
        <v>215</v>
      </c>
      <c r="K49" s="14" t="s">
        <v>216</v>
      </c>
    </row>
    <row r="51" spans="9:11" x14ac:dyDescent="0.2">
      <c r="I51" s="2" t="s">
        <v>217</v>
      </c>
      <c r="J51" s="2" t="s">
        <v>218</v>
      </c>
    </row>
    <row r="52" spans="9:11" x14ac:dyDescent="0.2">
      <c r="I52" t="s">
        <v>213</v>
      </c>
      <c r="J52" t="s">
        <v>219</v>
      </c>
    </row>
    <row r="53" spans="9:11" x14ac:dyDescent="0.2">
      <c r="I53" t="s">
        <v>215</v>
      </c>
      <c r="J53" t="s">
        <v>64</v>
      </c>
    </row>
    <row r="54" spans="9:11" x14ac:dyDescent="0.2">
      <c r="J54" t="s">
        <v>220</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heetViews>
  <sheetFormatPr baseColWidth="10" defaultRowHeight="15" x14ac:dyDescent="0.25"/>
  <cols>
    <col min="1" max="1" width="21.28515625" style="106" bestFit="1" customWidth="1"/>
    <col min="2" max="2" width="11.42578125" style="106"/>
    <col min="3" max="3" width="4.5703125" style="106" bestFit="1" customWidth="1"/>
    <col min="4" max="16384" width="11.42578125" style="106"/>
  </cols>
  <sheetData>
    <row r="2" spans="1:5" x14ac:dyDescent="0.25">
      <c r="A2" s="253" t="s">
        <v>221</v>
      </c>
      <c r="B2" s="253"/>
      <c r="C2" s="253"/>
    </row>
    <row r="3" spans="1:5" x14ac:dyDescent="0.25">
      <c r="A3" s="251" t="s">
        <v>222</v>
      </c>
      <c r="B3" s="106" t="s">
        <v>112</v>
      </c>
      <c r="C3" s="107">
        <v>0.25</v>
      </c>
    </row>
    <row r="4" spans="1:5" x14ac:dyDescent="0.25">
      <c r="A4" s="251"/>
      <c r="B4" s="106" t="s">
        <v>223</v>
      </c>
      <c r="C4" s="107">
        <v>0.15</v>
      </c>
    </row>
    <row r="5" spans="1:5" x14ac:dyDescent="0.25">
      <c r="A5" s="251"/>
      <c r="B5" s="106" t="s">
        <v>224</v>
      </c>
      <c r="C5" s="107">
        <v>0.1</v>
      </c>
    </row>
    <row r="6" spans="1:5" x14ac:dyDescent="0.25">
      <c r="A6" s="108"/>
      <c r="B6" s="106" t="s">
        <v>119</v>
      </c>
    </row>
    <row r="7" spans="1:5" x14ac:dyDescent="0.25">
      <c r="A7" s="251" t="s">
        <v>225</v>
      </c>
      <c r="B7" s="106" t="s">
        <v>226</v>
      </c>
      <c r="C7" s="107">
        <v>0.25</v>
      </c>
    </row>
    <row r="8" spans="1:5" x14ac:dyDescent="0.25">
      <c r="A8" s="251"/>
      <c r="B8" s="106" t="s">
        <v>62</v>
      </c>
      <c r="C8" s="107">
        <v>0.15</v>
      </c>
    </row>
    <row r="9" spans="1:5" x14ac:dyDescent="0.25">
      <c r="A9" s="108"/>
      <c r="B9" s="106" t="s">
        <v>119</v>
      </c>
      <c r="C9" s="107"/>
    </row>
    <row r="11" spans="1:5" x14ac:dyDescent="0.25">
      <c r="A11" s="253" t="s">
        <v>227</v>
      </c>
      <c r="B11" s="253"/>
      <c r="C11" s="253"/>
    </row>
    <row r="12" spans="1:5" x14ac:dyDescent="0.25">
      <c r="A12" s="251" t="s">
        <v>106</v>
      </c>
      <c r="B12" s="106" t="s">
        <v>121</v>
      </c>
      <c r="C12" s="107"/>
      <c r="D12" s="251" t="s">
        <v>38</v>
      </c>
      <c r="E12" s="106" t="s">
        <v>114</v>
      </c>
    </row>
    <row r="13" spans="1:5" x14ac:dyDescent="0.25">
      <c r="A13" s="251"/>
      <c r="B13" s="106" t="s">
        <v>113</v>
      </c>
      <c r="C13" s="107"/>
      <c r="D13" s="251"/>
      <c r="E13" s="106" t="s">
        <v>228</v>
      </c>
    </row>
    <row r="14" spans="1:5" x14ac:dyDescent="0.25">
      <c r="A14" s="251" t="s">
        <v>108</v>
      </c>
      <c r="B14" s="106" t="s">
        <v>116</v>
      </c>
      <c r="C14" s="107"/>
      <c r="D14" s="251" t="s">
        <v>229</v>
      </c>
      <c r="E14" s="106" t="s">
        <v>115</v>
      </c>
    </row>
    <row r="15" spans="1:5" x14ac:dyDescent="0.25">
      <c r="A15" s="251"/>
      <c r="B15" s="106" t="s">
        <v>230</v>
      </c>
      <c r="C15" s="107"/>
      <c r="D15" s="251"/>
      <c r="E15" s="106" t="s">
        <v>231</v>
      </c>
    </row>
    <row r="16" spans="1:5" x14ac:dyDescent="0.25">
      <c r="A16" s="251" t="s">
        <v>109</v>
      </c>
      <c r="B16" s="106" t="s">
        <v>117</v>
      </c>
    </row>
    <row r="17" spans="1:2" x14ac:dyDescent="0.25">
      <c r="A17" s="251"/>
      <c r="B17" s="106" t="s">
        <v>232</v>
      </c>
    </row>
    <row r="19" spans="1:2" x14ac:dyDescent="0.25">
      <c r="A19" s="252" t="s">
        <v>233</v>
      </c>
      <c r="B19" s="252"/>
    </row>
    <row r="20" spans="1:2" x14ac:dyDescent="0.25">
      <c r="A20" s="106" t="s">
        <v>167</v>
      </c>
      <c r="B20" s="109">
        <v>0.2</v>
      </c>
    </row>
    <row r="21" spans="1:2" x14ac:dyDescent="0.25">
      <c r="A21" s="106" t="s">
        <v>170</v>
      </c>
      <c r="B21" s="109">
        <v>0.4</v>
      </c>
    </row>
    <row r="22" spans="1:2" x14ac:dyDescent="0.25">
      <c r="A22" s="106" t="s">
        <v>110</v>
      </c>
      <c r="B22" s="109">
        <v>0.6</v>
      </c>
    </row>
    <row r="23" spans="1:2" x14ac:dyDescent="0.25">
      <c r="A23" s="106" t="s">
        <v>175</v>
      </c>
      <c r="B23" s="109">
        <v>0.8</v>
      </c>
    </row>
    <row r="24" spans="1:2" x14ac:dyDescent="0.25">
      <c r="A24" s="106" t="s">
        <v>178</v>
      </c>
      <c r="B24" s="109">
        <v>1</v>
      </c>
    </row>
  </sheetData>
  <mergeCells count="10">
    <mergeCell ref="A14:A15"/>
    <mergeCell ref="D14:D15"/>
    <mergeCell ref="A16:A17"/>
    <mergeCell ref="A19:B19"/>
    <mergeCell ref="A2:C2"/>
    <mergeCell ref="A3:A5"/>
    <mergeCell ref="A7:A8"/>
    <mergeCell ref="A11:C11"/>
    <mergeCell ref="A12:A13"/>
    <mergeCell ref="D12:D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heetViews>
  <sheetFormatPr baseColWidth="10" defaultColWidth="11.42578125" defaultRowHeight="15" x14ac:dyDescent="0.25"/>
  <cols>
    <col min="1" max="1" width="21.28515625" style="39" bestFit="1" customWidth="1"/>
    <col min="2" max="2" width="11.42578125" style="39"/>
    <col min="3" max="3" width="4.5703125" style="39" bestFit="1" customWidth="1"/>
    <col min="4" max="16384" width="11.42578125" style="39"/>
  </cols>
  <sheetData>
    <row r="2" spans="1:5" x14ac:dyDescent="0.25">
      <c r="A2" s="254" t="s">
        <v>221</v>
      </c>
      <c r="B2" s="254"/>
      <c r="C2" s="254"/>
    </row>
    <row r="3" spans="1:5" x14ac:dyDescent="0.25">
      <c r="A3" s="255" t="s">
        <v>222</v>
      </c>
      <c r="B3" s="39" t="s">
        <v>112</v>
      </c>
      <c r="C3" s="42">
        <v>0.25</v>
      </c>
    </row>
    <row r="4" spans="1:5" x14ac:dyDescent="0.25">
      <c r="A4" s="255"/>
      <c r="B4" s="39" t="s">
        <v>223</v>
      </c>
      <c r="C4" s="42">
        <v>0.15</v>
      </c>
    </row>
    <row r="5" spans="1:5" x14ac:dyDescent="0.25">
      <c r="A5" s="255"/>
      <c r="B5" s="39" t="s">
        <v>224</v>
      </c>
      <c r="C5" s="42">
        <v>0.1</v>
      </c>
    </row>
    <row r="6" spans="1:5" x14ac:dyDescent="0.25">
      <c r="A6" s="41"/>
      <c r="B6" s="39" t="s">
        <v>119</v>
      </c>
    </row>
    <row r="7" spans="1:5" x14ac:dyDescent="0.25">
      <c r="A7" s="255" t="s">
        <v>225</v>
      </c>
      <c r="B7" s="39" t="s">
        <v>226</v>
      </c>
      <c r="C7" s="42">
        <v>0.25</v>
      </c>
    </row>
    <row r="8" spans="1:5" x14ac:dyDescent="0.25">
      <c r="A8" s="255"/>
      <c r="B8" s="39" t="s">
        <v>62</v>
      </c>
      <c r="C8" s="42">
        <v>0.15</v>
      </c>
    </row>
    <row r="9" spans="1:5" x14ac:dyDescent="0.25">
      <c r="A9" s="41"/>
      <c r="B9" s="39" t="s">
        <v>119</v>
      </c>
      <c r="C9" s="42"/>
    </row>
    <row r="11" spans="1:5" x14ac:dyDescent="0.25">
      <c r="A11" s="254" t="s">
        <v>227</v>
      </c>
      <c r="B11" s="254"/>
      <c r="C11" s="254"/>
    </row>
    <row r="12" spans="1:5" x14ac:dyDescent="0.25">
      <c r="A12" s="255" t="s">
        <v>106</v>
      </c>
      <c r="B12" s="39" t="s">
        <v>121</v>
      </c>
      <c r="C12" s="42"/>
      <c r="D12" s="255" t="s">
        <v>38</v>
      </c>
      <c r="E12" s="39" t="s">
        <v>114</v>
      </c>
    </row>
    <row r="13" spans="1:5" x14ac:dyDescent="0.25">
      <c r="A13" s="255"/>
      <c r="B13" s="39" t="s">
        <v>113</v>
      </c>
      <c r="C13" s="42"/>
      <c r="D13" s="255"/>
      <c r="E13" s="39" t="s">
        <v>228</v>
      </c>
    </row>
    <row r="14" spans="1:5" x14ac:dyDescent="0.25">
      <c r="A14" s="255" t="s">
        <v>108</v>
      </c>
      <c r="B14" s="39" t="s">
        <v>116</v>
      </c>
      <c r="C14" s="42"/>
      <c r="D14" s="255" t="s">
        <v>229</v>
      </c>
      <c r="E14" s="39" t="s">
        <v>115</v>
      </c>
    </row>
    <row r="15" spans="1:5" x14ac:dyDescent="0.25">
      <c r="A15" s="255"/>
      <c r="B15" s="39" t="s">
        <v>230</v>
      </c>
      <c r="C15" s="42"/>
      <c r="D15" s="255"/>
      <c r="E15" s="39" t="s">
        <v>231</v>
      </c>
    </row>
    <row r="16" spans="1:5" x14ac:dyDescent="0.25">
      <c r="A16" s="255" t="s">
        <v>109</v>
      </c>
      <c r="B16" s="39" t="s">
        <v>117</v>
      </c>
    </row>
    <row r="17" spans="1:2" x14ac:dyDescent="0.25">
      <c r="A17" s="255"/>
      <c r="B17" s="39" t="s">
        <v>232</v>
      </c>
    </row>
    <row r="19" spans="1:2" x14ac:dyDescent="0.25">
      <c r="A19" s="256" t="s">
        <v>233</v>
      </c>
      <c r="B19" s="256"/>
    </row>
    <row r="20" spans="1:2" x14ac:dyDescent="0.25">
      <c r="A20" s="39" t="s">
        <v>167</v>
      </c>
      <c r="B20" s="40">
        <v>0.2</v>
      </c>
    </row>
    <row r="21" spans="1:2" x14ac:dyDescent="0.25">
      <c r="A21" s="39" t="s">
        <v>170</v>
      </c>
      <c r="B21" s="40">
        <v>0.4</v>
      </c>
    </row>
    <row r="22" spans="1:2" x14ac:dyDescent="0.25">
      <c r="A22" s="39" t="s">
        <v>110</v>
      </c>
      <c r="B22" s="40">
        <v>0.6</v>
      </c>
    </row>
    <row r="23" spans="1:2" x14ac:dyDescent="0.25">
      <c r="A23" s="39" t="s">
        <v>175</v>
      </c>
      <c r="B23" s="40">
        <v>0.8</v>
      </c>
    </row>
    <row r="24" spans="1:2" x14ac:dyDescent="0.25">
      <c r="A24" s="39" t="s">
        <v>178</v>
      </c>
      <c r="B24" s="40">
        <v>1</v>
      </c>
    </row>
  </sheetData>
  <mergeCells count="10">
    <mergeCell ref="A19:B19"/>
    <mergeCell ref="A16:A17"/>
    <mergeCell ref="A3:A5"/>
    <mergeCell ref="A7:A8"/>
    <mergeCell ref="A2:C2"/>
    <mergeCell ref="A11:C11"/>
    <mergeCell ref="A12:A13"/>
    <mergeCell ref="A14:A15"/>
    <mergeCell ref="D12:D13"/>
    <mergeCell ref="D14: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1. Mapa y plan de tratamiento</vt:lpstr>
      <vt:lpstr>Hoja1</vt:lpstr>
      <vt:lpstr>2. Evaluación de controles F</vt:lpstr>
      <vt:lpstr>Anexos</vt:lpstr>
      <vt:lpstr>Criterios (2)</vt:lpstr>
      <vt:lpstr>Criterios</vt:lpstr>
      <vt:lpstr>'1. Mapa y plan de tratamiento'!Área_de_impresión</vt:lpstr>
      <vt:lpstr>'2. Evaluación de controles F'!Área_de_impresión</vt:lpstr>
      <vt:lpstr>Anexos!Área_de_impresión</vt:lpstr>
      <vt:lpstr>'2. Evaluación de controles F'!Títulos_a_imprimir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Jully Andrea Rodriguez Bendeck</cp:lastModifiedBy>
  <cp:revision/>
  <dcterms:created xsi:type="dcterms:W3CDTF">2008-09-05T19:47:59Z</dcterms:created>
  <dcterms:modified xsi:type="dcterms:W3CDTF">2026-04-23T16:27:36Z</dcterms:modified>
  <cp:category/>
  <cp:contentStatus/>
</cp:coreProperties>
</file>