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16"/>
  <workbookPr/>
  <mc:AlternateContent xmlns:mc="http://schemas.openxmlformats.org/markup-compatibility/2006">
    <mc:Choice Requires="x15">
      <x15ac:absPath xmlns:x15ac="http://schemas.microsoft.com/office/spreadsheetml/2010/11/ac" url="D:\SDIS 2019\RIESGOS\RIESGOS IVC\2 monitoreo\"/>
    </mc:Choice>
  </mc:AlternateContent>
  <xr:revisionPtr revIDLastSave="0" documentId="11_5BAC15CDC6A23AF6684AC896541A1DD9BE80C9E3" xr6:coauthVersionLast="45" xr6:coauthVersionMax="45" xr10:uidLastSave="{00000000-0000-0000-0000-000000000000}"/>
  <bookViews>
    <workbookView xWindow="0" yWindow="0" windowWidth="28800" windowHeight="12435" tabRatio="625" xr2:uid="{00000000-000D-0000-FFFF-FFFF00000000}"/>
  </bookViews>
  <sheets>
    <sheet name="Eval_controles" sheetId="20" r:id="rId1"/>
    <sheet name="parametros" sheetId="21" state="hidden" r:id="rId2"/>
    <sheet name="Anexo" sheetId="22" r:id="rId3"/>
  </sheets>
  <externalReferences>
    <externalReference r:id="rId4"/>
  </externalReferences>
  <definedNames>
    <definedName name="_xlnm._FilterDatabase" localSheetId="0" hidden="1">Eval_controles!#REF!</definedName>
    <definedName name="_xlnm.Print_Area" localSheetId="0">Eval_controles!$A$18:$S$30</definedName>
    <definedName name="PROCESO" localSheetId="1">parametros!$B$4:$B$23</definedName>
    <definedName name="_xlnm.Print_Titles" localSheetId="0">Eval_controles!$2:$5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20" l="1"/>
  <c r="M15" i="20"/>
  <c r="O14" i="20"/>
  <c r="M14" i="20"/>
  <c r="Q14" i="20" l="1"/>
  <c r="Q15" i="20"/>
  <c r="P15" i="20"/>
  <c r="P14" i="20"/>
  <c r="O60" i="20" l="1"/>
  <c r="M60" i="20"/>
  <c r="O59" i="20"/>
  <c r="M59" i="20"/>
  <c r="O58" i="20"/>
  <c r="M58" i="20"/>
  <c r="O57" i="20"/>
  <c r="M57" i="20"/>
  <c r="O56" i="20"/>
  <c r="M56" i="20"/>
  <c r="O55" i="20"/>
  <c r="M55" i="20"/>
  <c r="O54" i="20"/>
  <c r="M54" i="20"/>
  <c r="O53" i="20"/>
  <c r="M53" i="20"/>
  <c r="O52" i="20"/>
  <c r="M52" i="20"/>
  <c r="O51" i="20"/>
  <c r="M51" i="20"/>
  <c r="O50" i="20"/>
  <c r="M50" i="20"/>
  <c r="O49" i="20"/>
  <c r="M49" i="20"/>
  <c r="O48" i="20"/>
  <c r="M48" i="20"/>
  <c r="O47" i="20"/>
  <c r="M47" i="20"/>
  <c r="O46" i="20"/>
  <c r="M46" i="20"/>
  <c r="O45" i="20"/>
  <c r="M45" i="20"/>
  <c r="O44" i="20"/>
  <c r="M44" i="20"/>
  <c r="O43" i="20"/>
  <c r="M43" i="20"/>
  <c r="O42" i="20"/>
  <c r="M42" i="20"/>
  <c r="O41" i="20"/>
  <c r="M41" i="20"/>
  <c r="O40" i="20"/>
  <c r="M40" i="20"/>
  <c r="O28" i="20" l="1"/>
  <c r="M28" i="20"/>
  <c r="O27" i="20"/>
  <c r="M27" i="20"/>
  <c r="O26" i="20"/>
  <c r="M26" i="20"/>
  <c r="K24" i="21" l="1"/>
  <c r="K25" i="21"/>
  <c r="K26" i="21"/>
  <c r="K27" i="21"/>
  <c r="K28" i="21"/>
  <c r="K29" i="21"/>
  <c r="K30" i="21"/>
  <c r="K31" i="21"/>
  <c r="K23" i="21"/>
  <c r="Q40" i="20" l="1"/>
  <c r="Q41" i="20"/>
  <c r="Q42" i="20"/>
  <c r="Q43" i="20"/>
  <c r="Q44" i="20"/>
  <c r="Q45" i="20"/>
  <c r="Q46" i="20"/>
  <c r="Q47" i="20"/>
  <c r="Q48" i="20"/>
  <c r="Q49" i="20"/>
  <c r="Q50" i="20"/>
  <c r="Q51" i="20"/>
  <c r="Q52" i="20"/>
  <c r="Q53" i="20"/>
  <c r="Q54" i="20"/>
  <c r="Q55" i="20"/>
  <c r="Q56" i="20"/>
  <c r="Q57" i="20"/>
  <c r="Q58" i="20"/>
  <c r="Q59" i="20"/>
  <c r="Q60" i="20"/>
  <c r="P40" i="20"/>
  <c r="P41" i="20"/>
  <c r="P42" i="20"/>
  <c r="P43" i="20"/>
  <c r="P44" i="20"/>
  <c r="P45" i="20"/>
  <c r="P46" i="20"/>
  <c r="P47" i="20"/>
  <c r="P48" i="20"/>
  <c r="P49" i="20"/>
  <c r="P50" i="20"/>
  <c r="P51" i="20"/>
  <c r="P52" i="20"/>
  <c r="P53" i="20"/>
  <c r="P54" i="20"/>
  <c r="P55" i="20"/>
  <c r="P56" i="20"/>
  <c r="P57" i="20"/>
  <c r="P58" i="20"/>
  <c r="P59" i="20"/>
  <c r="P60" i="20"/>
  <c r="Q28" i="20"/>
  <c r="Q27" i="20"/>
  <c r="Q26" i="20"/>
  <c r="P26" i="20"/>
  <c r="P27" i="20"/>
  <c r="P28" i="20"/>
  <c r="O1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pc</author>
  </authors>
  <commentList>
    <comment ref="N11" authorId="0" shapeId="0" xr:uid="{00000000-0006-0000-0000-000001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cojunto sí ayudan al tratamiento de los riesgos, considerando tanto el diseño, ejecución individual y promedio de los controles.</t>
        </r>
      </text>
    </comment>
    <comment ref="Q11" authorId="0" shapeId="0" xr:uid="{00000000-0006-0000-0000-000002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"Anexo" en la tabla denominada CALIFICACIÓN DE LA SOLIDEZ DEL CONJUNTO DE CONTROLES. Según el resultado se determina la solidez del conjunto de controles (fuerte, moderado o débil).</t>
        </r>
      </text>
    </comment>
    <comment ref="N23" authorId="0" shapeId="0" xr:uid="{00000000-0006-0000-0000-000003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cojunto sí ayudan al tratamiento de los riesgos, considerando tanto el diseño, ejecución individual y promedio de los controles.</t>
        </r>
      </text>
    </comment>
    <comment ref="Q23" authorId="0" shapeId="0" xr:uid="{00000000-0006-0000-0000-000004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 ref="N37" authorId="0" shapeId="0" xr:uid="{00000000-0006-0000-0000-000005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cojunto sí ayudan al tratamiento de los riesgos, considerando tanto el diseño, ejecución individual y promedio de los controles.</t>
        </r>
      </text>
    </comment>
    <comment ref="Q37" authorId="0" shapeId="0" xr:uid="{00000000-0006-0000-0000-000006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List>
</comments>
</file>

<file path=xl/sharedStrings.xml><?xml version="1.0" encoding="utf-8"?>
<sst xmlns="http://schemas.openxmlformats.org/spreadsheetml/2006/main" count="283" uniqueCount="142">
  <si>
    <t>PROCESO GESTIÓN DEL SISTEMA INTEGRADO - SIG
FORMATO EVALUACIÓN DEL DISEÑO Y EJECUCIÓN DE ACTIVIDADES DE CONTROL</t>
  </si>
  <si>
    <t>Código:</t>
  </si>
  <si>
    <t>FOR-GS-005</t>
  </si>
  <si>
    <t>Versión:</t>
  </si>
  <si>
    <t>Fecha:</t>
  </si>
  <si>
    <t>Memo I2020000319 - 08/01/2020</t>
  </si>
  <si>
    <t>Página:</t>
  </si>
  <si>
    <t>1 de 2</t>
  </si>
  <si>
    <r>
      <t xml:space="preserve">A continuación se presenta la evaluación realizada por la </t>
    </r>
    <r>
      <rPr>
        <b/>
        <sz val="11"/>
        <color theme="1"/>
        <rFont val="Arial"/>
        <family val="2"/>
      </rPr>
      <t xml:space="preserve">primera línea de defensa </t>
    </r>
    <r>
      <rPr>
        <sz val="11"/>
        <color theme="1"/>
        <rFont val="Arial"/>
        <family val="2"/>
      </rPr>
      <t>como responsable del diseño y ejecución de los controles establecidos para la mitigación de los riesgos.</t>
    </r>
  </si>
  <si>
    <t>Fecha de elaboración:</t>
  </si>
  <si>
    <t>Nombres y apellidos del gestor de proceso</t>
  </si>
  <si>
    <t>Cindy Tatiana Arenas Guzmán</t>
  </si>
  <si>
    <t>PROCESO</t>
  </si>
  <si>
    <t>RIESGO</t>
  </si>
  <si>
    <t>CAUSA</t>
  </si>
  <si>
    <t>CONTROL</t>
  </si>
  <si>
    <t>CRITERIOS DE EVALUACIÓN DEL DISEÑO DEL CONTROL</t>
  </si>
  <si>
    <t>RANGO DE CALIFICACIÓN DEL DISEÑO DEL CONTROL</t>
  </si>
  <si>
    <t>CRITERIOS DE EVALUACIÓN DE LA EJECUCIÓN DEL CONTROL</t>
  </si>
  <si>
    <t>RANGO DE CALIFICACIÓN DE LA EJECUCIÓN DEL CONTROL</t>
  </si>
  <si>
    <t>¿DEBE ESTABLECER ACCIONES PARA FORTALECER EL CONTROL?</t>
  </si>
  <si>
    <t>CALIFICACIÓN DE LA SOLIDEZ DE LOS CONTROLES</t>
  </si>
  <si>
    <t>1. Responsable</t>
  </si>
  <si>
    <t>2. Periocidad</t>
  </si>
  <si>
    <t>3. Propósito</t>
  </si>
  <si>
    <t>4. ¿Cómo se realiza la actividad de control?</t>
  </si>
  <si>
    <t>5. ¿Qué pasa con las observaciones o desviaciones?</t>
  </si>
  <si>
    <t>6. Evidencia de la ejecución del control</t>
  </si>
  <si>
    <t>¿Cómo se está ejecutando el control?</t>
  </si>
  <si>
    <t>Rango de califiación de la ejecución</t>
  </si>
  <si>
    <r>
      <t xml:space="preserve">¿Existe un responsable </t>
    </r>
    <r>
      <rPr>
        <b/>
        <i/>
        <sz val="10"/>
        <rFont val="Arial"/>
        <family val="2"/>
      </rPr>
      <t>asignado</t>
    </r>
    <r>
      <rPr>
        <b/>
        <sz val="10"/>
        <rFont val="Arial"/>
        <family val="2"/>
      </rPr>
      <t xml:space="preserve"> a la ejecución
del control?</t>
    </r>
  </si>
  <si>
    <r>
      <t xml:space="preserve">¿El responsable tiene la </t>
    </r>
    <r>
      <rPr>
        <b/>
        <i/>
        <sz val="10"/>
        <rFont val="Arial"/>
        <family val="2"/>
      </rPr>
      <t>adecuada</t>
    </r>
    <r>
      <rPr>
        <b/>
        <sz val="10"/>
        <rFont val="Arial"/>
        <family val="2"/>
      </rPr>
      <t xml:space="preserve"> autoridad y
asignación de funciones u obligaciones para la ejecución del control?</t>
    </r>
  </si>
  <si>
    <r>
      <t xml:space="preserve">¿La </t>
    </r>
    <r>
      <rPr>
        <b/>
        <i/>
        <sz val="10"/>
        <rFont val="Arial"/>
        <family val="2"/>
      </rPr>
      <t>oportunidad</t>
    </r>
    <r>
      <rPr>
        <b/>
        <sz val="10"/>
        <rFont val="Arial"/>
        <family val="2"/>
      </rPr>
      <t xml:space="preserve"> en que se ejecuta el control ayuda a prevenir la mitigación del riesgo o a detectar su materialización de manera
adecuada?</t>
    </r>
  </si>
  <si>
    <r>
      <t xml:space="preserve">¿La actividad que se desarrolla en el control realmente busca por si sola </t>
    </r>
    <r>
      <rPr>
        <b/>
        <i/>
        <sz val="10"/>
        <rFont val="Arial"/>
        <family val="2"/>
      </rPr>
      <t>prevenir</t>
    </r>
    <r>
      <rPr>
        <b/>
        <sz val="10"/>
        <rFont val="Arial"/>
        <family val="2"/>
      </rPr>
      <t xml:space="preserve"> o </t>
    </r>
    <r>
      <rPr>
        <b/>
        <i/>
        <sz val="10"/>
        <rFont val="Arial"/>
        <family val="2"/>
      </rPr>
      <t>detectar</t>
    </r>
    <r>
      <rPr>
        <b/>
        <sz val="10"/>
        <rFont val="Arial"/>
        <family val="2"/>
      </rPr>
      <t xml:space="preserve"> las causas que pueden dar origen al riesgo?</t>
    </r>
  </si>
  <si>
    <t>¿La fuente de información que se utiliza en el desarrollo del control es información confiable que permita mitigar el riesgo?</t>
  </si>
  <si>
    <t>¿ Las observaciones, desviaciones o diferencias identificadas como resultados de la ejecución del control, son investigadas y resueltas de manera oportuna?</t>
  </si>
  <si>
    <r>
      <t xml:space="preserve">La </t>
    </r>
    <r>
      <rPr>
        <b/>
        <i/>
        <sz val="10"/>
        <rFont val="Arial"/>
        <family val="2"/>
      </rPr>
      <t>evidencia</t>
    </r>
    <r>
      <rPr>
        <b/>
        <sz val="10"/>
        <rFont val="Arial"/>
        <family val="2"/>
      </rPr>
      <t xml:space="preserve"> de la ejecución del control, que le permita a un tercero confirmar su ejecución, se conserva de manera…</t>
    </r>
  </si>
  <si>
    <t>Inspección, Vigilancia y Control</t>
  </si>
  <si>
    <t>Que el resultado de las visitas no refleje el estado real de cumplimiento de los estándares.</t>
  </si>
  <si>
    <t>En ocasiones el equipo de verificación del proceso no cuenta con unidad de criterio para la evaluación del cumplimiento de los estándares de calidad durante las visitas de verificación.</t>
  </si>
  <si>
    <t>El líder del equipo de Inspección y Vigilancia de la Subsecretaría de manera conjunta con los líderes de los equipos técnicos de las Subdirecciones de infancia y vejez, convocan de manera trimestral  a los profesionales interdisciplinarios encargados de realizar asistencia técnica y verificación de estándares de calidad a reuniones de equipo, con el fin de unificar criterios frente a los requisitos que  se deben cumplir en la prestación de los servicios sociales de educación inicial, y protección y atención integral a la persona mayor.
En caso que la reunión no se realice en la fecha programada, se reprogramará hasta realizarse en el trimestre. 
Como evidencia de esta actividad se cuenta con las actas de  reunión, planillas de asistencia, y con la actualización del documento "Manual para evaluación de los estándares de Educación Inicial" si se requiere.</t>
  </si>
  <si>
    <t>Asignado</t>
  </si>
  <si>
    <t>Adecuado</t>
  </si>
  <si>
    <t>Oportuna</t>
  </si>
  <si>
    <t>Prevenir</t>
  </si>
  <si>
    <t>Confiable</t>
  </si>
  <si>
    <t>Se investigan y resuelven oportunamente</t>
  </si>
  <si>
    <t>Completa</t>
  </si>
  <si>
    <t>El control se ejecuta algunas veces por parte del responsable.</t>
  </si>
  <si>
    <t>Pérdida de archivo digital en Excel, que contiene información de las instituciones o entidades prestadoras de servicios de educación Inicial, y protección y atención Integral a la persona mayor, así como la trazabilidad de las visitas de verificación de estándares de calidad.</t>
  </si>
  <si>
    <t>El proceso no cuenta con un sistema de información que permita procesar o administrar la información que se genera en el desarrollo de las actividades establecidas.</t>
  </si>
  <si>
    <t>1.Las profesionales administrativas del equipo de inpección y vigilancia de nivel central, realizan 
semanalmente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de educación inicial y protección y atención integral a la persona mayor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que la información no se ha cargado o que existe alguna inconsistencia se solicita realizar el cargue de la información o ajuste de manera inmediata, segun corresponda.
Como evidencia de esta actividad se cuenta con las base de datos actualizadas y la copia que se realiza de manera semanal.</t>
  </si>
  <si>
    <t>El control se ejecuta de manera consistente por parte del responsable.</t>
  </si>
  <si>
    <r>
      <t xml:space="preserve">A continuación se presenta el análisis realizado por la </t>
    </r>
    <r>
      <rPr>
        <b/>
        <sz val="11"/>
        <color theme="1"/>
        <rFont val="Arial"/>
        <family val="2"/>
      </rPr>
      <t xml:space="preserve">segunda línea de defensa </t>
    </r>
    <r>
      <rPr>
        <sz val="11"/>
        <color theme="1"/>
        <rFont val="Arial"/>
        <family val="2"/>
      </rPr>
      <t>como responsable de revisar el adecuado diseño y ejecución de los controles que se han establecido por parte de la primera línea de defensa, con el fin de determinar las recomendaciones para el fortalecimiento de los mismos.</t>
    </r>
  </si>
  <si>
    <t>Nombres y apellidos responsable de monitoreo</t>
  </si>
  <si>
    <t>Tania Elena Esteban Ariza</t>
  </si>
  <si>
    <t>OBSERVACIONES AL DISEÑO DEL CONTROL</t>
  </si>
  <si>
    <t>OBSERVACIONES A LA EJECUCIÓN DEL CONTROL</t>
  </si>
  <si>
    <t>Criterio 1: sin observaciones.
Criterio 2: sin observaciones.
Criterio 3: sin observaciones.
Criterio 4: sin observaciones.
Criterio 5: sin observaciones.
Criterio 6: sin observaciones.</t>
  </si>
  <si>
    <t>Sin observaciones.</t>
  </si>
  <si>
    <r>
      <t xml:space="preserve">A continuación se presenta la evaluación realizada por la </t>
    </r>
    <r>
      <rPr>
        <b/>
        <sz val="11"/>
        <color theme="1"/>
        <rFont val="Arial"/>
        <family val="2"/>
      </rPr>
      <t xml:space="preserve">tercera línea de defensa </t>
    </r>
    <r>
      <rPr>
        <sz val="11"/>
        <color theme="1"/>
        <rFont val="Arial"/>
        <family val="2"/>
      </rPr>
      <t>como responsable de evaluar el  diseño y ejecución de los controles que se han establecido por parte de la primera línea de defensa y que se han revisado por la segunda línea de defensa, con el fin de presentar un informe de evaluación a la gestión de riesgos institucional.</t>
    </r>
  </si>
  <si>
    <t>Nombres y apellidos responsable de la evaluación</t>
  </si>
  <si>
    <r>
      <t xml:space="preserve">Criterio 1: </t>
    </r>
    <r>
      <rPr>
        <i/>
        <sz val="10"/>
        <color theme="4"/>
        <rFont val="Arial"/>
        <family val="2"/>
      </rPr>
      <t xml:space="preserve">…registre observaciones del criterio…
</t>
    </r>
    <r>
      <rPr>
        <sz val="10"/>
        <rFont val="Arial"/>
        <family val="2"/>
      </rPr>
      <t>Criterio 2:</t>
    </r>
    <r>
      <rPr>
        <i/>
        <sz val="10"/>
        <color theme="4"/>
        <rFont val="Arial"/>
        <family val="2"/>
      </rPr>
      <t xml:space="preserve"> …registre observaciones del criterio…
</t>
    </r>
    <r>
      <rPr>
        <sz val="10"/>
        <rFont val="Arial"/>
        <family val="2"/>
      </rPr>
      <t>Criterio 3:</t>
    </r>
    <r>
      <rPr>
        <i/>
        <sz val="10"/>
        <color theme="4"/>
        <rFont val="Arial"/>
        <family val="2"/>
      </rPr>
      <t xml:space="preserve"> …registre observaciones del criterio…
</t>
    </r>
    <r>
      <rPr>
        <sz val="10"/>
        <rFont val="Arial"/>
        <family val="2"/>
      </rPr>
      <t>Criterio 4:</t>
    </r>
    <r>
      <rPr>
        <i/>
        <sz val="10"/>
        <color theme="4"/>
        <rFont val="Arial"/>
        <family val="2"/>
      </rPr>
      <t xml:space="preserve"> …registre observaciones del criterio…
</t>
    </r>
    <r>
      <rPr>
        <sz val="10"/>
        <rFont val="Arial"/>
        <family val="2"/>
      </rPr>
      <t>Criterio 5:</t>
    </r>
    <r>
      <rPr>
        <i/>
        <sz val="10"/>
        <color theme="4"/>
        <rFont val="Arial"/>
        <family val="2"/>
      </rPr>
      <t xml:space="preserve"> …registre observaciones del criterio…
</t>
    </r>
    <r>
      <rPr>
        <sz val="10"/>
        <rFont val="Arial"/>
        <family val="2"/>
      </rPr>
      <t>Criterio 6:</t>
    </r>
    <r>
      <rPr>
        <i/>
        <sz val="10"/>
        <color theme="4"/>
        <rFont val="Arial"/>
        <family val="2"/>
      </rPr>
      <t xml:space="preserve"> …registre observaciones del criterio...</t>
    </r>
  </si>
  <si>
    <t>PARAMETROS</t>
  </si>
  <si>
    <t>CRITERIOS DE EVALUACIÓN</t>
  </si>
  <si>
    <t>Asignación del responsable</t>
  </si>
  <si>
    <t>Segregación y autoridad del responsable</t>
  </si>
  <si>
    <t>Periodicidad</t>
  </si>
  <si>
    <t>Propósito</t>
  </si>
  <si>
    <t>¿Cómo se realiza la actividad del control?</t>
  </si>
  <si>
    <t>¿Qué pasa con las observaciones o desviaciones?</t>
  </si>
  <si>
    <t>Evidencia de la ejecución del control</t>
  </si>
  <si>
    <t>Atención a la ciudadanía</t>
  </si>
  <si>
    <t>Auditoría y control</t>
  </si>
  <si>
    <t>No asignado</t>
  </si>
  <si>
    <t>Inadecuado</t>
  </si>
  <si>
    <t>Inoportuna</t>
  </si>
  <si>
    <t>Detectar</t>
  </si>
  <si>
    <t>No confiable</t>
  </si>
  <si>
    <t>No se investigan y resuelven oportunamente</t>
  </si>
  <si>
    <t>Incompleta</t>
  </si>
  <si>
    <t>Comunicación estratégica</t>
  </si>
  <si>
    <t>No es un control</t>
  </si>
  <si>
    <t>No existe</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</si>
  <si>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</si>
  <si>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</si>
  <si>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</si>
  <si>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</si>
  <si>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</si>
  <si>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</si>
  <si>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</si>
  <si>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conocimiento</t>
  </si>
  <si>
    <t>RANGO DE CALIFICACIÓN DEL DISEÑO</t>
  </si>
  <si>
    <t>RESULTADO - PESO EN LA EVALUACIÓN DEL DISEÑO DEL CONTROL</t>
  </si>
  <si>
    <t>Min</t>
  </si>
  <si>
    <t>Max</t>
  </si>
  <si>
    <t>RESULTADO
- PESO DE LA EJECUCIÓN DEL CONTROL -</t>
  </si>
  <si>
    <t>Gestión del sistema integrado</t>
  </si>
  <si>
    <t>Fuerte</t>
  </si>
  <si>
    <t>Calificación entre 96 y 100</t>
  </si>
  <si>
    <t>Gestión financiera</t>
  </si>
  <si>
    <t>Moderado</t>
  </si>
  <si>
    <t>Calificación entre 86 y 95</t>
  </si>
  <si>
    <t>Gestión jurídica</t>
  </si>
  <si>
    <t>Débil</t>
  </si>
  <si>
    <t>Calificación entre 0 y 85</t>
  </si>
  <si>
    <t>El control no se ejecuta por parte del responsable.</t>
  </si>
  <si>
    <t>Gestión logística</t>
  </si>
  <si>
    <t>Inspección, vigilancia y control</t>
  </si>
  <si>
    <t>Planeación estratégica</t>
  </si>
  <si>
    <t>ANÁLISIS</t>
  </si>
  <si>
    <t>Prestación de los servicios sociales para la inclusión social</t>
  </si>
  <si>
    <t>PESO DEL DISEÑO DE CADA CONTROL</t>
  </si>
  <si>
    <t>PESO DE LA EJECUCIÓN DE CADA CONTROL</t>
  </si>
  <si>
    <r>
      <t xml:space="preserve">SOLIDEZ INDIVIDUAL DE CADA CONTROL
</t>
    </r>
    <r>
      <rPr>
        <b/>
        <sz val="11"/>
        <color theme="1"/>
        <rFont val="Calibri"/>
        <family val="2"/>
        <scheme val="minor"/>
      </rPr>
      <t>FUERTE: 100
MODERADO: 50
DÉBIL: 0</t>
    </r>
  </si>
  <si>
    <r>
      <t xml:space="preserve">DEBE ESTABLECER ACCIONES PARA FORTALECER EL CONTROL
</t>
    </r>
    <r>
      <rPr>
        <b/>
        <sz val="11"/>
        <color theme="1"/>
        <rFont val="Calibri"/>
        <family val="2"/>
        <scheme val="minor"/>
      </rPr>
      <t>SI / NO</t>
    </r>
  </si>
  <si>
    <t>Tecnologías de la información</t>
  </si>
  <si>
    <t>fuerte:
calificación entre 96 y 100"</t>
  </si>
  <si>
    <t>Fuerte (siempre se ejecuta)</t>
  </si>
  <si>
    <t>fuerte + fuerte = fuerte</t>
  </si>
  <si>
    <t>No</t>
  </si>
  <si>
    <t>Moderado (algunas veces)</t>
  </si>
  <si>
    <t>fuerte + moderado = moderado</t>
  </si>
  <si>
    <t>Sí</t>
  </si>
  <si>
    <t>Debil (no se ejecuta)</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</si>
  <si>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</si>
  <si>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</si>
  <si>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</si>
  <si>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</si>
  <si>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</si>
  <si>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</si>
  <si>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</si>
  <si>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</si>
  <si>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</si>
  <si>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PROCESO GESTIÓN DEL SITEMA INTEGRADO - SIG
FORMATO ANÁLISIS Y EVALUACIÓN DEL DISEÑO DE LOS CONTROLES PARA LA MITIGACIÓN DEL RIESGO</t>
  </si>
  <si>
    <t>Memo I2019022551 - 29/04/2019</t>
  </si>
  <si>
    <t>2 de 2</t>
  </si>
  <si>
    <t>CALIFICACIÓN DE LA SOLIDEZ DEL CONJUNTO DE CONTROLES</t>
  </si>
  <si>
    <t>El promedio de la solidez individual de cada control al sumarlos y ponderarlos es igual a 100.</t>
  </si>
  <si>
    <t>El promedio de la solidez individual de cada control
al sumarlos y ponderarlos está entre 50 y 99.</t>
  </si>
  <si>
    <t>El promedio de la solidez individual de cada control
al sumarlos y ponderarlos es menor a 50.</t>
  </si>
  <si>
    <r>
      <rPr>
        <b/>
        <sz val="11"/>
        <color theme="1"/>
        <rFont val="Calibri"/>
        <family val="2"/>
        <scheme val="minor"/>
      </rPr>
      <t xml:space="preserve">Importante: </t>
    </r>
    <r>
      <rPr>
        <sz val="11"/>
        <color theme="1"/>
        <rFont val="Calibri"/>
        <family val="2"/>
        <scheme val="minor"/>
      </rPr>
      <t>La solidez del conjunto de controles se obtiene calculando el promedio aritmético simple de los controles por cada riesgo.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</si>
</sst>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1"/>
      <color theme="1"/>
      <name val="Arial"/>
      <family val="2"/>
    </font>
    <font>
      <sz val="10"/>
      <color theme="4" tint="-0.249977111117893"/>
      <name val="Arial"/>
      <family val="2"/>
    </font>
    <font>
      <i/>
      <sz val="10"/>
      <color theme="4" tint="-0.249977111117893"/>
      <name val="Arial"/>
      <family val="2"/>
    </font>
    <font>
      <sz val="10"/>
      <name val="Arial"/>
      <family val="2"/>
    </font>
    <font>
      <u/>
      <sz val="10"/>
      <color indexed="12"/>
      <name val="Arial"/>
      <family val="2"/>
    </font>
    <font>
      <i/>
      <sz val="11"/>
      <color theme="4" tint="-0.249977111117893"/>
      <name val="Arial"/>
      <family val="2"/>
    </font>
    <font>
      <b/>
      <sz val="11"/>
      <color theme="4" tint="-0.249977111117893"/>
      <name val="Arial"/>
      <family val="2"/>
    </font>
    <font>
      <b/>
      <sz val="11"/>
      <color theme="1"/>
      <name val="Calibri"/>
      <family val="2"/>
      <scheme val="minor"/>
    </font>
    <font>
      <sz val="10"/>
      <color theme="1"/>
      <name val="Calibri"/>
      <family val="2"/>
      <scheme val="minor"/>
    </font>
    <font>
      <sz val="8"/>
      <color indexed="81"/>
      <name val="Arial"/>
      <family val="2"/>
    </font>
    <font>
      <sz val="12"/>
      <name val="Arial"/>
      <family val="2"/>
    </font>
    <font>
      <sz val="11"/>
      <name val="Arial"/>
      <family val="2"/>
    </font>
    <font>
      <sz val="11"/>
      <color theme="1"/>
      <name val="Arial"/>
      <family val="2"/>
    </font>
    <font>
      <b/>
      <i/>
      <sz val="10"/>
      <name val="Arial"/>
      <family val="2"/>
    </font>
    <font>
      <i/>
      <sz val="10"/>
      <color theme="4"/>
      <name val="Arial"/>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4">
    <xf numFmtId="0" fontId="0" fillId="0" borderId="0"/>
    <xf numFmtId="0" fontId="1" fillId="0" borderId="0"/>
    <xf numFmtId="0" fontId="8" fillId="0" borderId="0"/>
    <xf numFmtId="0" fontId="9" fillId="0" borderId="0" applyNumberFormat="0" applyFill="0" applyBorder="0" applyAlignment="0" applyProtection="0">
      <alignment vertical="top"/>
      <protection locked="0"/>
    </xf>
  </cellStyleXfs>
  <cellXfs count="116">
    <xf numFmtId="0" fontId="0" fillId="0" borderId="0" xfId="0"/>
    <xf numFmtId="0" fontId="1"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2" fillId="2" borderId="0" xfId="0" applyFont="1" applyFill="1" applyAlignment="1">
      <alignment horizontal="center" wrapText="1"/>
    </xf>
    <xf numFmtId="0" fontId="1" fillId="2" borderId="0" xfId="0" applyFont="1" applyFill="1" applyAlignment="1">
      <alignment horizontal="left" wrapText="1"/>
    </xf>
    <xf numFmtId="0" fontId="6" fillId="2" borderId="0" xfId="0" applyFont="1" applyFill="1" applyBorder="1" applyAlignment="1">
      <alignment horizontal="center" wrapText="1"/>
    </xf>
    <xf numFmtId="0" fontId="1" fillId="2" borderId="0" xfId="0" applyFont="1" applyFill="1" applyBorder="1" applyAlignment="1">
      <alignment horizontal="left" wrapText="1"/>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0" applyFont="1"/>
    <xf numFmtId="0" fontId="0" fillId="0" borderId="0" xfId="0" applyAlignment="1">
      <alignment vertical="center"/>
    </xf>
    <xf numFmtId="0" fontId="0" fillId="0" borderId="1" xfId="0" applyBorder="1" applyAlignment="1">
      <alignment vertical="center"/>
    </xf>
    <xf numFmtId="0" fontId="13"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1"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12" fillId="3" borderId="0" xfId="0" applyFont="1" applyFill="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center" wrapText="1"/>
    </xf>
    <xf numFmtId="0" fontId="0" fillId="0" borderId="0" xfId="0" applyBorder="1"/>
    <xf numFmtId="0" fontId="0" fillId="4" borderId="1" xfId="0" applyFill="1" applyBorder="1" applyAlignment="1">
      <alignment horizontal="center" vertical="center" wrapText="1"/>
    </xf>
    <xf numFmtId="0" fontId="0" fillId="0" borderId="1" xfId="0" applyBorder="1" applyAlignment="1">
      <alignment horizontal="left" vertical="center"/>
    </xf>
    <xf numFmtId="0" fontId="4" fillId="2" borderId="1" xfId="1"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xf>
    <xf numFmtId="0" fontId="12" fillId="3" borderId="0" xfId="0" applyFont="1" applyFill="1" applyBorder="1" applyAlignment="1">
      <alignment horizontal="center" vertical="center"/>
    </xf>
    <xf numFmtId="0" fontId="0" fillId="4" borderId="0" xfId="0"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12" fillId="0" borderId="0" xfId="0" applyFont="1" applyFill="1" applyBorder="1" applyAlignment="1"/>
    <xf numFmtId="0" fontId="0" fillId="4" borderId="1" xfId="0" applyFill="1" applyBorder="1" applyAlignment="1">
      <alignment horizontal="centerContinuous" vertical="center" wrapText="1"/>
    </xf>
    <xf numFmtId="0" fontId="0" fillId="0" borderId="2" xfId="0" applyBorder="1" applyAlignment="1">
      <alignment vertical="center"/>
    </xf>
    <xf numFmtId="0" fontId="0" fillId="4" borderId="5" xfId="0" applyFill="1" applyBorder="1" applyAlignment="1">
      <alignment horizontal="centerContinuous"/>
    </xf>
    <xf numFmtId="0" fontId="0" fillId="3" borderId="0" xfId="0" applyFill="1" applyBorder="1" applyAlignment="1">
      <alignment horizontal="right" vertical="center" wrapText="1"/>
    </xf>
    <xf numFmtId="0" fontId="4"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2" fillId="2" borderId="1" xfId="0" applyFont="1" applyFill="1" applyBorder="1" applyAlignment="1">
      <alignment wrapText="1"/>
    </xf>
    <xf numFmtId="0" fontId="1" fillId="7" borderId="3"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1" fillId="7"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vertical="center" wrapText="1"/>
      <protection locked="0"/>
    </xf>
    <xf numFmtId="0" fontId="20" fillId="2" borderId="1" xfId="0" applyFont="1" applyFill="1" applyBorder="1" applyAlignment="1" applyProtection="1">
      <alignment horizontal="left"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2" borderId="0" xfId="0" applyNumberFormat="1" applyFont="1" applyFill="1" applyBorder="1" applyAlignment="1">
      <alignment horizontal="right" vertical="center" wrapText="1"/>
    </xf>
    <xf numFmtId="0" fontId="1" fillId="2" borderId="1"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2" xfId="0" applyFont="1" applyFill="1" applyBorder="1" applyAlignment="1">
      <alignment horizontal="center"/>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0" xfId="0" applyNumberFormat="1" applyFont="1" applyFill="1" applyBorder="1" applyAlignment="1">
      <alignment horizontal="right" vertical="center" wrapText="1"/>
    </xf>
    <xf numFmtId="0" fontId="1" fillId="2" borderId="11" xfId="0" applyNumberFormat="1" applyFont="1" applyFill="1" applyBorder="1" applyAlignment="1">
      <alignment horizontal="right"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5"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cellXfs>
  <cellStyles count="4">
    <cellStyle name="Hipervínculo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216750</xdr:colOff>
      <xdr:row>1</xdr:row>
      <xdr:rowOff>125864</xdr:rowOff>
    </xdr:from>
    <xdr:to>
      <xdr:col>1</xdr:col>
      <xdr:colOff>1904999</xdr:colOff>
      <xdr:row>4</xdr:row>
      <xdr:rowOff>190501</xdr:rowOff>
    </xdr:to>
    <xdr:pic>
      <xdr:nvPicPr>
        <xdr:cNvPr id="3" name="Imagen 2"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813" y="161583"/>
          <a:ext cx="1688249" cy="107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64350</xdr:colOff>
      <xdr:row>1</xdr:row>
      <xdr:rowOff>197301</xdr:rowOff>
    </xdr:from>
    <xdr:to>
      <xdr:col>1</xdr:col>
      <xdr:colOff>1171984</xdr:colOff>
      <xdr:row>4</xdr:row>
      <xdr:rowOff>104775</xdr:rowOff>
    </xdr:to>
    <xdr:pic>
      <xdr:nvPicPr>
        <xdr:cNvPr id="2" name="Imagen 1" descr="escudo-alc">
          <a:extLst>
            <a:ext uri="{FF2B5EF4-FFF2-40B4-BE49-F238E27FC236}">
              <a16:creationId xmlns:a16="http://schemas.microsoft.com/office/drawing/2014/main" id="{89C11749-3E5C-4C56-B405-0F5289635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25" y="340176"/>
          <a:ext cx="1107634" cy="82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IS%202019/RIESGOS/RIESGOS%20IVC/Riesgos%20finales%20IVC%2013092019/20190913%20Evaluaci&#243;n%20de%20controles%20riesgo%20proceso%20IVC%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_controles"/>
      <sheetName val="parametros"/>
      <sheetName val="anexo"/>
    </sheetNames>
    <sheetDataSet>
      <sheetData sheetId="0">
        <row r="14">
          <cell r="F14" t="str">
            <v>Asignado</v>
          </cell>
          <cell r="G14" t="str">
            <v>Adecuado</v>
          </cell>
          <cell r="H14" t="str">
            <v>Oportuna</v>
          </cell>
          <cell r="I14" t="str">
            <v>Prevenir</v>
          </cell>
          <cell r="J14" t="str">
            <v>Confiable</v>
          </cell>
          <cell r="K14" t="str">
            <v>Se investigan y resuelven oportunamente</v>
          </cell>
          <cell r="L14" t="str">
            <v>Completa</v>
          </cell>
        </row>
        <row r="15">
          <cell r="F15" t="str">
            <v>Asignado</v>
          </cell>
          <cell r="G15" t="str">
            <v>Adecuado</v>
          </cell>
          <cell r="H15" t="str">
            <v>Oportuna</v>
          </cell>
          <cell r="I15" t="str">
            <v>Prevenir</v>
          </cell>
          <cell r="J15" t="str">
            <v>Confiable</v>
          </cell>
          <cell r="K15" t="str">
            <v>Se investigan y resuelven oportunamente</v>
          </cell>
          <cell r="L15" t="str">
            <v>Completa</v>
          </cell>
        </row>
      </sheetData>
      <sheetData sheetId="1">
        <row r="5">
          <cell r="F5" t="str">
            <v>Asignado</v>
          </cell>
          <cell r="G5">
            <v>15</v>
          </cell>
          <cell r="H5" t="str">
            <v>Adecuado</v>
          </cell>
          <cell r="I5">
            <v>15</v>
          </cell>
          <cell r="J5" t="str">
            <v>Oportuna</v>
          </cell>
          <cell r="K5">
            <v>15</v>
          </cell>
          <cell r="L5" t="str">
            <v>Prevenir</v>
          </cell>
          <cell r="M5">
            <v>15</v>
          </cell>
          <cell r="N5" t="str">
            <v>Confiable</v>
          </cell>
          <cell r="O5">
            <v>15</v>
          </cell>
          <cell r="P5" t="str">
            <v>Se investigan y resuelven oportunamente</v>
          </cell>
          <cell r="Q5">
            <v>15</v>
          </cell>
          <cell r="R5" t="str">
            <v>Completa</v>
          </cell>
          <cell r="S5">
            <v>10</v>
          </cell>
        </row>
        <row r="6">
          <cell r="F6" t="str">
            <v>No asignado</v>
          </cell>
          <cell r="G6">
            <v>0</v>
          </cell>
          <cell r="H6" t="str">
            <v>Inadecuado</v>
          </cell>
          <cell r="I6">
            <v>0</v>
          </cell>
          <cell r="J6" t="str">
            <v>Inoportuna</v>
          </cell>
          <cell r="K6">
            <v>0</v>
          </cell>
          <cell r="L6" t="str">
            <v>Detectar</v>
          </cell>
          <cell r="M6">
            <v>10</v>
          </cell>
          <cell r="N6" t="str">
            <v>No confiable</v>
          </cell>
          <cell r="O6">
            <v>0</v>
          </cell>
          <cell r="P6" t="str">
            <v>No se investigan y resuelven oportunamente</v>
          </cell>
          <cell r="Q6">
            <v>0</v>
          </cell>
          <cell r="R6" t="str">
            <v>Incompleta</v>
          </cell>
          <cell r="S6">
            <v>5</v>
          </cell>
        </row>
        <row r="7">
          <cell r="L7" t="str">
            <v>No es un control</v>
          </cell>
          <cell r="M7">
            <v>0</v>
          </cell>
          <cell r="R7" t="str">
            <v>No existe</v>
          </cell>
          <cell r="S7">
            <v>0</v>
          </cell>
        </row>
        <row r="16">
          <cell r="F16" t="str">
            <v>Fuerte</v>
          </cell>
          <cell r="J16">
            <v>100</v>
          </cell>
          <cell r="L16" t="str">
            <v>El control se ejecuta de manera consistente por parte del responsable.</v>
          </cell>
          <cell r="M16" t="str">
            <v>Fuerte</v>
          </cell>
        </row>
        <row r="17">
          <cell r="F17" t="str">
            <v>Moderado</v>
          </cell>
          <cell r="J17">
            <v>95</v>
          </cell>
          <cell r="L17" t="str">
            <v>El control se ejecuta algunas veces por parte del responsable.</v>
          </cell>
          <cell r="M17" t="str">
            <v>Moderado</v>
          </cell>
        </row>
        <row r="18">
          <cell r="F18" t="str">
            <v>Débil</v>
          </cell>
          <cell r="J18">
            <v>85</v>
          </cell>
          <cell r="L18" t="str">
            <v>El control no se ejecuta por parte del responsable.</v>
          </cell>
          <cell r="M18" t="str">
            <v>Débil</v>
          </cell>
        </row>
        <row r="23">
          <cell r="K23" t="str">
            <v>FuerteFuerte</v>
          </cell>
          <cell r="L23">
            <v>100</v>
          </cell>
          <cell r="M23" t="str">
            <v>No</v>
          </cell>
        </row>
        <row r="24">
          <cell r="K24" t="str">
            <v>FuerteModerado</v>
          </cell>
          <cell r="L24">
            <v>100</v>
          </cell>
          <cell r="M24" t="str">
            <v>Sí</v>
          </cell>
        </row>
        <row r="25">
          <cell r="K25" t="str">
            <v>FuerteDébil</v>
          </cell>
          <cell r="L25">
            <v>100</v>
          </cell>
          <cell r="M25" t="str">
            <v>Sí</v>
          </cell>
        </row>
        <row r="26">
          <cell r="K26" t="str">
            <v>ModeradoFuerte</v>
          </cell>
          <cell r="L26">
            <v>50</v>
          </cell>
          <cell r="M26" t="str">
            <v>Sí</v>
          </cell>
        </row>
        <row r="27">
          <cell r="K27" t="str">
            <v>ModeradoModerado</v>
          </cell>
          <cell r="L27">
            <v>50</v>
          </cell>
          <cell r="M27" t="str">
            <v>Sí</v>
          </cell>
        </row>
        <row r="28">
          <cell r="K28" t="str">
            <v>ModeradoDébil</v>
          </cell>
          <cell r="L28">
            <v>50</v>
          </cell>
          <cell r="M28" t="str">
            <v>Sí</v>
          </cell>
        </row>
        <row r="29">
          <cell r="K29" t="str">
            <v>DébilFuerte</v>
          </cell>
          <cell r="L29">
            <v>0</v>
          </cell>
          <cell r="M29" t="str">
            <v>Sí</v>
          </cell>
        </row>
        <row r="30">
          <cell r="K30" t="str">
            <v>DébilModerado</v>
          </cell>
          <cell r="L30">
            <v>0</v>
          </cell>
          <cell r="M30" t="str">
            <v>Sí</v>
          </cell>
        </row>
        <row r="31">
          <cell r="K31" t="str">
            <v>DébilDébil</v>
          </cell>
          <cell r="L31">
            <v>0</v>
          </cell>
          <cell r="M31" t="str">
            <v>Sí</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1"/>
  <sheetViews>
    <sheetView tabSelected="1" zoomScale="85" zoomScaleNormal="85" zoomScaleSheetLayoutView="70" zoomScalePageLayoutView="25" workbookViewId="0">
      <selection activeCell="H26" sqref="H26"/>
    </sheetView>
  </sheetViews>
  <sheetFormatPr defaultColWidth="2.85546875" defaultRowHeight="12.75"/>
  <cols>
    <col min="1" max="1" width="1.140625" style="2" customWidth="1"/>
    <col min="2" max="2" width="32.28515625" style="5" customWidth="1"/>
    <col min="3" max="3" width="32.140625" style="6" customWidth="1"/>
    <col min="4" max="4" width="35.7109375" style="6" customWidth="1"/>
    <col min="5" max="5" width="61.5703125" style="3" customWidth="1"/>
    <col min="6" max="6" width="14" style="1" customWidth="1"/>
    <col min="7" max="7" width="16.85546875" style="3" customWidth="1"/>
    <col min="8" max="8" width="20" style="3" customWidth="1"/>
    <col min="9" max="9" width="18.7109375" style="6" customWidth="1"/>
    <col min="10" max="10" width="18.7109375" style="2" customWidth="1"/>
    <col min="11" max="11" width="20.140625" style="2" customWidth="1"/>
    <col min="12" max="12" width="18.7109375" style="2" customWidth="1"/>
    <col min="13" max="13" width="16" style="2" customWidth="1"/>
    <col min="14" max="14" width="26.42578125" style="2" customWidth="1"/>
    <col min="15" max="15" width="14.7109375" style="2" customWidth="1"/>
    <col min="16" max="16" width="13.42578125" style="2" customWidth="1"/>
    <col min="17" max="17" width="14.7109375" style="2" customWidth="1"/>
    <col min="18" max="19" width="33.28515625" style="2" customWidth="1"/>
    <col min="20" max="16384" width="2.85546875" style="2"/>
  </cols>
  <sheetData>
    <row r="1" spans="1:19" ht="5.25" customHeight="1"/>
    <row r="2" spans="1:19" ht="25.5" customHeight="1">
      <c r="B2" s="82"/>
      <c r="C2" s="81" t="s">
        <v>0</v>
      </c>
      <c r="D2" s="81"/>
      <c r="E2" s="81"/>
      <c r="F2" s="81"/>
      <c r="G2" s="81"/>
      <c r="H2" s="81"/>
      <c r="I2" s="81"/>
      <c r="J2" s="81"/>
      <c r="K2" s="81"/>
      <c r="L2" s="81"/>
      <c r="M2" s="81"/>
      <c r="N2" s="81"/>
      <c r="O2" s="81"/>
      <c r="P2" s="81"/>
      <c r="Q2" s="81"/>
      <c r="R2" s="61" t="s">
        <v>1</v>
      </c>
      <c r="S2" s="61" t="s">
        <v>2</v>
      </c>
    </row>
    <row r="3" spans="1:19" ht="25.5" customHeight="1">
      <c r="B3" s="83"/>
      <c r="C3" s="81"/>
      <c r="D3" s="81"/>
      <c r="E3" s="81"/>
      <c r="F3" s="81"/>
      <c r="G3" s="81"/>
      <c r="H3" s="81"/>
      <c r="I3" s="81"/>
      <c r="J3" s="81"/>
      <c r="K3" s="81"/>
      <c r="L3" s="81"/>
      <c r="M3" s="81"/>
      <c r="N3" s="81"/>
      <c r="O3" s="81"/>
      <c r="P3" s="81"/>
      <c r="Q3" s="81"/>
      <c r="R3" s="61" t="s">
        <v>3</v>
      </c>
      <c r="S3" s="61">
        <v>1</v>
      </c>
    </row>
    <row r="4" spans="1:19" ht="29.25" customHeight="1">
      <c r="B4" s="83"/>
      <c r="C4" s="81"/>
      <c r="D4" s="81"/>
      <c r="E4" s="81"/>
      <c r="F4" s="81"/>
      <c r="G4" s="81"/>
      <c r="H4" s="81"/>
      <c r="I4" s="81"/>
      <c r="J4" s="81"/>
      <c r="K4" s="81"/>
      <c r="L4" s="81"/>
      <c r="M4" s="81"/>
      <c r="N4" s="81"/>
      <c r="O4" s="81"/>
      <c r="P4" s="81"/>
      <c r="Q4" s="81"/>
      <c r="R4" s="61" t="s">
        <v>4</v>
      </c>
      <c r="S4" s="61" t="s">
        <v>5</v>
      </c>
    </row>
    <row r="5" spans="1:19" ht="25.5" customHeight="1">
      <c r="B5" s="84"/>
      <c r="C5" s="81"/>
      <c r="D5" s="81"/>
      <c r="E5" s="81"/>
      <c r="F5" s="81"/>
      <c r="G5" s="81"/>
      <c r="H5" s="81"/>
      <c r="I5" s="81"/>
      <c r="J5" s="81"/>
      <c r="K5" s="81"/>
      <c r="L5" s="81"/>
      <c r="M5" s="81"/>
      <c r="N5" s="81"/>
      <c r="O5" s="81"/>
      <c r="P5" s="81"/>
      <c r="Q5" s="81"/>
      <c r="R5" s="61" t="s">
        <v>6</v>
      </c>
      <c r="S5" s="61" t="s">
        <v>7</v>
      </c>
    </row>
    <row r="6" spans="1:19" ht="12" customHeight="1">
      <c r="B6" s="2"/>
      <c r="C6" s="11"/>
      <c r="D6" s="11"/>
      <c r="E6" s="11"/>
      <c r="F6" s="11"/>
      <c r="G6" s="11"/>
      <c r="H6" s="11"/>
      <c r="I6" s="8"/>
    </row>
    <row r="7" spans="1:19" ht="15" customHeight="1">
      <c r="B7" s="97" t="s">
        <v>8</v>
      </c>
      <c r="C7" s="97"/>
      <c r="D7" s="97"/>
      <c r="E7" s="97"/>
      <c r="F7" s="97"/>
      <c r="G7" s="97"/>
      <c r="H7" s="97"/>
      <c r="I7" s="97"/>
      <c r="J7" s="97"/>
      <c r="K7" s="97"/>
      <c r="L7" s="97"/>
      <c r="M7" s="97"/>
      <c r="N7" s="97"/>
      <c r="O7" s="97"/>
      <c r="P7" s="97"/>
      <c r="Q7" s="97"/>
      <c r="R7" s="97"/>
      <c r="S7" s="97"/>
    </row>
    <row r="8" spans="1:19">
      <c r="B8" s="12"/>
      <c r="C8" s="9"/>
      <c r="D8" s="9"/>
      <c r="E8" s="4"/>
      <c r="G8" s="4"/>
      <c r="H8" s="7"/>
      <c r="I8" s="8"/>
    </row>
    <row r="9" spans="1:19" ht="15">
      <c r="A9" s="14"/>
      <c r="B9" s="56" t="s">
        <v>9</v>
      </c>
      <c r="C9" s="70">
        <v>43721</v>
      </c>
      <c r="D9" s="54"/>
      <c r="E9" s="53"/>
      <c r="F9" s="87" t="s">
        <v>10</v>
      </c>
      <c r="G9" s="87"/>
      <c r="H9" s="87"/>
      <c r="I9" s="80" t="s">
        <v>11</v>
      </c>
      <c r="J9" s="80"/>
      <c r="K9" s="80"/>
      <c r="L9" s="54"/>
      <c r="M9" s="55"/>
      <c r="N9" s="55"/>
      <c r="O9" s="55"/>
      <c r="P9" s="55"/>
      <c r="Q9" s="55"/>
    </row>
    <row r="10" spans="1:19">
      <c r="B10" s="12"/>
      <c r="C10" s="9"/>
      <c r="D10" s="9"/>
      <c r="E10" s="4"/>
      <c r="G10" s="4"/>
      <c r="H10" s="7"/>
      <c r="I10" s="8"/>
    </row>
    <row r="11" spans="1:19" s="10" customFormat="1" ht="47.25" customHeight="1">
      <c r="B11" s="81" t="s">
        <v>12</v>
      </c>
      <c r="C11" s="81" t="s">
        <v>13</v>
      </c>
      <c r="D11" s="89" t="s">
        <v>14</v>
      </c>
      <c r="E11" s="81" t="s">
        <v>15</v>
      </c>
      <c r="F11" s="81" t="s">
        <v>16</v>
      </c>
      <c r="G11" s="81"/>
      <c r="H11" s="81"/>
      <c r="I11" s="81"/>
      <c r="J11" s="81"/>
      <c r="K11" s="81"/>
      <c r="L11" s="81"/>
      <c r="M11" s="92" t="s">
        <v>17</v>
      </c>
      <c r="N11" s="60" t="s">
        <v>18</v>
      </c>
      <c r="O11" s="92" t="s">
        <v>19</v>
      </c>
      <c r="P11" s="85" t="s">
        <v>20</v>
      </c>
      <c r="Q11" s="85" t="s">
        <v>21</v>
      </c>
    </row>
    <row r="12" spans="1:19" s="10" customFormat="1" ht="44.25" customHeight="1">
      <c r="B12" s="81"/>
      <c r="C12" s="81"/>
      <c r="D12" s="90"/>
      <c r="E12" s="81"/>
      <c r="F12" s="95" t="s">
        <v>22</v>
      </c>
      <c r="G12" s="96"/>
      <c r="H12" s="57" t="s">
        <v>23</v>
      </c>
      <c r="I12" s="57" t="s">
        <v>24</v>
      </c>
      <c r="J12" s="57" t="s">
        <v>25</v>
      </c>
      <c r="K12" s="57" t="s">
        <v>26</v>
      </c>
      <c r="L12" s="57" t="s">
        <v>27</v>
      </c>
      <c r="M12" s="92"/>
      <c r="N12" s="93" t="s">
        <v>28</v>
      </c>
      <c r="O12" s="92" t="s">
        <v>29</v>
      </c>
      <c r="P12" s="85"/>
      <c r="Q12" s="85"/>
    </row>
    <row r="13" spans="1:19" s="10" customFormat="1" ht="147.75" customHeight="1">
      <c r="B13" s="81"/>
      <c r="C13" s="81"/>
      <c r="D13" s="91"/>
      <c r="E13" s="81"/>
      <c r="F13" s="73" t="s">
        <v>30</v>
      </c>
      <c r="G13" s="73" t="s">
        <v>31</v>
      </c>
      <c r="H13" s="73" t="s">
        <v>32</v>
      </c>
      <c r="I13" s="33" t="s">
        <v>33</v>
      </c>
      <c r="J13" s="73" t="s">
        <v>34</v>
      </c>
      <c r="K13" s="73" t="s">
        <v>35</v>
      </c>
      <c r="L13" s="73" t="s">
        <v>36</v>
      </c>
      <c r="M13" s="92"/>
      <c r="N13" s="94"/>
      <c r="O13" s="92"/>
      <c r="P13" s="85"/>
      <c r="Q13" s="85"/>
    </row>
    <row r="14" spans="1:19" s="13" customFormat="1" ht="382.5">
      <c r="B14" s="64" t="s">
        <v>37</v>
      </c>
      <c r="C14" s="65" t="s">
        <v>38</v>
      </c>
      <c r="D14" s="65" t="s">
        <v>39</v>
      </c>
      <c r="E14" s="66" t="s">
        <v>40</v>
      </c>
      <c r="F14" s="75" t="s">
        <v>41</v>
      </c>
      <c r="G14" s="75" t="s">
        <v>42</v>
      </c>
      <c r="H14" s="75" t="s">
        <v>43</v>
      </c>
      <c r="I14" s="75" t="s">
        <v>44</v>
      </c>
      <c r="J14" s="75" t="s">
        <v>45</v>
      </c>
      <c r="K14" s="75" t="s">
        <v>46</v>
      </c>
      <c r="L14" s="75" t="s">
        <v>47</v>
      </c>
      <c r="M14" s="52" t="str">
        <f>IF(_xlfn.IFNA(
VLOOKUP([1]eval_controles!F14,[1]parametros!F$5:G$6,2,FALSE)
+VLOOKUP([1]eval_controles!G14,[1]parametros!H$5:I$6,2,FALSE)
+VLOOKUP([1]eval_controles!H14,[1]parametros!J$5:K$6,2,FALSE)
+VLOOKUP([1]eval_controles!I14,[1]parametros!L$5:M$7,2,FALSE)
+VLOOKUP([1]eval_controles!J14,[1]parametros!N$5:O$6,2,FALSE)
+VLOOKUP([1]eval_controles!K14,[1]parametros!P$5:Q$6,2,FALSE)
+VLOOKUP([1]eval_controles!L14,[1]parametros!R$5:S$7,2,FALSE)," - ")&lt;=[1]parametros!$J$18,[1]parametros!$F$18,
IF(_xlfn.IFNA(
VLOOKUP([1]eval_controles!F14,[1]parametros!F$5:G$6,2,FALSE)
+VLOOKUP([1]eval_controles!G14,[1]parametros!H$5:I$6,2,FALSE)
+VLOOKUP([1]eval_controles!H14,[1]parametros!J$5:K$6,2,FALSE)
+VLOOKUP([1]eval_controles!I14,[1]parametros!L$5:M$7,2,FALSE)
+VLOOKUP([1]eval_controles!J14,[1]parametros!N$5:O$6,2,FALSE)
+VLOOKUP([1]eval_controles!K14,[1]parametros!P$5:Q$6,2,FALSE)
+VLOOKUP([1]eval_controles!L14,[1]parametros!R$5:S$7,2,FALSE)," - ")&lt;=[1]parametros!$J$17,[1]parametros!$F$17,
IF(_xlfn.IFNA(
VLOOKUP([1]eval_controles!F14,[1]parametros!F$5:G$6,2,FALSE)
+VLOOKUP([1]eval_controles!G14,[1]parametros!H$5:I$6,2,FALSE)
+VLOOKUP([1]eval_controles!H14,[1]parametros!J$5:K$6,2,FALSE)
+VLOOKUP([1]eval_controles!I14,[1]parametros!L$5:M$7,2,FALSE)
+VLOOKUP([1]eval_controles!J14,[1]parametros!N$5:O$6,2,FALSE)
+VLOOKUP([1]eval_controles!K14,[1]parametros!P$5:Q$6,2,FALSE)
+VLOOKUP([1]eval_controles!L14,[1]parametros!R$5:S$7,2,FALSE)," - ")&lt;=[1]parametros!$J$16,[1]parametros!$F$16," - "
)))</f>
        <v>Fuerte</v>
      </c>
      <c r="N14" s="58" t="s">
        <v>48</v>
      </c>
      <c r="O14" s="52" t="str">
        <f>_xlfn.IFNA(VLOOKUP(N14,[1]parametros!$L$16:$M$18,2,FALSE)," - ")</f>
        <v>Moderado</v>
      </c>
      <c r="P14" s="52" t="str">
        <f>_xlfn.IFNA(VLOOKUP(CONCATENATE(M14,O14),[1]parametros!K$23:M$31,3,FALSE)," - ")</f>
        <v>Sí</v>
      </c>
      <c r="Q14" s="52">
        <f>_xlfn.IFNA(VLOOKUP(CONCATENATE(M14,O14),[1]parametros!$K$23:$L$31,2,FALSE)," - ")</f>
        <v>100</v>
      </c>
    </row>
    <row r="15" spans="1:19" s="13" customFormat="1" ht="409.5">
      <c r="B15" s="67" t="s">
        <v>37</v>
      </c>
      <c r="C15" s="68" t="s">
        <v>49</v>
      </c>
      <c r="D15" s="68" t="s">
        <v>50</v>
      </c>
      <c r="E15" s="69" t="s">
        <v>51</v>
      </c>
      <c r="F15" s="75" t="s">
        <v>41</v>
      </c>
      <c r="G15" s="75" t="s">
        <v>42</v>
      </c>
      <c r="H15" s="75" t="s">
        <v>43</v>
      </c>
      <c r="I15" s="75" t="s">
        <v>44</v>
      </c>
      <c r="J15" s="75" t="s">
        <v>45</v>
      </c>
      <c r="K15" s="75" t="s">
        <v>46</v>
      </c>
      <c r="L15" s="75" t="s">
        <v>47</v>
      </c>
      <c r="M15" s="52" t="str">
        <f>IF(_xlfn.IFNA(
VLOOKUP([1]eval_controles!F15,[1]parametros!F$5:G$6,2,FALSE)
+VLOOKUP([1]eval_controles!G15,[1]parametros!H$5:I$6,2,FALSE)
+VLOOKUP([1]eval_controles!H15,[1]parametros!J$5:K$6,2,FALSE)
+VLOOKUP([1]eval_controles!I15,[1]parametros!L$5:M$7,2,FALSE)
+VLOOKUP([1]eval_controles!J15,[1]parametros!N$5:O$6,2,FALSE)
+VLOOKUP([1]eval_controles!K15,[1]parametros!P$5:Q$6,2,FALSE)
+VLOOKUP([1]eval_controles!L15,[1]parametros!R$5:S$7,2,FALSE)," - ")&lt;=[1]parametros!$J$18,[1]parametros!$F$18,
IF(_xlfn.IFNA(
VLOOKUP([1]eval_controles!F15,[1]parametros!F$5:G$6,2,FALSE)
+VLOOKUP([1]eval_controles!G15,[1]parametros!H$5:I$6,2,FALSE)
+VLOOKUP([1]eval_controles!H15,[1]parametros!J$5:K$6,2,FALSE)
+VLOOKUP([1]eval_controles!I15,[1]parametros!L$5:M$7,2,FALSE)
+VLOOKUP([1]eval_controles!J15,[1]parametros!N$5:O$6,2,FALSE)
+VLOOKUP([1]eval_controles!K15,[1]parametros!P$5:Q$6,2,FALSE)
+VLOOKUP([1]eval_controles!L15,[1]parametros!R$5:S$7,2,FALSE)," - ")&lt;=[1]parametros!$J$17,[1]parametros!$F$17,
IF(_xlfn.IFNA(
VLOOKUP([1]eval_controles!F15,[1]parametros!F$5:G$6,2,FALSE)
+VLOOKUP([1]eval_controles!G15,[1]parametros!H$5:I$6,2,FALSE)
+VLOOKUP([1]eval_controles!H15,[1]parametros!J$5:K$6,2,FALSE)
+VLOOKUP([1]eval_controles!I15,[1]parametros!L$5:M$7,2,FALSE)
+VLOOKUP([1]eval_controles!J15,[1]parametros!N$5:O$6,2,FALSE)
+VLOOKUP([1]eval_controles!K15,[1]parametros!P$5:Q$6,2,FALSE)
+VLOOKUP([1]eval_controles!L15,[1]parametros!R$5:S$7,2,FALSE)," - ")&lt;=[1]parametros!$J$16,[1]parametros!$F$16," - "
)))</f>
        <v>Fuerte</v>
      </c>
      <c r="N15" s="58" t="s">
        <v>52</v>
      </c>
      <c r="O15" s="52" t="str">
        <f>_xlfn.IFNA(VLOOKUP(N15,[1]parametros!$L$16:$M$18,2,FALSE)," - ")</f>
        <v>Fuerte</v>
      </c>
      <c r="P15" s="52" t="str">
        <f>_xlfn.IFNA(VLOOKUP(CONCATENATE(M15,O15),[1]parametros!K$23:M$31,3,FALSE)," - ")</f>
        <v>No</v>
      </c>
      <c r="Q15" s="52">
        <f>_xlfn.IFNA(VLOOKUP(CONCATENATE(M15,O15),[1]parametros!$K$23:$L$31,2,FALSE)," - ")</f>
        <v>100</v>
      </c>
    </row>
    <row r="16" spans="1:19" ht="15">
      <c r="A16" s="14"/>
      <c r="B16" s="53"/>
      <c r="C16" s="53"/>
      <c r="D16" s="53"/>
      <c r="E16" s="53"/>
      <c r="F16" s="54"/>
      <c r="G16" s="54"/>
      <c r="H16" s="54"/>
      <c r="I16" s="54"/>
      <c r="J16" s="54"/>
      <c r="K16" s="54"/>
      <c r="L16" s="54"/>
      <c r="M16" s="55"/>
      <c r="N16" s="55"/>
      <c r="O16" s="55"/>
      <c r="P16" s="55"/>
      <c r="Q16" s="55"/>
    </row>
    <row r="17" spans="1:19" ht="4.5" customHeight="1">
      <c r="A17" s="14"/>
      <c r="B17" s="56"/>
      <c r="C17" s="54"/>
      <c r="D17" s="54"/>
      <c r="E17" s="53"/>
      <c r="F17" s="74"/>
      <c r="G17" s="74"/>
      <c r="H17" s="74"/>
      <c r="I17" s="54"/>
      <c r="J17" s="54"/>
      <c r="K17" s="54"/>
      <c r="L17" s="54"/>
      <c r="M17" s="55"/>
      <c r="N17" s="55"/>
      <c r="O17" s="55"/>
      <c r="P17" s="55"/>
      <c r="Q17" s="55"/>
    </row>
    <row r="18" spans="1:19" ht="6.75" customHeight="1">
      <c r="A18" s="14"/>
      <c r="B18" s="53"/>
      <c r="C18" s="53"/>
      <c r="D18" s="53"/>
      <c r="E18" s="53"/>
      <c r="F18" s="54"/>
      <c r="G18" s="54"/>
      <c r="H18" s="54"/>
      <c r="I18" s="54"/>
      <c r="J18" s="54"/>
      <c r="K18" s="54"/>
      <c r="L18" s="54"/>
      <c r="M18" s="55"/>
      <c r="N18" s="55"/>
      <c r="O18" s="55"/>
      <c r="P18" s="55"/>
      <c r="Q18" s="55"/>
    </row>
    <row r="19" spans="1:19" ht="16.5" customHeight="1">
      <c r="A19" s="14"/>
      <c r="B19" s="97" t="s">
        <v>53</v>
      </c>
      <c r="C19" s="97"/>
      <c r="D19" s="97"/>
      <c r="E19" s="97"/>
      <c r="F19" s="97"/>
      <c r="G19" s="97"/>
      <c r="H19" s="97"/>
      <c r="I19" s="97"/>
      <c r="J19" s="97"/>
      <c r="K19" s="97"/>
      <c r="L19" s="97"/>
      <c r="M19" s="97"/>
      <c r="N19" s="97"/>
      <c r="O19" s="97"/>
      <c r="P19" s="97"/>
      <c r="Q19" s="97"/>
      <c r="R19" s="97"/>
      <c r="S19" s="97"/>
    </row>
    <row r="20" spans="1:19" ht="15">
      <c r="A20" s="14"/>
      <c r="B20" s="12"/>
      <c r="C20" s="9"/>
      <c r="D20" s="9"/>
      <c r="E20" s="4"/>
      <c r="F20" s="74"/>
      <c r="G20" s="74"/>
      <c r="H20" s="74"/>
      <c r="I20" s="8"/>
    </row>
    <row r="21" spans="1:19" ht="15">
      <c r="A21" s="14"/>
      <c r="B21" s="56" t="s">
        <v>9</v>
      </c>
      <c r="C21" s="70">
        <v>43843</v>
      </c>
      <c r="D21" s="54"/>
      <c r="E21" s="53"/>
      <c r="F21" s="87" t="s">
        <v>54</v>
      </c>
      <c r="G21" s="87"/>
      <c r="H21" s="87"/>
      <c r="I21" s="80" t="s">
        <v>55</v>
      </c>
      <c r="J21" s="80"/>
      <c r="K21" s="80"/>
      <c r="L21" s="54"/>
      <c r="M21" s="55"/>
      <c r="N21" s="55"/>
      <c r="O21" s="55"/>
      <c r="P21" s="55"/>
      <c r="Q21" s="55"/>
    </row>
    <row r="22" spans="1:19" ht="15">
      <c r="A22" s="14"/>
      <c r="B22" s="12"/>
      <c r="C22" s="9"/>
      <c r="D22" s="9"/>
      <c r="E22" s="4"/>
      <c r="F22" s="88"/>
      <c r="G22" s="88"/>
      <c r="H22" s="88"/>
      <c r="I22" s="8"/>
    </row>
    <row r="23" spans="1:19" ht="42.75" customHeight="1">
      <c r="A23" s="14"/>
      <c r="B23" s="81" t="s">
        <v>12</v>
      </c>
      <c r="C23" s="81" t="s">
        <v>13</v>
      </c>
      <c r="D23" s="89" t="s">
        <v>14</v>
      </c>
      <c r="E23" s="81" t="s">
        <v>15</v>
      </c>
      <c r="F23" s="81" t="s">
        <v>16</v>
      </c>
      <c r="G23" s="81"/>
      <c r="H23" s="81"/>
      <c r="I23" s="81"/>
      <c r="J23" s="81"/>
      <c r="K23" s="81"/>
      <c r="L23" s="81"/>
      <c r="M23" s="92" t="s">
        <v>17</v>
      </c>
      <c r="N23" s="60" t="s">
        <v>18</v>
      </c>
      <c r="O23" s="92" t="s">
        <v>19</v>
      </c>
      <c r="P23" s="85" t="s">
        <v>20</v>
      </c>
      <c r="Q23" s="85" t="s">
        <v>21</v>
      </c>
      <c r="R23" s="86" t="s">
        <v>56</v>
      </c>
      <c r="S23" s="86" t="s">
        <v>57</v>
      </c>
    </row>
    <row r="24" spans="1:19" ht="55.5" customHeight="1">
      <c r="A24" s="10"/>
      <c r="B24" s="81"/>
      <c r="C24" s="81"/>
      <c r="D24" s="90"/>
      <c r="E24" s="81"/>
      <c r="F24" s="95" t="s">
        <v>22</v>
      </c>
      <c r="G24" s="96"/>
      <c r="H24" s="57" t="s">
        <v>23</v>
      </c>
      <c r="I24" s="57" t="s">
        <v>24</v>
      </c>
      <c r="J24" s="57" t="s">
        <v>25</v>
      </c>
      <c r="K24" s="57" t="s">
        <v>26</v>
      </c>
      <c r="L24" s="57" t="s">
        <v>27</v>
      </c>
      <c r="M24" s="92"/>
      <c r="N24" s="93" t="s">
        <v>28</v>
      </c>
      <c r="O24" s="92" t="s">
        <v>29</v>
      </c>
      <c r="P24" s="85"/>
      <c r="Q24" s="85"/>
      <c r="R24" s="86"/>
      <c r="S24" s="86"/>
    </row>
    <row r="25" spans="1:19" ht="153" customHeight="1">
      <c r="A25" s="10"/>
      <c r="B25" s="81"/>
      <c r="C25" s="81"/>
      <c r="D25" s="91"/>
      <c r="E25" s="81"/>
      <c r="F25" s="73" t="s">
        <v>30</v>
      </c>
      <c r="G25" s="73" t="s">
        <v>31</v>
      </c>
      <c r="H25" s="73" t="s">
        <v>32</v>
      </c>
      <c r="I25" s="33" t="s">
        <v>33</v>
      </c>
      <c r="J25" s="73" t="s">
        <v>34</v>
      </c>
      <c r="K25" s="73" t="s">
        <v>35</v>
      </c>
      <c r="L25" s="73" t="s">
        <v>36</v>
      </c>
      <c r="M25" s="92"/>
      <c r="N25" s="94"/>
      <c r="O25" s="92"/>
      <c r="P25" s="85"/>
      <c r="Q25" s="85"/>
      <c r="R25" s="86"/>
      <c r="S25" s="86"/>
    </row>
    <row r="26" spans="1:19" ht="216" customHeight="1">
      <c r="A26" s="10"/>
      <c r="B26" s="64" t="s">
        <v>37</v>
      </c>
      <c r="C26" s="65" t="s">
        <v>38</v>
      </c>
      <c r="D26" s="65" t="s">
        <v>39</v>
      </c>
      <c r="E26" s="66" t="s">
        <v>40</v>
      </c>
      <c r="F26" s="75" t="s">
        <v>41</v>
      </c>
      <c r="G26" s="75" t="s">
        <v>42</v>
      </c>
      <c r="H26" s="75" t="s">
        <v>43</v>
      </c>
      <c r="I26" s="75" t="s">
        <v>44</v>
      </c>
      <c r="J26" s="75" t="s">
        <v>45</v>
      </c>
      <c r="K26" s="75" t="s">
        <v>46</v>
      </c>
      <c r="L26" s="75" t="s">
        <v>47</v>
      </c>
      <c r="M26" s="52" t="str">
        <f>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")&lt;=parametros!$J$18,parametros!$F$18,
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")&lt;=parametros!$J$17,parametros!$F$17,
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")&lt;=parametros!$J$16,parametros!$F$16," - "
)))</f>
        <v>Fuerte</v>
      </c>
      <c r="N26" s="58" t="s">
        <v>52</v>
      </c>
      <c r="O26" s="52" t="str">
        <f>_xlfn.IFNA(VLOOKUP(N26,parametros!$L$16:$M$18,2,FALSE)," - ")</f>
        <v>Fuerte</v>
      </c>
      <c r="P26" s="52" t="str">
        <f>_xlfn.IFNA(VLOOKUP(CONCATENATE(M26,O26),parametros!K$23:M$31,3,FALSE)," - ")</f>
        <v>No</v>
      </c>
      <c r="Q26" s="52">
        <f>_xlfn.IFNA(VLOOKUP(CONCATENATE(M26,O26),parametros!$K$23:$L$31,2,FALSE)," - ")</f>
        <v>100</v>
      </c>
      <c r="R26" s="71" t="s">
        <v>58</v>
      </c>
      <c r="S26" s="72" t="s">
        <v>59</v>
      </c>
    </row>
    <row r="27" spans="1:19" ht="259.5" customHeight="1">
      <c r="B27" s="67" t="s">
        <v>37</v>
      </c>
      <c r="C27" s="68" t="s">
        <v>49</v>
      </c>
      <c r="D27" s="68" t="s">
        <v>50</v>
      </c>
      <c r="E27" s="69" t="s">
        <v>51</v>
      </c>
      <c r="F27" s="75" t="s">
        <v>41</v>
      </c>
      <c r="G27" s="75" t="s">
        <v>42</v>
      </c>
      <c r="H27" s="75" t="s">
        <v>43</v>
      </c>
      <c r="I27" s="75" t="s">
        <v>44</v>
      </c>
      <c r="J27" s="75" t="s">
        <v>45</v>
      </c>
      <c r="K27" s="75" t="s">
        <v>46</v>
      </c>
      <c r="L27" s="75" t="s">
        <v>47</v>
      </c>
      <c r="M27" s="52" t="str">
        <f>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")&lt;=parametros!$J$18,parametros!$F$18,
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")&lt;=parametros!$J$17,parametros!$F$17,
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")&lt;=parametros!$J$16,parametros!$F$16," - "
)))</f>
        <v>Fuerte</v>
      </c>
      <c r="N27" s="58" t="s">
        <v>52</v>
      </c>
      <c r="O27" s="52" t="str">
        <f>_xlfn.IFNA(VLOOKUP(N27,parametros!$L$16:$M$18,2,FALSE)," - ")</f>
        <v>Fuerte</v>
      </c>
      <c r="P27" s="52" t="str">
        <f>_xlfn.IFNA(VLOOKUP(CONCATENATE(M27,O27),parametros!K$23:M$31,3,FALSE)," - ")</f>
        <v>No</v>
      </c>
      <c r="Q27" s="52">
        <f>_xlfn.IFNA(VLOOKUP(CONCATENATE(M27,O27),parametros!$K$23:$L$31,2,FALSE)," - ")</f>
        <v>100</v>
      </c>
      <c r="R27" s="71" t="s">
        <v>58</v>
      </c>
      <c r="S27" s="72" t="s">
        <v>59</v>
      </c>
    </row>
    <row r="28" spans="1:19" ht="14.25">
      <c r="A28" s="13"/>
      <c r="B28" s="75"/>
      <c r="C28" s="75"/>
      <c r="D28" s="75"/>
      <c r="E28" s="75"/>
      <c r="F28" s="75"/>
      <c r="G28" s="75"/>
      <c r="H28" s="75"/>
      <c r="I28" s="75"/>
      <c r="J28" s="75"/>
      <c r="K28" s="75"/>
      <c r="L28" s="75"/>
      <c r="M28" s="52" t="str">
        <f>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")&lt;=parametros!$J$18,parametros!$F$18,
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")&lt;=parametros!$J$17,parametros!$F$17,
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")&lt;=parametros!$J$16,parametros!$F$16," - "
)))</f>
        <v xml:space="preserve"> - </v>
      </c>
      <c r="N28" s="58"/>
      <c r="O28" s="52" t="str">
        <f>_xlfn.IFNA(VLOOKUP(N28,parametros!$L$16:$M$18,2,FALSE)," - ")</f>
        <v xml:space="preserve"> - </v>
      </c>
      <c r="P28" s="52" t="str">
        <f>_xlfn.IFNA(VLOOKUP(CONCATENATE(M28,O28),parametros!K$23:M$31,3,FALSE)," - ")</f>
        <v xml:space="preserve"> - </v>
      </c>
      <c r="Q28" s="52" t="str">
        <f>_xlfn.IFNA(VLOOKUP(CONCATENATE(M28,O28),parametros!$K$23:$L$31,2,FALSE)," - ")</f>
        <v xml:space="preserve"> - </v>
      </c>
      <c r="R28" s="63"/>
      <c r="S28" s="63"/>
    </row>
    <row r="29" spans="1:19">
      <c r="B29" s="53"/>
      <c r="C29" s="53"/>
      <c r="D29" s="53"/>
      <c r="E29" s="53"/>
      <c r="F29" s="54"/>
      <c r="G29" s="54"/>
      <c r="H29" s="54"/>
      <c r="I29" s="54"/>
      <c r="J29" s="54"/>
      <c r="K29" s="54"/>
      <c r="L29" s="54"/>
      <c r="M29" s="55"/>
      <c r="N29" s="59"/>
      <c r="O29" s="55"/>
      <c r="P29" s="55"/>
      <c r="Q29" s="55"/>
    </row>
    <row r="30" spans="1:19" ht="5.25" customHeight="1"/>
    <row r="32" spans="1:19" ht="6.75" customHeight="1">
      <c r="A32" s="14"/>
      <c r="B32" s="53"/>
      <c r="C32" s="53"/>
      <c r="D32" s="53"/>
      <c r="E32" s="53"/>
      <c r="F32" s="54"/>
      <c r="G32" s="54"/>
      <c r="H32" s="54"/>
      <c r="I32" s="54"/>
      <c r="J32" s="54"/>
      <c r="K32" s="54"/>
      <c r="L32" s="54"/>
      <c r="M32" s="55"/>
      <c r="N32" s="55"/>
      <c r="O32" s="55"/>
      <c r="P32" s="55"/>
      <c r="Q32" s="55"/>
    </row>
    <row r="33" spans="1:19" ht="16.5" customHeight="1">
      <c r="A33" s="14"/>
      <c r="B33" s="97" t="s">
        <v>60</v>
      </c>
      <c r="C33" s="97"/>
      <c r="D33" s="97"/>
      <c r="E33" s="97"/>
      <c r="F33" s="97"/>
      <c r="G33" s="97"/>
      <c r="H33" s="97"/>
      <c r="I33" s="97"/>
      <c r="J33" s="97"/>
      <c r="K33" s="97"/>
      <c r="L33" s="97"/>
      <c r="M33" s="97"/>
      <c r="N33" s="97"/>
      <c r="O33" s="97"/>
      <c r="P33" s="97"/>
      <c r="Q33" s="97"/>
      <c r="R33" s="97"/>
      <c r="S33" s="97"/>
    </row>
    <row r="34" spans="1:19" ht="15">
      <c r="A34" s="14"/>
      <c r="B34" s="12"/>
      <c r="C34" s="9"/>
      <c r="D34" s="9"/>
      <c r="E34" s="4"/>
      <c r="F34" s="74"/>
      <c r="G34" s="74"/>
      <c r="H34" s="74"/>
      <c r="I34" s="8"/>
    </row>
    <row r="35" spans="1:19" ht="15">
      <c r="A35" s="14"/>
      <c r="B35" s="56" t="s">
        <v>9</v>
      </c>
      <c r="C35" s="75"/>
      <c r="D35" s="54"/>
      <c r="E35" s="53"/>
      <c r="F35" s="87" t="s">
        <v>61</v>
      </c>
      <c r="G35" s="87"/>
      <c r="H35" s="87"/>
      <c r="I35" s="80"/>
      <c r="J35" s="80"/>
      <c r="K35" s="80"/>
      <c r="L35" s="54"/>
      <c r="M35" s="55"/>
      <c r="N35" s="55"/>
      <c r="O35" s="55"/>
      <c r="P35" s="55"/>
      <c r="Q35" s="55"/>
    </row>
    <row r="36" spans="1:19" ht="15">
      <c r="A36" s="14"/>
      <c r="B36" s="12"/>
      <c r="C36" s="9"/>
      <c r="D36" s="9"/>
      <c r="E36" s="4"/>
      <c r="F36" s="88"/>
      <c r="G36" s="88"/>
      <c r="H36" s="88"/>
      <c r="I36" s="8"/>
    </row>
    <row r="37" spans="1:19" ht="42.75" customHeight="1">
      <c r="A37" s="14"/>
      <c r="B37" s="81" t="s">
        <v>12</v>
      </c>
      <c r="C37" s="81" t="s">
        <v>13</v>
      </c>
      <c r="D37" s="89" t="s">
        <v>14</v>
      </c>
      <c r="E37" s="81" t="s">
        <v>15</v>
      </c>
      <c r="F37" s="81" t="s">
        <v>16</v>
      </c>
      <c r="G37" s="81"/>
      <c r="H37" s="81"/>
      <c r="I37" s="81"/>
      <c r="J37" s="81"/>
      <c r="K37" s="81"/>
      <c r="L37" s="81"/>
      <c r="M37" s="92" t="s">
        <v>17</v>
      </c>
      <c r="N37" s="60" t="s">
        <v>18</v>
      </c>
      <c r="O37" s="92" t="s">
        <v>19</v>
      </c>
      <c r="P37" s="85" t="s">
        <v>20</v>
      </c>
      <c r="Q37" s="85" t="s">
        <v>21</v>
      </c>
      <c r="R37" s="86" t="s">
        <v>56</v>
      </c>
      <c r="S37" s="86" t="s">
        <v>57</v>
      </c>
    </row>
    <row r="38" spans="1:19" ht="55.5" customHeight="1">
      <c r="A38" s="10"/>
      <c r="B38" s="81"/>
      <c r="C38" s="81"/>
      <c r="D38" s="90"/>
      <c r="E38" s="81"/>
      <c r="F38" s="95" t="s">
        <v>22</v>
      </c>
      <c r="G38" s="96"/>
      <c r="H38" s="57" t="s">
        <v>23</v>
      </c>
      <c r="I38" s="57" t="s">
        <v>24</v>
      </c>
      <c r="J38" s="57" t="s">
        <v>25</v>
      </c>
      <c r="K38" s="57" t="s">
        <v>26</v>
      </c>
      <c r="L38" s="57" t="s">
        <v>27</v>
      </c>
      <c r="M38" s="92"/>
      <c r="N38" s="93" t="s">
        <v>28</v>
      </c>
      <c r="O38" s="92" t="s">
        <v>29</v>
      </c>
      <c r="P38" s="85"/>
      <c r="Q38" s="85"/>
      <c r="R38" s="86"/>
      <c r="S38" s="86"/>
    </row>
    <row r="39" spans="1:19" ht="153" customHeight="1">
      <c r="A39" s="10"/>
      <c r="B39" s="81"/>
      <c r="C39" s="81"/>
      <c r="D39" s="91"/>
      <c r="E39" s="81"/>
      <c r="F39" s="73" t="s">
        <v>30</v>
      </c>
      <c r="G39" s="73" t="s">
        <v>31</v>
      </c>
      <c r="H39" s="73" t="s">
        <v>32</v>
      </c>
      <c r="I39" s="33" t="s">
        <v>33</v>
      </c>
      <c r="J39" s="73" t="s">
        <v>34</v>
      </c>
      <c r="K39" s="73" t="s">
        <v>35</v>
      </c>
      <c r="L39" s="73" t="s">
        <v>36</v>
      </c>
      <c r="M39" s="92"/>
      <c r="N39" s="94"/>
      <c r="O39" s="92"/>
      <c r="P39" s="85"/>
      <c r="Q39" s="85"/>
      <c r="R39" s="86"/>
      <c r="S39" s="86"/>
    </row>
    <row r="40" spans="1:19" ht="153">
      <c r="A40" s="10"/>
      <c r="B40" s="75"/>
      <c r="C40" s="75"/>
      <c r="D40" s="75"/>
      <c r="E40" s="75"/>
      <c r="F40" s="75"/>
      <c r="G40" s="75"/>
      <c r="H40" s="75"/>
      <c r="I40" s="75"/>
      <c r="J40" s="75"/>
      <c r="K40" s="75"/>
      <c r="L40" s="75"/>
      <c r="M40" s="52" t="str">
        <f>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")&lt;=parametros!$J$18,parametros!$F$18,
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")&lt;=parametros!$J$17,parametros!$F$17,
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")&lt;=parametros!$J$16,parametros!$F$16," - "
)))</f>
        <v xml:space="preserve"> - </v>
      </c>
      <c r="N40" s="58"/>
      <c r="O40" s="52" t="str">
        <f>_xlfn.IFNA(VLOOKUP(N40,parametros!$L$16:$M$18,2,FALSE)," - ")</f>
        <v xml:space="preserve"> - </v>
      </c>
      <c r="P40" s="52" t="str">
        <f>_xlfn.IFNA(VLOOKUP(CONCATENATE(M40,O40),parametros!K$23:M$31,3,FALSE)," - ")</f>
        <v xml:space="preserve"> - </v>
      </c>
      <c r="Q40" s="52" t="str">
        <f>_xlfn.IFNA(VLOOKUP(CONCATENATE(M40,O40),parametros!$K$23:$L$31,2,FALSE)," - ")</f>
        <v xml:space="preserve"> - </v>
      </c>
      <c r="R40" s="63" t="s">
        <v>62</v>
      </c>
      <c r="S40" s="63"/>
    </row>
    <row r="41" spans="1:19">
      <c r="B41" s="75"/>
      <c r="C41" s="75"/>
      <c r="D41" s="75"/>
      <c r="E41" s="75"/>
      <c r="F41" s="75"/>
      <c r="G41" s="75"/>
      <c r="H41" s="75"/>
      <c r="I41" s="75"/>
      <c r="J41" s="75"/>
      <c r="K41" s="75"/>
      <c r="L41" s="75"/>
      <c r="M41" s="52" t="str">
        <f>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")&lt;=parametros!$J$18,parametros!$F$18,
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")&lt;=parametros!$J$17,parametros!$F$17,
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")&lt;=parametros!$J$16,parametros!$F$16," - "
)))</f>
        <v xml:space="preserve"> - </v>
      </c>
      <c r="N41" s="58"/>
      <c r="O41" s="52" t="str">
        <f>_xlfn.IFNA(VLOOKUP(N41,parametros!$L$16:$M$18,2,FALSE)," - ")</f>
        <v xml:space="preserve"> - </v>
      </c>
      <c r="P41" s="52" t="str">
        <f>_xlfn.IFNA(VLOOKUP(CONCATENATE(M41,O41),parametros!K$23:M$31,3,FALSE)," - ")</f>
        <v xml:space="preserve"> - </v>
      </c>
      <c r="Q41" s="52" t="str">
        <f>_xlfn.IFNA(VLOOKUP(CONCATENATE(M41,O41),parametros!$K$23:$L$31,2,FALSE)," - ")</f>
        <v xml:space="preserve"> - </v>
      </c>
      <c r="R41" s="63"/>
      <c r="S41" s="63"/>
    </row>
    <row r="42" spans="1:19" ht="14.25">
      <c r="A42" s="13"/>
      <c r="B42" s="75"/>
      <c r="C42" s="75"/>
      <c r="D42" s="75"/>
      <c r="E42" s="75"/>
      <c r="F42" s="75"/>
      <c r="G42" s="75"/>
      <c r="H42" s="75"/>
      <c r="I42" s="75"/>
      <c r="J42" s="75"/>
      <c r="K42" s="75"/>
      <c r="L42" s="75"/>
      <c r="M42" s="52" t="str">
        <f>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")&lt;=parametros!$J$18,parametros!$F$18,
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")&lt;=parametros!$J$17,parametros!$F$17,
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")&lt;=parametros!$J$16,parametros!$F$16," - "
)))</f>
        <v xml:space="preserve"> - </v>
      </c>
      <c r="N42" s="58"/>
      <c r="O42" s="52" t="str">
        <f>_xlfn.IFNA(VLOOKUP(N42,parametros!$L$16:$M$18,2,FALSE)," - ")</f>
        <v xml:space="preserve"> - </v>
      </c>
      <c r="P42" s="52" t="str">
        <f>_xlfn.IFNA(VLOOKUP(CONCATENATE(M42,O42),parametros!K$23:M$31,3,FALSE)," - ")</f>
        <v xml:space="preserve"> - </v>
      </c>
      <c r="Q42" s="52" t="str">
        <f>_xlfn.IFNA(VLOOKUP(CONCATENATE(M42,O42),parametros!$K$23:$L$31,2,FALSE)," - ")</f>
        <v xml:space="preserve"> - </v>
      </c>
      <c r="R42" s="63"/>
      <c r="S42" s="63"/>
    </row>
    <row r="43" spans="1:19" ht="14.25">
      <c r="A43" s="13"/>
      <c r="B43" s="75"/>
      <c r="C43" s="75"/>
      <c r="D43" s="75"/>
      <c r="E43" s="75"/>
      <c r="F43" s="75"/>
      <c r="G43" s="75"/>
      <c r="H43" s="75"/>
      <c r="I43" s="75"/>
      <c r="J43" s="75"/>
      <c r="K43" s="75"/>
      <c r="L43" s="75"/>
      <c r="M43" s="52" t="str">
        <f>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")&lt;=parametros!$J$18,parametros!$F$18,
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")&lt;=parametros!$J$17,parametros!$F$17,
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")&lt;=parametros!$J$16,parametros!$F$16," - "
)))</f>
        <v xml:space="preserve"> - </v>
      </c>
      <c r="N43" s="58"/>
      <c r="O43" s="52" t="str">
        <f>_xlfn.IFNA(VLOOKUP(N43,parametros!$L$16:$M$18,2,FALSE)," - ")</f>
        <v xml:space="preserve"> - </v>
      </c>
      <c r="P43" s="52" t="str">
        <f>_xlfn.IFNA(VLOOKUP(CONCATENATE(M43,O43),parametros!K$23:M$31,3,FALSE)," - ")</f>
        <v xml:space="preserve"> - </v>
      </c>
      <c r="Q43" s="52" t="str">
        <f>_xlfn.IFNA(VLOOKUP(CONCATENATE(M43,O43),parametros!$K$23:$L$31,2,FALSE)," - ")</f>
        <v xml:space="preserve"> - </v>
      </c>
      <c r="R43" s="63"/>
      <c r="S43" s="63"/>
    </row>
    <row r="44" spans="1:19" ht="14.25">
      <c r="A44" s="13"/>
      <c r="B44" s="75"/>
      <c r="C44" s="75"/>
      <c r="D44" s="75"/>
      <c r="E44" s="75"/>
      <c r="F44" s="75"/>
      <c r="G44" s="75"/>
      <c r="H44" s="75"/>
      <c r="I44" s="75"/>
      <c r="J44" s="75"/>
      <c r="K44" s="75"/>
      <c r="L44" s="75"/>
      <c r="M44" s="52" t="str">
        <f>IF(_xlfn.IFNA(
VLOOKUP(Eval_controles!F44,parametros!F$5:G$6,2,FALSE)
+VLOOKUP(Eval_controles!G44,parametros!H$5:I$6,2,FALSE)
+VLOOKUP(Eval_controles!H44,parametros!J$5:K$6,2,FALSE)
+VLOOKUP(Eval_controles!I44,parametros!L$5:M$7,2,FALSE)
+VLOOKUP(Eval_controles!J44,parametros!N$5:O$6,2,FALSE)
+VLOOKUP(Eval_controles!K44,parametros!P$5:Q$6,2,FALSE)
+VLOOKUP(Eval_controles!L44,parametros!R$5:S$7,2,FALSE)," - ")&lt;=parametros!$J$18,parametros!$F$18,
IF(_xlfn.IFNA(
VLOOKUP(Eval_controles!F44,parametros!F$5:G$6,2,FALSE)
+VLOOKUP(Eval_controles!G44,parametros!H$5:I$6,2,FALSE)
+VLOOKUP(Eval_controles!H44,parametros!J$5:K$6,2,FALSE)
+VLOOKUP(Eval_controles!I44,parametros!L$5:M$7,2,FALSE)
+VLOOKUP(Eval_controles!J44,parametros!N$5:O$6,2,FALSE)
+VLOOKUP(Eval_controles!K44,parametros!P$5:Q$6,2,FALSE)
+VLOOKUP(Eval_controles!L44,parametros!R$5:S$7,2,FALSE)," - ")&lt;=parametros!$J$17,parametros!$F$17,
IF(_xlfn.IFNA(
VLOOKUP(Eval_controles!F44,parametros!F$5:G$6,2,FALSE)
+VLOOKUP(Eval_controles!G44,parametros!H$5:I$6,2,FALSE)
+VLOOKUP(Eval_controles!H44,parametros!J$5:K$6,2,FALSE)
+VLOOKUP(Eval_controles!I44,parametros!L$5:M$7,2,FALSE)
+VLOOKUP(Eval_controles!J44,parametros!N$5:O$6,2,FALSE)
+VLOOKUP(Eval_controles!K44,parametros!P$5:Q$6,2,FALSE)
+VLOOKUP(Eval_controles!L44,parametros!R$5:S$7,2,FALSE)," - ")&lt;=parametros!$J$16,parametros!$F$16," - "
)))</f>
        <v xml:space="preserve"> - </v>
      </c>
      <c r="N44" s="58"/>
      <c r="O44" s="52" t="str">
        <f>_xlfn.IFNA(VLOOKUP(N44,parametros!$L$16:$M$18,2,FALSE)," - ")</f>
        <v xml:space="preserve"> - </v>
      </c>
      <c r="P44" s="52" t="str">
        <f>_xlfn.IFNA(VLOOKUP(CONCATENATE(M44,O44),parametros!K$23:M$31,3,FALSE)," - ")</f>
        <v xml:space="preserve"> - </v>
      </c>
      <c r="Q44" s="52" t="str">
        <f>_xlfn.IFNA(VLOOKUP(CONCATENATE(M44,O44),parametros!$K$23:$L$31,2,FALSE)," - ")</f>
        <v xml:space="preserve"> - </v>
      </c>
      <c r="R44" s="63"/>
      <c r="S44" s="63"/>
    </row>
    <row r="45" spans="1:19" ht="14.25">
      <c r="A45" s="13"/>
      <c r="B45" s="75"/>
      <c r="C45" s="48"/>
      <c r="D45" s="48"/>
      <c r="E45" s="48"/>
      <c r="F45" s="75"/>
      <c r="G45" s="75"/>
      <c r="H45" s="75"/>
      <c r="I45" s="75"/>
      <c r="J45" s="75"/>
      <c r="K45" s="75"/>
      <c r="L45" s="75"/>
      <c r="M45" s="52" t="str">
        <f>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")&lt;=parametros!$J$18,parametros!$F$18,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")&lt;=parametros!$J$17,parametros!$F$17,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")&lt;=parametros!$J$16,parametros!$F$16," - "
)))</f>
        <v xml:space="preserve"> - </v>
      </c>
      <c r="N45" s="58"/>
      <c r="O45" s="52" t="str">
        <f>_xlfn.IFNA(VLOOKUP(N45,parametros!$L$16:$M$18,2,FALSE)," - ")</f>
        <v xml:space="preserve"> - </v>
      </c>
      <c r="P45" s="52" t="str">
        <f>_xlfn.IFNA(VLOOKUP(CONCATENATE(M45,O45),parametros!K$23:M$31,3,FALSE)," - ")</f>
        <v xml:space="preserve"> - </v>
      </c>
      <c r="Q45" s="52" t="str">
        <f>_xlfn.IFNA(VLOOKUP(CONCATENATE(M45,O45),parametros!$K$23:$L$31,2,FALSE)," - ")</f>
        <v xml:space="preserve"> - </v>
      </c>
      <c r="R45" s="63"/>
      <c r="S45" s="63"/>
    </row>
    <row r="46" spans="1:19" ht="14.25">
      <c r="A46" s="13"/>
      <c r="B46" s="75"/>
      <c r="C46" s="48"/>
      <c r="D46" s="48"/>
      <c r="E46" s="48"/>
      <c r="F46" s="75"/>
      <c r="G46" s="75"/>
      <c r="H46" s="75"/>
      <c r="I46" s="75"/>
      <c r="J46" s="75"/>
      <c r="K46" s="75"/>
      <c r="L46" s="75"/>
      <c r="M46" s="52" t="str">
        <f>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")&lt;=parametros!$J$18,parametros!$F$18,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")&lt;=parametros!$J$17,parametros!$F$17,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")&lt;=parametros!$J$16,parametros!$F$16," - "
)))</f>
        <v xml:space="preserve"> - </v>
      </c>
      <c r="N46" s="58"/>
      <c r="O46" s="52" t="str">
        <f>_xlfn.IFNA(VLOOKUP(N46,parametros!$L$16:$M$18,2,FALSE)," - ")</f>
        <v xml:space="preserve"> - </v>
      </c>
      <c r="P46" s="52" t="str">
        <f>_xlfn.IFNA(VLOOKUP(CONCATENATE(M46,O46),parametros!K$23:M$31,3,FALSE)," - ")</f>
        <v xml:space="preserve"> - </v>
      </c>
      <c r="Q46" s="52" t="str">
        <f>_xlfn.IFNA(VLOOKUP(CONCATENATE(M46,O46),parametros!$K$23:$L$31,2,FALSE)," - ")</f>
        <v xml:space="preserve"> - </v>
      </c>
      <c r="R46" s="63"/>
      <c r="S46" s="63"/>
    </row>
    <row r="47" spans="1:19" ht="15">
      <c r="A47" s="14"/>
      <c r="B47" s="75"/>
      <c r="C47" s="48"/>
      <c r="D47" s="48"/>
      <c r="E47" s="48"/>
      <c r="F47" s="75"/>
      <c r="G47" s="75"/>
      <c r="H47" s="75"/>
      <c r="I47" s="75"/>
      <c r="J47" s="75"/>
      <c r="K47" s="75"/>
      <c r="L47" s="75"/>
      <c r="M47" s="52" t="str">
        <f>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")&lt;=parametros!$J$18,parametros!$F$18,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")&lt;=parametros!$J$17,parametros!$F$17,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")&lt;=parametros!$J$16,parametros!$F$16," - "
)))</f>
        <v xml:space="preserve"> - </v>
      </c>
      <c r="N47" s="58"/>
      <c r="O47" s="52" t="str">
        <f>_xlfn.IFNA(VLOOKUP(N47,parametros!$L$16:$M$18,2,FALSE)," - ")</f>
        <v xml:space="preserve"> - </v>
      </c>
      <c r="P47" s="52" t="str">
        <f>_xlfn.IFNA(VLOOKUP(CONCATENATE(M47,O47),parametros!K$23:M$31,3,FALSE)," - ")</f>
        <v xml:space="preserve"> - </v>
      </c>
      <c r="Q47" s="52" t="str">
        <f>_xlfn.IFNA(VLOOKUP(CONCATENATE(M47,O47),parametros!$K$23:$L$31,2,FALSE)," - ")</f>
        <v xml:space="preserve"> - </v>
      </c>
      <c r="R47" s="63"/>
      <c r="S47" s="63"/>
    </row>
    <row r="48" spans="1:19" ht="15">
      <c r="A48" s="14"/>
      <c r="B48" s="48"/>
      <c r="C48" s="48"/>
      <c r="D48" s="48"/>
      <c r="E48" s="48"/>
      <c r="F48" s="75"/>
      <c r="G48" s="75"/>
      <c r="H48" s="75"/>
      <c r="I48" s="75"/>
      <c r="J48" s="75"/>
      <c r="K48" s="75"/>
      <c r="L48" s="75"/>
      <c r="M48" s="52" t="str">
        <f>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")&lt;=parametros!$J$18,parametros!$F$18,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")&lt;=parametros!$J$17,parametros!$F$17,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")&lt;=parametros!$J$16,parametros!$F$16," - "
)))</f>
        <v xml:space="preserve"> - </v>
      </c>
      <c r="N48" s="58"/>
      <c r="O48" s="52" t="str">
        <f>_xlfn.IFNA(VLOOKUP(N48,parametros!$L$16:$M$18,2,FALSE)," - ")</f>
        <v xml:space="preserve"> - </v>
      </c>
      <c r="P48" s="52" t="str">
        <f>_xlfn.IFNA(VLOOKUP(CONCATENATE(M48,O48),parametros!K$23:M$31,3,FALSE)," - ")</f>
        <v xml:space="preserve"> - </v>
      </c>
      <c r="Q48" s="52" t="str">
        <f>_xlfn.IFNA(VLOOKUP(CONCATENATE(M48,O48),parametros!$K$23:$L$31,2,FALSE)," - ")</f>
        <v xml:space="preserve"> - </v>
      </c>
      <c r="R48" s="63"/>
      <c r="S48" s="63"/>
    </row>
    <row r="49" spans="1:19" ht="15">
      <c r="A49" s="14"/>
      <c r="B49" s="48"/>
      <c r="C49" s="48"/>
      <c r="D49" s="48"/>
      <c r="E49" s="48"/>
      <c r="F49" s="75"/>
      <c r="G49" s="75"/>
      <c r="H49" s="75"/>
      <c r="I49" s="75"/>
      <c r="J49" s="75"/>
      <c r="K49" s="75"/>
      <c r="L49" s="75"/>
      <c r="M49" s="52" t="str">
        <f>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")&lt;=parametros!$J$18,parametros!$F$18,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")&lt;=parametros!$J$17,parametros!$F$17,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")&lt;=parametros!$J$16,parametros!$F$16," - "
)))</f>
        <v xml:space="preserve"> - </v>
      </c>
      <c r="N49" s="58"/>
      <c r="O49" s="52" t="str">
        <f>_xlfn.IFNA(VLOOKUP(N49,parametros!$L$16:$M$18,2,FALSE)," - ")</f>
        <v xml:space="preserve"> - </v>
      </c>
      <c r="P49" s="52" t="str">
        <f>_xlfn.IFNA(VLOOKUP(CONCATENATE(M49,O49),parametros!K$23:M$31,3,FALSE)," - ")</f>
        <v xml:space="preserve"> - </v>
      </c>
      <c r="Q49" s="52" t="str">
        <f>_xlfn.IFNA(VLOOKUP(CONCATENATE(M49,O49),parametros!$K$23:$L$31,2,FALSE)," - ")</f>
        <v xml:space="preserve"> - </v>
      </c>
      <c r="R49" s="63"/>
      <c r="S49" s="63"/>
    </row>
    <row r="50" spans="1:19" ht="15">
      <c r="A50" s="10"/>
      <c r="B50" s="48"/>
      <c r="C50" s="48"/>
      <c r="D50" s="48"/>
      <c r="E50" s="48"/>
      <c r="F50" s="75"/>
      <c r="G50" s="75"/>
      <c r="H50" s="75"/>
      <c r="I50" s="75"/>
      <c r="J50" s="75"/>
      <c r="K50" s="75"/>
      <c r="L50" s="75"/>
      <c r="M50" s="52" t="str">
        <f>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")&lt;=parametros!$J$18,parametros!$F$18,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")&lt;=parametros!$J$17,parametros!$F$17,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")&lt;=parametros!$J$16,parametros!$F$16," - "
)))</f>
        <v xml:space="preserve"> - </v>
      </c>
      <c r="N50" s="58"/>
      <c r="O50" s="52" t="str">
        <f>_xlfn.IFNA(VLOOKUP(N50,parametros!$L$16:$M$18,2,FALSE)," - ")</f>
        <v xml:space="preserve"> - </v>
      </c>
      <c r="P50" s="52" t="str">
        <f>_xlfn.IFNA(VLOOKUP(CONCATENATE(M50,O50),parametros!K$23:M$31,3,FALSE)," - ")</f>
        <v xml:space="preserve"> - </v>
      </c>
      <c r="Q50" s="52" t="str">
        <f>_xlfn.IFNA(VLOOKUP(CONCATENATE(M50,O50),parametros!$K$23:$L$31,2,FALSE)," - ")</f>
        <v xml:space="preserve"> - </v>
      </c>
      <c r="R50" s="63"/>
      <c r="S50" s="63"/>
    </row>
    <row r="51" spans="1:19" ht="15">
      <c r="A51" s="10"/>
      <c r="B51" s="49"/>
      <c r="C51" s="50"/>
      <c r="D51" s="50"/>
      <c r="E51" s="51"/>
      <c r="F51" s="75"/>
      <c r="G51" s="75"/>
      <c r="H51" s="75"/>
      <c r="I51" s="75"/>
      <c r="J51" s="75"/>
      <c r="K51" s="75"/>
      <c r="L51" s="75"/>
      <c r="M51" s="52" t="str">
        <f>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")&lt;=parametros!$J$18,parametros!$F$18,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")&lt;=parametros!$J$17,parametros!$F$17,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")&lt;=parametros!$J$16,parametros!$F$16," - "
)))</f>
        <v xml:space="preserve"> - </v>
      </c>
      <c r="N51" s="58"/>
      <c r="O51" s="52" t="str">
        <f>_xlfn.IFNA(VLOOKUP(N51,parametros!$L$16:$M$18,2,FALSE)," - ")</f>
        <v xml:space="preserve"> - </v>
      </c>
      <c r="P51" s="52" t="str">
        <f>_xlfn.IFNA(VLOOKUP(CONCATENATE(M51,O51),parametros!K$23:M$31,3,FALSE)," - ")</f>
        <v xml:space="preserve"> - </v>
      </c>
      <c r="Q51" s="52" t="str">
        <f>_xlfn.IFNA(VLOOKUP(CONCATENATE(M51,O51),parametros!$K$23:$L$31,2,FALSE)," - ")</f>
        <v xml:space="preserve"> - </v>
      </c>
      <c r="R51" s="63"/>
      <c r="S51" s="63"/>
    </row>
    <row r="52" spans="1:19" ht="15">
      <c r="A52" s="10"/>
      <c r="B52" s="49"/>
      <c r="C52" s="75"/>
      <c r="D52" s="75"/>
      <c r="E52" s="75"/>
      <c r="F52" s="75"/>
      <c r="G52" s="75"/>
      <c r="H52" s="75"/>
      <c r="I52" s="75"/>
      <c r="J52" s="75"/>
      <c r="K52" s="75"/>
      <c r="L52" s="75"/>
      <c r="M52" s="52" t="str">
        <f>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")&lt;=parametros!$J$18,parametros!$F$18,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")&lt;=parametros!$J$17,parametros!$F$17,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")&lt;=parametros!$J$16,parametros!$F$16," - "
)))</f>
        <v xml:space="preserve"> - </v>
      </c>
      <c r="N52" s="58"/>
      <c r="O52" s="52" t="str">
        <f>_xlfn.IFNA(VLOOKUP(N52,parametros!$L$16:$M$18,2,FALSE)," - ")</f>
        <v xml:space="preserve"> - </v>
      </c>
      <c r="P52" s="52" t="str">
        <f>_xlfn.IFNA(VLOOKUP(CONCATENATE(M52,O52),parametros!K$23:M$31,3,FALSE)," - ")</f>
        <v xml:space="preserve"> - </v>
      </c>
      <c r="Q52" s="52" t="str">
        <f>_xlfn.IFNA(VLOOKUP(CONCATENATE(M52,O52),parametros!$K$23:$L$31,2,FALSE)," - ")</f>
        <v xml:space="preserve"> - </v>
      </c>
      <c r="R52" s="63"/>
      <c r="S52" s="63"/>
    </row>
    <row r="53" spans="1:19">
      <c r="B53" s="75"/>
      <c r="C53" s="75"/>
      <c r="D53" s="75"/>
      <c r="E53" s="75"/>
      <c r="F53" s="75"/>
      <c r="G53" s="75"/>
      <c r="H53" s="75"/>
      <c r="I53" s="75"/>
      <c r="J53" s="75"/>
      <c r="K53" s="75"/>
      <c r="L53" s="75"/>
      <c r="M53" s="52" t="str">
        <f>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")&lt;=parametros!$J$18,parametros!$F$18,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")&lt;=parametros!$J$17,parametros!$F$17,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")&lt;=parametros!$J$16,parametros!$F$16," - "
)))</f>
        <v xml:space="preserve"> - </v>
      </c>
      <c r="N53" s="58"/>
      <c r="O53" s="52" t="str">
        <f>_xlfn.IFNA(VLOOKUP(N53,parametros!$L$16:$M$18,2,FALSE)," - ")</f>
        <v xml:space="preserve"> - </v>
      </c>
      <c r="P53" s="52" t="str">
        <f>_xlfn.IFNA(VLOOKUP(CONCATENATE(M53,O53),parametros!K$23:M$31,3,FALSE)," - ")</f>
        <v xml:space="preserve"> - </v>
      </c>
      <c r="Q53" s="52" t="str">
        <f>_xlfn.IFNA(VLOOKUP(CONCATENATE(M53,O53),parametros!$K$23:$L$31,2,FALSE)," - ")</f>
        <v xml:space="preserve"> - </v>
      </c>
      <c r="R53" s="63"/>
      <c r="S53" s="63"/>
    </row>
    <row r="54" spans="1:19" ht="14.25">
      <c r="A54" s="13"/>
      <c r="B54" s="75"/>
      <c r="C54" s="75"/>
      <c r="D54" s="75"/>
      <c r="E54" s="75"/>
      <c r="F54" s="75"/>
      <c r="G54" s="75"/>
      <c r="H54" s="75"/>
      <c r="I54" s="75"/>
      <c r="J54" s="75"/>
      <c r="K54" s="75"/>
      <c r="L54" s="75"/>
      <c r="M54" s="52" t="str">
        <f>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")&lt;=parametros!$J$18,parametros!$F$18,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")&lt;=parametros!$J$17,parametros!$F$17,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")&lt;=parametros!$J$16,parametros!$F$16," - "
)))</f>
        <v xml:space="preserve"> - </v>
      </c>
      <c r="N54" s="58"/>
      <c r="O54" s="52" t="str">
        <f>_xlfn.IFNA(VLOOKUP(N54,parametros!$L$16:$M$18,2,FALSE)," - ")</f>
        <v xml:space="preserve"> - </v>
      </c>
      <c r="P54" s="52" t="str">
        <f>_xlfn.IFNA(VLOOKUP(CONCATENATE(M54,O54),parametros!K$23:M$31,3,FALSE)," - ")</f>
        <v xml:space="preserve"> - </v>
      </c>
      <c r="Q54" s="52" t="str">
        <f>_xlfn.IFNA(VLOOKUP(CONCATENATE(M54,O54),parametros!$K$23:$L$31,2,FALSE)," - ")</f>
        <v xml:space="preserve"> - </v>
      </c>
      <c r="R54" s="63"/>
      <c r="S54" s="63"/>
    </row>
    <row r="55" spans="1:19" ht="14.25">
      <c r="A55" s="13"/>
      <c r="B55" s="75"/>
      <c r="C55" s="75"/>
      <c r="D55" s="75"/>
      <c r="E55" s="75"/>
      <c r="F55" s="75"/>
      <c r="G55" s="75"/>
      <c r="H55" s="75"/>
      <c r="I55" s="75"/>
      <c r="J55" s="75"/>
      <c r="K55" s="75"/>
      <c r="L55" s="75"/>
      <c r="M55" s="52" t="str">
        <f>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")&lt;=parametros!$J$18,parametros!$F$18,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")&lt;=parametros!$J$17,parametros!$F$17,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")&lt;=parametros!$J$16,parametros!$F$16," - "
)))</f>
        <v xml:space="preserve"> - </v>
      </c>
      <c r="N55" s="58"/>
      <c r="O55" s="52" t="str">
        <f>_xlfn.IFNA(VLOOKUP(N55,parametros!$L$16:$M$18,2,FALSE)," - ")</f>
        <v xml:space="preserve"> - </v>
      </c>
      <c r="P55" s="52" t="str">
        <f>_xlfn.IFNA(VLOOKUP(CONCATENATE(M55,O55),parametros!K$23:M$31,3,FALSE)," - ")</f>
        <v xml:space="preserve"> - </v>
      </c>
      <c r="Q55" s="52" t="str">
        <f>_xlfn.IFNA(VLOOKUP(CONCATENATE(M55,O55),parametros!$K$23:$L$31,2,FALSE)," - ")</f>
        <v xml:space="preserve"> - </v>
      </c>
      <c r="R55" s="63"/>
      <c r="S55" s="63"/>
    </row>
    <row r="56" spans="1:19" ht="14.25">
      <c r="A56" s="13"/>
      <c r="B56" s="75"/>
      <c r="C56" s="75"/>
      <c r="D56" s="75"/>
      <c r="E56" s="75"/>
      <c r="F56" s="75"/>
      <c r="G56" s="75"/>
      <c r="H56" s="75"/>
      <c r="I56" s="75"/>
      <c r="J56" s="75"/>
      <c r="K56" s="75"/>
      <c r="L56" s="75"/>
      <c r="M56" s="52" t="str">
        <f>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")&lt;=parametros!$J$18,parametros!$F$18,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")&lt;=parametros!$J$17,parametros!$F$17,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")&lt;=parametros!$J$16,parametros!$F$16," - "
)))</f>
        <v xml:space="preserve"> - </v>
      </c>
      <c r="N56" s="58"/>
      <c r="O56" s="52" t="str">
        <f>_xlfn.IFNA(VLOOKUP(N56,parametros!$L$16:$M$18,2,FALSE)," - ")</f>
        <v xml:space="preserve"> - </v>
      </c>
      <c r="P56" s="52" t="str">
        <f>_xlfn.IFNA(VLOOKUP(CONCATENATE(M56,O56),parametros!K$23:M$31,3,FALSE)," - ")</f>
        <v xml:space="preserve"> - </v>
      </c>
      <c r="Q56" s="52" t="str">
        <f>_xlfn.IFNA(VLOOKUP(CONCATENATE(M56,O56),parametros!$K$23:$L$31,2,FALSE)," - ")</f>
        <v xml:space="preserve"> - </v>
      </c>
      <c r="R56" s="63"/>
      <c r="S56" s="63"/>
    </row>
    <row r="57" spans="1:19" ht="14.25">
      <c r="A57" s="13"/>
      <c r="B57" s="48"/>
      <c r="C57" s="48"/>
      <c r="D57" s="48"/>
      <c r="E57" s="48"/>
      <c r="F57" s="75"/>
      <c r="G57" s="75"/>
      <c r="H57" s="75"/>
      <c r="I57" s="75"/>
      <c r="J57" s="75"/>
      <c r="K57" s="75"/>
      <c r="L57" s="75"/>
      <c r="M57" s="52" t="str">
        <f>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")&lt;=parametros!$J$18,parametros!$F$18,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")&lt;=parametros!$J$17,parametros!$F$17,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")&lt;=parametros!$J$16,parametros!$F$16," - "
)))</f>
        <v xml:space="preserve"> - </v>
      </c>
      <c r="N57" s="58"/>
      <c r="O57" s="52" t="str">
        <f>_xlfn.IFNA(VLOOKUP(N57,parametros!$L$16:$M$18,2,FALSE)," - ")</f>
        <v xml:space="preserve"> - </v>
      </c>
      <c r="P57" s="52" t="str">
        <f>_xlfn.IFNA(VLOOKUP(CONCATENATE(M57,O57),parametros!K$23:M$31,3,FALSE)," - ")</f>
        <v xml:space="preserve"> - </v>
      </c>
      <c r="Q57" s="52" t="str">
        <f>_xlfn.IFNA(VLOOKUP(CONCATENATE(M57,O57),parametros!$K$23:$L$31,2,FALSE)," - ")</f>
        <v xml:space="preserve"> - </v>
      </c>
      <c r="R57" s="63"/>
      <c r="S57" s="63"/>
    </row>
    <row r="58" spans="1:19" ht="14.25">
      <c r="A58" s="13"/>
      <c r="B58" s="48"/>
      <c r="C58" s="48"/>
      <c r="D58" s="48"/>
      <c r="E58" s="48"/>
      <c r="F58" s="75"/>
      <c r="G58" s="75"/>
      <c r="H58" s="75"/>
      <c r="I58" s="75"/>
      <c r="J58" s="75"/>
      <c r="K58" s="75"/>
      <c r="L58" s="75"/>
      <c r="M58" s="52" t="str">
        <f>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")&lt;=parametros!$J$18,parametros!$F$18,
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")&lt;=parametros!$J$17,parametros!$F$17,
IF(_xlfn.IFNA(
VLOOKUP(Eval_controles!F58,parametros!F$5:G$6,2,FALSE)
+VLOOKUP(Eval_controles!G58,parametros!H$5:I$6,2,FALSE)
+VLOOKUP(Eval_controles!H58,parametros!J$5:K$6,2,FALSE)
+VLOOKUP(Eval_controles!I58,parametros!L$5:M$7,2,FALSE)
+VLOOKUP(Eval_controles!J58,parametros!N$5:O$6,2,FALSE)
+VLOOKUP(Eval_controles!K58,parametros!P$5:Q$6,2,FALSE)
+VLOOKUP(Eval_controles!L58,parametros!R$5:S$7,2,FALSE)," - ")&lt;=parametros!$J$16,parametros!$F$16," - "
)))</f>
        <v xml:space="preserve"> - </v>
      </c>
      <c r="N58" s="58"/>
      <c r="O58" s="52" t="str">
        <f>_xlfn.IFNA(VLOOKUP(N58,parametros!$L$16:$M$18,2,FALSE)," - ")</f>
        <v xml:space="preserve"> - </v>
      </c>
      <c r="P58" s="52" t="str">
        <f>_xlfn.IFNA(VLOOKUP(CONCATENATE(M58,O58),parametros!K$23:M$31,3,FALSE)," - ")</f>
        <v xml:space="preserve"> - </v>
      </c>
      <c r="Q58" s="52" t="str">
        <f>_xlfn.IFNA(VLOOKUP(CONCATENATE(M58,O58),parametros!$K$23:$L$31,2,FALSE)," - ")</f>
        <v xml:space="preserve"> - </v>
      </c>
      <c r="R58" s="63"/>
      <c r="S58" s="63"/>
    </row>
    <row r="59" spans="1:19" ht="15">
      <c r="A59" s="14"/>
      <c r="B59" s="48"/>
      <c r="C59" s="48"/>
      <c r="D59" s="48"/>
      <c r="E59" s="48"/>
      <c r="F59" s="75"/>
      <c r="G59" s="75"/>
      <c r="H59" s="75"/>
      <c r="I59" s="75"/>
      <c r="J59" s="75"/>
      <c r="K59" s="75"/>
      <c r="L59" s="75"/>
      <c r="M59" s="52" t="str">
        <f>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")&lt;=parametros!$J$18,parametros!$F$18,
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")&lt;=parametros!$J$17,parametros!$F$17,
IF(_xlfn.IFNA(
VLOOKUP(Eval_controles!F59,parametros!F$5:G$6,2,FALSE)
+VLOOKUP(Eval_controles!G59,parametros!H$5:I$6,2,FALSE)
+VLOOKUP(Eval_controles!H59,parametros!J$5:K$6,2,FALSE)
+VLOOKUP(Eval_controles!I59,parametros!L$5:M$7,2,FALSE)
+VLOOKUP(Eval_controles!J59,parametros!N$5:O$6,2,FALSE)
+VLOOKUP(Eval_controles!K59,parametros!P$5:Q$6,2,FALSE)
+VLOOKUP(Eval_controles!L59,parametros!R$5:S$7,2,FALSE)," - ")&lt;=parametros!$J$16,parametros!$F$16," - "
)))</f>
        <v xml:space="preserve"> - </v>
      </c>
      <c r="N59" s="58"/>
      <c r="O59" s="52" t="str">
        <f>_xlfn.IFNA(VLOOKUP(N59,parametros!$L$16:$M$18,2,FALSE)," - ")</f>
        <v xml:space="preserve"> - </v>
      </c>
      <c r="P59" s="52" t="str">
        <f>_xlfn.IFNA(VLOOKUP(CONCATENATE(M59,O59),parametros!K$23:M$31,3,FALSE)," - ")</f>
        <v xml:space="preserve"> - </v>
      </c>
      <c r="Q59" s="52" t="str">
        <f>_xlfn.IFNA(VLOOKUP(CONCATENATE(M59,O59),parametros!$K$23:$L$31,2,FALSE)," - ")</f>
        <v xml:space="preserve"> - </v>
      </c>
      <c r="R59" s="63"/>
      <c r="S59" s="63"/>
    </row>
    <row r="60" spans="1:19">
      <c r="B60" s="48"/>
      <c r="C60" s="48"/>
      <c r="D60" s="48"/>
      <c r="E60" s="48"/>
      <c r="F60" s="75"/>
      <c r="G60" s="75"/>
      <c r="H60" s="75"/>
      <c r="I60" s="75"/>
      <c r="J60" s="75"/>
      <c r="K60" s="75"/>
      <c r="L60" s="75"/>
      <c r="M60" s="52" t="str">
        <f>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")&lt;=parametros!$J$18,parametros!$F$18,
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")&lt;=parametros!$J$17,parametros!$F$17,
IF(_xlfn.IFNA(
VLOOKUP(Eval_controles!F60,parametros!F$5:G$6,2,FALSE)
+VLOOKUP(Eval_controles!G60,parametros!H$5:I$6,2,FALSE)
+VLOOKUP(Eval_controles!H60,parametros!J$5:K$6,2,FALSE)
+VLOOKUP(Eval_controles!I60,parametros!L$5:M$7,2,FALSE)
+VLOOKUP(Eval_controles!J60,parametros!N$5:O$6,2,FALSE)
+VLOOKUP(Eval_controles!K60,parametros!P$5:Q$6,2,FALSE)
+VLOOKUP(Eval_controles!L60,parametros!R$5:S$7,2,FALSE)," - ")&lt;=parametros!$J$16,parametros!$F$16," - "
)))</f>
        <v xml:space="preserve"> - </v>
      </c>
      <c r="N60" s="58"/>
      <c r="O60" s="52" t="str">
        <f>_xlfn.IFNA(VLOOKUP(N60,parametros!$L$16:$M$18,2,FALSE)," - ")</f>
        <v xml:space="preserve"> - </v>
      </c>
      <c r="P60" s="52" t="str">
        <f>_xlfn.IFNA(VLOOKUP(CONCATENATE(M60,O60),parametros!K$23:M$31,3,FALSE)," - ")</f>
        <v xml:space="preserve"> - </v>
      </c>
      <c r="Q60" s="52" t="str">
        <f>_xlfn.IFNA(VLOOKUP(CONCATENATE(M60,O60),parametros!$K$23:$L$31,2,FALSE)," - ")</f>
        <v xml:space="preserve"> - </v>
      </c>
      <c r="R60" s="63"/>
      <c r="S60" s="63"/>
    </row>
    <row r="61" spans="1:19">
      <c r="B61" s="53"/>
      <c r="C61" s="53"/>
      <c r="D61" s="53"/>
      <c r="E61" s="53"/>
      <c r="F61" s="54"/>
      <c r="G61" s="54"/>
      <c r="H61" s="54"/>
      <c r="I61" s="54"/>
      <c r="J61" s="54"/>
      <c r="K61" s="54"/>
      <c r="L61" s="54"/>
      <c r="M61" s="55"/>
      <c r="N61" s="59"/>
      <c r="O61" s="55"/>
      <c r="P61" s="55"/>
      <c r="Q61" s="55"/>
    </row>
  </sheetData>
  <mergeCells count="50">
    <mergeCell ref="R23:R25"/>
    <mergeCell ref="R37:R39"/>
    <mergeCell ref="C2:Q5"/>
    <mergeCell ref="B7:S7"/>
    <mergeCell ref="B19:S19"/>
    <mergeCell ref="B33:S33"/>
    <mergeCell ref="B23:B25"/>
    <mergeCell ref="C23:C25"/>
    <mergeCell ref="D23:D25"/>
    <mergeCell ref="E23:E25"/>
    <mergeCell ref="F21:H21"/>
    <mergeCell ref="F22:H22"/>
    <mergeCell ref="O11:O13"/>
    <mergeCell ref="P11:P13"/>
    <mergeCell ref="F11:L11"/>
    <mergeCell ref="E11:E13"/>
    <mergeCell ref="C11:C13"/>
    <mergeCell ref="D11:D13"/>
    <mergeCell ref="F12:G12"/>
    <mergeCell ref="N12:N13"/>
    <mergeCell ref="F9:H9"/>
    <mergeCell ref="I9:K9"/>
    <mergeCell ref="M11:M13"/>
    <mergeCell ref="N38:N39"/>
    <mergeCell ref="O23:O25"/>
    <mergeCell ref="Q23:Q25"/>
    <mergeCell ref="F24:G24"/>
    <mergeCell ref="N24:N25"/>
    <mergeCell ref="M23:M25"/>
    <mergeCell ref="P23:P25"/>
    <mergeCell ref="F23:L23"/>
    <mergeCell ref="P37:P39"/>
    <mergeCell ref="Q37:Q39"/>
    <mergeCell ref="F38:G38"/>
    <mergeCell ref="I21:K21"/>
    <mergeCell ref="B11:B13"/>
    <mergeCell ref="B2:B5"/>
    <mergeCell ref="Q11:Q13"/>
    <mergeCell ref="S37:S39"/>
    <mergeCell ref="S23:S25"/>
    <mergeCell ref="F35:H35"/>
    <mergeCell ref="I35:K35"/>
    <mergeCell ref="F36:H36"/>
    <mergeCell ref="B37:B39"/>
    <mergeCell ref="C37:C39"/>
    <mergeCell ref="D37:D39"/>
    <mergeCell ref="E37:E39"/>
    <mergeCell ref="F37:L37"/>
    <mergeCell ref="M37:M39"/>
    <mergeCell ref="O37:O39"/>
  </mergeCells>
  <dataValidations count="15">
    <dataValidation allowBlank="1" showInputMessage="1" showErrorMessage="1" prompt="Indicar el riesgo identificado en el formato Mapa y plan de tratamiento de riesgos (FOR-GS-004)." sqref="C11:C13 C23:C25 C37:C39" xr:uid="{00000000-0002-0000-0000-000000000000}"/>
    <dataValidation allowBlank="1" showInputMessage="1" showErrorMessage="1" prompt="Indicar la causa del riesgo identificado en el formato Mapa y plan de tratamiento de riesgos (FOR-GS-004)." sqref="D11:D13 D23:D25 D37:D39" xr:uid="{00000000-0002-0000-0000-000001000000}"/>
    <dataValidation allowBlank="1" showInputMessage="1" showErrorMessage="1" prompt="Indicar el control registrado en el formato Mapa y plan de tratamiento de riesgos (FOR-GS-004)." sqref="E11:E13 E23:E25 E37:E39" xr:uid="{00000000-0002-0000-0000-000002000000}"/>
    <dataValidation allowBlank="1" showInputMessage="1" showErrorMessage="1" prompt="Seleccione la respuesta de la lista desplegable." sqref="F13:L13 F25:L25 F39:L39" xr:uid="{00000000-0002-0000-0000-000003000000}"/>
    <dataValidation allowBlank="1" showInputMessage="1" showErrorMessage="1" prompt="Este campo se genera automáticamente._x000a_Corresponde al resultado de la suma de las variables seleccionadas en los criterios de evaluación." sqref="M11:M13 M23:M25 M37:M39" xr:uid="{00000000-0002-0000-0000-000004000000}"/>
    <dataValidation allowBlank="1" showInputMessage="1" showErrorMessage="1" prompt="Seleccione de la lista desplegable la forma en la cual se viene ejecutando el control definido." sqref="N12:N13 N24:N25 N38:N39" xr:uid="{00000000-0002-0000-0000-000005000000}"/>
    <dataValidation allowBlank="1" showInputMessage="1" showErrorMessage="1" prompt="Son las variables asignadas para evaluar el diseño del control del riesgo." sqref="F11:L11 F23:L23 F37:L37" xr:uid="{00000000-0002-0000-0000-000006000000}"/>
    <dataValidation allowBlank="1" showInputMessage="1" showErrorMessage="1" prompt="Este campo se genera automáticamente._x000a_Si el resultado de las calificaciones del control, o el promedio en el diseño de los controles, está por debajo de 96%, se debe establecer un plan de acción que permita tener un control o controles bien diseñados." sqref="O11:O13 O23:O25 O37:O39" xr:uid="{00000000-0002-0000-0000-000007000000}"/>
    <dataValidation allowBlank="1" showInputMessage="1" showErrorMessage="1" prompt="Este resultado se genera automáticamente al combinar los niveles de calificación del diseño y la ejecución del control._x000a_A partir del resultado, se deberán registrar las acciones en el formato Mapa y plan de tratamiento de riesgos (FOR-GS-004)." sqref="P11:P13 P23:P25 P37:P39" xr:uid="{00000000-0002-0000-0000-000008000000}"/>
    <dataValidation allowBlank="1" showInputMessage="1" showErrorMessage="1" prompt="Este resultado se genera automáticamente al combinar los criterios de evaluación del diseño del control (M9) con  el rango de calificación de la ejecución del control (O9). " sqref="Q23:Q25" xr:uid="{00000000-0002-0000-0000-000009000000}"/>
    <dataValidation allowBlank="1" showInputMessage="1" showErrorMessage="1" prompt="Registre las conclusiones u observaciones respecto al diseño de la actividad de control de acuerdo con cada uno de los seis criterios revisados, cuando aplique." sqref="R23:R25" xr:uid="{00000000-0002-0000-0000-00000A000000}"/>
    <dataValidation allowBlank="1" showInputMessage="1" showErrorMessage="1" prompt="Registre las conclusiones u observaciones respecto a la ejecución de la actividad de control, a partir de los resultados reportados por el proceso en el Formato Mapa y plan de tratamiento de riesgos (FOR-GS-004) sección C." sqref="S23:S25" xr:uid="{00000000-0002-0000-0000-00000B000000}"/>
    <dataValidation allowBlank="1" showInputMessage="1" showErrorMessage="1" prompt="Registre las conclusiones u observaciones respecto al diseño de la actividad de control de acuerdo con cada uno de los seis criterios evaluados, cuando aplique." sqref="R37:R39" xr:uid="{00000000-0002-0000-0000-00000C000000}"/>
    <dataValidation allowBlank="1" showInputMessage="1" showErrorMessage="1" prompt="Registre las conclusiones u observaciones respecto a la evaluación de la ejecución de la actividad de control, a partir de los resultados reportados por el proceso en el Formato Mapa y plan de tratamiento de riesgos (FOR-GS-004) sección C." sqref="S37:S39" xr:uid="{00000000-0002-0000-0000-00000D000000}"/>
    <dataValidation allowBlank="1" showInputMessage="1" showErrorMessage="1" prompt="Registre el proceso institucional a la cuál esta asociado al control del cual se realizará el análisis y evaluación de los controles para la mitigación de los riesgos." sqref="B11:B13 B23:B25 B37:B39" xr:uid="{00000000-0002-0000-0000-00000E000000}"/>
  </dataValidations>
  <pageMargins left="0.15748031496062992" right="0.19685039370078741" top="0.39370078740157483" bottom="0.31496062992125984" header="0.31496062992125984" footer="0.23622047244094491"/>
  <pageSetup scale="37" orientation="landscape" horizontalDpi="4294967294" verticalDpi="300" r:id="rId1"/>
  <rowBreaks count="1" manualBreakCount="1">
    <brk id="16" max="16383"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F000000}">
          <x14:formula1>
            <xm:f>parametros!$F$5:$F$6</xm:f>
          </x14:formula1>
          <xm:sqref>F40:F61 F16 F26:F29</xm:sqref>
        </x14:dataValidation>
        <x14:dataValidation type="list" allowBlank="1" showInputMessage="1" showErrorMessage="1" xr:uid="{00000000-0002-0000-0000-000010000000}">
          <x14:formula1>
            <xm:f>parametros!$H$5:$H$6</xm:f>
          </x14:formula1>
          <xm:sqref>G40:G61 G16 G26:G29</xm:sqref>
        </x14:dataValidation>
        <x14:dataValidation type="list" allowBlank="1" showInputMessage="1" showErrorMessage="1" xr:uid="{00000000-0002-0000-0000-000011000000}">
          <x14:formula1>
            <xm:f>parametros!$J$5:$J$6</xm:f>
          </x14:formula1>
          <xm:sqref>H40:H61 H16 H26:H29</xm:sqref>
        </x14:dataValidation>
        <x14:dataValidation type="list" allowBlank="1" showInputMessage="1" showErrorMessage="1" xr:uid="{00000000-0002-0000-0000-000012000000}">
          <x14:formula1>
            <xm:f>parametros!$L$5:$L$7</xm:f>
          </x14:formula1>
          <xm:sqref>I40:I61 I16 I26:I29</xm:sqref>
        </x14:dataValidation>
        <x14:dataValidation type="list" allowBlank="1" showInputMessage="1" showErrorMessage="1" xr:uid="{00000000-0002-0000-0000-000013000000}">
          <x14:formula1>
            <xm:f>parametros!$N$5:$N$6</xm:f>
          </x14:formula1>
          <xm:sqref>J40:J61 J16 J26:J29</xm:sqref>
        </x14:dataValidation>
        <x14:dataValidation type="list" allowBlank="1" showInputMessage="1" showErrorMessage="1" xr:uid="{00000000-0002-0000-0000-000014000000}">
          <x14:formula1>
            <xm:f>parametros!$P$5:$P$6</xm:f>
          </x14:formula1>
          <xm:sqref>K40:K61 K16 K26:K29</xm:sqref>
        </x14:dataValidation>
        <x14:dataValidation type="list" allowBlank="1" showInputMessage="1" showErrorMessage="1" xr:uid="{00000000-0002-0000-0000-000015000000}">
          <x14:formula1>
            <xm:f>parametros!$R$5:$R$7</xm:f>
          </x14:formula1>
          <xm:sqref>L9 L40:L61 L21 L35 L16 L26:L29</xm:sqref>
        </x14:dataValidation>
        <x14:dataValidation type="list" allowBlank="1" showInputMessage="1" showErrorMessage="1" xr:uid="{00000000-0002-0000-0000-000016000000}">
          <x14:formula1>
            <xm:f>parametros!$L$16:$L$18</xm:f>
          </x14:formula1>
          <xm:sqref>N40:N61 N26:N29</xm:sqref>
        </x14:dataValidation>
        <x14:dataValidation type="list" allowBlank="1" showInputMessage="1" showErrorMessage="1" xr:uid="{00000000-0002-0000-0000-000017000000}">
          <x14:formula1>
            <xm:f>'https://sdisgovco-my.sharepoint.com/SDIS 2019/RIESGOS/RIESGOS IVC/Riesgos finales IVC 13092019/[20190913 Evaluación de controles riesgo proceso IVC final.xlsx]parametros'!#REF!</xm:f>
          </x14:formula1>
          <xm:sqref>N14:N15 F14:L15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31"/>
  <sheetViews>
    <sheetView topLeftCell="E15" workbookViewId="0">
      <selection activeCell="L31" sqref="L31"/>
    </sheetView>
  </sheetViews>
  <sheetFormatPr defaultColWidth="11.42578125" defaultRowHeight="15"/>
  <cols>
    <col min="2" max="2" width="53.28515625" bestFit="1" customWidth="1"/>
    <col min="6" max="6" width="14.85546875" customWidth="1"/>
    <col min="7" max="7" width="7.85546875" customWidth="1"/>
    <col min="8" max="8" width="30.140625" customWidth="1"/>
    <col min="9" max="9" width="10.42578125" customWidth="1"/>
    <col min="10" max="10" width="31.85546875" customWidth="1"/>
    <col min="11" max="11" width="35.5703125" customWidth="1"/>
    <col min="12" max="12" width="18.42578125" customWidth="1"/>
    <col min="13" max="13" width="24.85546875" customWidth="1"/>
    <col min="14" max="15" width="37" customWidth="1"/>
    <col min="16" max="17" width="25" customWidth="1"/>
    <col min="18" max="18" width="17.7109375" customWidth="1"/>
  </cols>
  <sheetData>
    <row r="2" spans="2:19">
      <c r="B2" s="15" t="s">
        <v>63</v>
      </c>
    </row>
    <row r="3" spans="2:19">
      <c r="F3" s="104" t="s">
        <v>64</v>
      </c>
      <c r="G3" s="104"/>
      <c r="H3" s="104"/>
      <c r="I3" s="104"/>
      <c r="J3" s="104"/>
      <c r="K3" s="104"/>
      <c r="L3" s="104"/>
      <c r="M3" s="104"/>
      <c r="N3" s="104"/>
      <c r="O3" s="104"/>
      <c r="P3" s="104"/>
      <c r="Q3" s="104"/>
      <c r="R3" s="104"/>
    </row>
    <row r="4" spans="2:19" ht="38.25">
      <c r="B4" s="79" t="s">
        <v>12</v>
      </c>
      <c r="C4" s="16"/>
      <c r="D4" s="27" t="s">
        <v>13</v>
      </c>
      <c r="F4" s="18" t="s">
        <v>65</v>
      </c>
      <c r="G4" s="18"/>
      <c r="H4" s="18" t="s">
        <v>66</v>
      </c>
      <c r="I4" s="18"/>
      <c r="J4" s="19" t="s">
        <v>67</v>
      </c>
      <c r="K4" s="19"/>
      <c r="L4" s="20" t="s">
        <v>68</v>
      </c>
      <c r="M4" s="20"/>
      <c r="N4" s="19" t="s">
        <v>69</v>
      </c>
      <c r="O4" s="19"/>
      <c r="P4" s="19" t="s">
        <v>70</v>
      </c>
      <c r="Q4" s="19"/>
      <c r="R4" s="19" t="s">
        <v>71</v>
      </c>
    </row>
    <row r="5" spans="2:19" ht="30">
      <c r="B5" s="32" t="s">
        <v>72</v>
      </c>
      <c r="F5" s="21" t="s">
        <v>41</v>
      </c>
      <c r="G5" s="28">
        <v>15</v>
      </c>
      <c r="H5" s="21" t="s">
        <v>42</v>
      </c>
      <c r="I5" s="28">
        <v>15</v>
      </c>
      <c r="J5" s="22" t="s">
        <v>43</v>
      </c>
      <c r="K5" s="28">
        <v>15</v>
      </c>
      <c r="L5" s="21" t="s">
        <v>44</v>
      </c>
      <c r="M5" s="28">
        <v>15</v>
      </c>
      <c r="N5" s="23" t="s">
        <v>45</v>
      </c>
      <c r="O5" s="28">
        <v>15</v>
      </c>
      <c r="P5" s="24" t="s">
        <v>46</v>
      </c>
      <c r="Q5" s="28">
        <v>15</v>
      </c>
      <c r="R5" s="21" t="s">
        <v>47</v>
      </c>
      <c r="S5" s="28">
        <v>10</v>
      </c>
    </row>
    <row r="6" spans="2:19" ht="30">
      <c r="B6" s="32" t="s">
        <v>73</v>
      </c>
      <c r="F6" s="21" t="s">
        <v>74</v>
      </c>
      <c r="G6" s="28">
        <v>0</v>
      </c>
      <c r="H6" s="21" t="s">
        <v>75</v>
      </c>
      <c r="I6" s="28">
        <v>0</v>
      </c>
      <c r="J6" s="22" t="s">
        <v>76</v>
      </c>
      <c r="K6" s="28">
        <v>0</v>
      </c>
      <c r="L6" s="21" t="s">
        <v>77</v>
      </c>
      <c r="M6" s="28">
        <v>10</v>
      </c>
      <c r="N6" s="23" t="s">
        <v>78</v>
      </c>
      <c r="O6" s="28">
        <v>0</v>
      </c>
      <c r="P6" s="24" t="s">
        <v>79</v>
      </c>
      <c r="Q6" s="28">
        <v>0</v>
      </c>
      <c r="R6" s="21" t="s">
        <v>80</v>
      </c>
      <c r="S6" s="28">
        <v>5</v>
      </c>
    </row>
    <row r="7" spans="2:19">
      <c r="B7" s="32" t="s">
        <v>81</v>
      </c>
      <c r="F7" s="25"/>
      <c r="G7" s="25"/>
      <c r="H7" s="25"/>
      <c r="I7" s="25"/>
      <c r="J7" s="25"/>
      <c r="K7" s="25"/>
      <c r="L7" s="26" t="s">
        <v>82</v>
      </c>
      <c r="M7" s="28">
        <v>0</v>
      </c>
      <c r="N7" s="25"/>
      <c r="O7" s="25"/>
      <c r="P7" s="25"/>
      <c r="Q7" s="25"/>
      <c r="R7" s="21" t="s">
        <v>83</v>
      </c>
      <c r="S7" s="28">
        <v>0</v>
      </c>
    </row>
    <row r="8" spans="2:19">
      <c r="B8" s="32" t="s">
        <v>84</v>
      </c>
    </row>
    <row r="9" spans="2:19">
      <c r="B9" s="32" t="s">
        <v>85</v>
      </c>
      <c r="F9" s="43"/>
      <c r="G9" s="43"/>
      <c r="H9" s="43"/>
      <c r="I9" s="43"/>
      <c r="J9" s="43"/>
      <c r="K9" s="43"/>
      <c r="L9" s="43"/>
      <c r="M9" s="43"/>
      <c r="N9" s="43"/>
      <c r="O9" s="43"/>
      <c r="P9" s="43"/>
      <c r="Q9" s="43"/>
      <c r="R9" s="43"/>
    </row>
    <row r="10" spans="2:19">
      <c r="B10" s="32" t="s">
        <v>86</v>
      </c>
      <c r="F10" s="38"/>
      <c r="G10" s="38"/>
      <c r="H10" s="38"/>
      <c r="I10" s="38"/>
      <c r="J10" s="39"/>
      <c r="K10" s="39"/>
      <c r="L10" s="40"/>
      <c r="M10" s="40"/>
      <c r="N10" s="39"/>
      <c r="O10" s="39"/>
      <c r="P10" s="39"/>
      <c r="Q10" s="39"/>
      <c r="R10" s="39"/>
    </row>
    <row r="11" spans="2:19">
      <c r="B11" s="32" t="s">
        <v>87</v>
      </c>
      <c r="F11" s="41"/>
      <c r="G11" s="42"/>
      <c r="H11" s="41"/>
      <c r="I11" s="42"/>
      <c r="J11" s="41"/>
      <c r="K11" s="42"/>
      <c r="L11" s="41"/>
      <c r="M11" s="42"/>
      <c r="N11" s="41"/>
      <c r="O11" s="42"/>
      <c r="P11" s="41"/>
      <c r="Q11" s="42"/>
      <c r="R11" s="41"/>
    </row>
    <row r="12" spans="2:19">
      <c r="B12" s="32" t="s">
        <v>88</v>
      </c>
      <c r="F12" s="41"/>
      <c r="G12" s="42"/>
      <c r="H12" s="41"/>
      <c r="I12" s="42"/>
      <c r="J12" s="41"/>
      <c r="K12" s="42"/>
      <c r="L12" s="41"/>
      <c r="M12" s="42"/>
      <c r="N12" s="41"/>
      <c r="O12" s="42" t="str">
        <f>_xlfn.IFNA(VLOOKUP(N12,parametros!L16:M18,2,FALSE)," - ")</f>
        <v xml:space="preserve"> - </v>
      </c>
      <c r="P12" s="41"/>
      <c r="Q12" s="42"/>
      <c r="R12" s="41"/>
    </row>
    <row r="13" spans="2:19">
      <c r="B13" s="32" t="s">
        <v>89</v>
      </c>
      <c r="F13" s="42"/>
      <c r="G13" s="42"/>
      <c r="H13" s="42"/>
      <c r="I13" s="42"/>
      <c r="J13" s="42"/>
      <c r="K13" s="42"/>
      <c r="L13" s="41"/>
      <c r="M13" s="42"/>
      <c r="N13" s="42"/>
      <c r="O13" s="42"/>
      <c r="P13" s="42"/>
      <c r="Q13" s="42"/>
      <c r="R13" s="41"/>
    </row>
    <row r="14" spans="2:19">
      <c r="B14" s="32" t="s">
        <v>90</v>
      </c>
    </row>
    <row r="15" spans="2:19" ht="60" customHeight="1">
      <c r="B15" s="32" t="s">
        <v>91</v>
      </c>
      <c r="F15" s="29" t="s">
        <v>92</v>
      </c>
      <c r="G15" s="29"/>
      <c r="H15" s="29" t="s">
        <v>93</v>
      </c>
      <c r="I15" s="47" t="s">
        <v>94</v>
      </c>
      <c r="J15" s="47" t="s">
        <v>95</v>
      </c>
      <c r="L15" s="44" t="s">
        <v>96</v>
      </c>
      <c r="M15" s="46"/>
      <c r="O15" s="34"/>
    </row>
    <row r="16" spans="2:19">
      <c r="B16" s="32" t="s">
        <v>97</v>
      </c>
      <c r="F16" s="21" t="s">
        <v>98</v>
      </c>
      <c r="G16" s="21"/>
      <c r="H16" s="17" t="s">
        <v>99</v>
      </c>
      <c r="I16" s="35">
        <v>96</v>
      </c>
      <c r="J16">
        <v>100</v>
      </c>
      <c r="L16" s="45" t="s">
        <v>52</v>
      </c>
      <c r="M16" s="21" t="s">
        <v>98</v>
      </c>
      <c r="O16" s="35"/>
    </row>
    <row r="17" spans="2:15">
      <c r="B17" s="32" t="s">
        <v>100</v>
      </c>
      <c r="F17" s="21" t="s">
        <v>101</v>
      </c>
      <c r="G17" s="21"/>
      <c r="H17" s="17" t="s">
        <v>102</v>
      </c>
      <c r="I17" s="35">
        <v>86</v>
      </c>
      <c r="J17">
        <v>95</v>
      </c>
      <c r="L17" s="17" t="s">
        <v>48</v>
      </c>
      <c r="M17" s="21" t="s">
        <v>101</v>
      </c>
      <c r="O17" s="35"/>
    </row>
    <row r="18" spans="2:15">
      <c r="B18" s="32" t="s">
        <v>103</v>
      </c>
      <c r="F18" s="21" t="s">
        <v>104</v>
      </c>
      <c r="G18" s="21"/>
      <c r="H18" s="17" t="s">
        <v>105</v>
      </c>
      <c r="I18" s="35">
        <v>0</v>
      </c>
      <c r="J18">
        <v>85</v>
      </c>
      <c r="L18" s="17" t="s">
        <v>106</v>
      </c>
      <c r="M18" s="21" t="s">
        <v>104</v>
      </c>
      <c r="O18" s="35"/>
    </row>
    <row r="19" spans="2:15">
      <c r="B19" s="32" t="s">
        <v>107</v>
      </c>
    </row>
    <row r="20" spans="2:15">
      <c r="B20" s="32" t="s">
        <v>108</v>
      </c>
    </row>
    <row r="21" spans="2:15">
      <c r="B21" s="32" t="s">
        <v>109</v>
      </c>
      <c r="F21" s="98" t="s">
        <v>110</v>
      </c>
      <c r="G21" s="99"/>
      <c r="H21" s="99"/>
      <c r="I21" s="99"/>
      <c r="J21" s="99"/>
      <c r="K21" s="99"/>
      <c r="L21" s="100"/>
      <c r="M21" s="36"/>
    </row>
    <row r="22" spans="2:15" ht="75">
      <c r="B22" s="32" t="s">
        <v>111</v>
      </c>
      <c r="F22" s="31" t="s">
        <v>112</v>
      </c>
      <c r="G22" s="31"/>
      <c r="H22" s="31" t="s">
        <v>113</v>
      </c>
      <c r="I22" s="31"/>
      <c r="J22" s="31" t="s">
        <v>114</v>
      </c>
      <c r="K22" s="31"/>
      <c r="L22" s="31"/>
      <c r="M22" s="31" t="s">
        <v>115</v>
      </c>
      <c r="N22" s="37"/>
    </row>
    <row r="23" spans="2:15" ht="15" customHeight="1">
      <c r="B23" s="32" t="s">
        <v>116</v>
      </c>
      <c r="F23" s="101" t="s">
        <v>117</v>
      </c>
      <c r="G23" s="76" t="s">
        <v>98</v>
      </c>
      <c r="H23" s="21" t="s">
        <v>118</v>
      </c>
      <c r="I23" s="76" t="s">
        <v>98</v>
      </c>
      <c r="J23" s="21" t="s">
        <v>119</v>
      </c>
      <c r="K23" s="25" t="str">
        <f>CONCATENATE(G23,I23)</f>
        <v>FuerteFuerte</v>
      </c>
      <c r="L23" s="25">
        <v>100</v>
      </c>
      <c r="M23" s="21" t="s">
        <v>120</v>
      </c>
    </row>
    <row r="24" spans="2:15">
      <c r="B24" s="30"/>
      <c r="F24" s="102"/>
      <c r="G24" s="77" t="s">
        <v>98</v>
      </c>
      <c r="H24" s="21" t="s">
        <v>121</v>
      </c>
      <c r="I24" s="76" t="s">
        <v>101</v>
      </c>
      <c r="J24" s="21" t="s">
        <v>122</v>
      </c>
      <c r="K24" s="25" t="str">
        <f t="shared" ref="K24:K31" si="0">CONCATENATE(G24,I24)</f>
        <v>FuerteModerado</v>
      </c>
      <c r="L24" s="25">
        <v>100</v>
      </c>
      <c r="M24" s="21" t="s">
        <v>123</v>
      </c>
    </row>
    <row r="25" spans="2:15">
      <c r="B25" s="30"/>
      <c r="F25" s="103"/>
      <c r="G25" s="76" t="s">
        <v>98</v>
      </c>
      <c r="H25" s="21" t="s">
        <v>124</v>
      </c>
      <c r="I25" s="76" t="s">
        <v>104</v>
      </c>
      <c r="J25" s="21" t="s">
        <v>125</v>
      </c>
      <c r="K25" s="25" t="str">
        <f t="shared" si="0"/>
        <v>FuerteDébil</v>
      </c>
      <c r="L25" s="25">
        <v>100</v>
      </c>
      <c r="M25" s="21" t="s">
        <v>123</v>
      </c>
    </row>
    <row r="26" spans="2:15" ht="15" customHeight="1">
      <c r="F26" s="101" t="s">
        <v>126</v>
      </c>
      <c r="G26" s="76" t="s">
        <v>101</v>
      </c>
      <c r="H26" s="21" t="s">
        <v>118</v>
      </c>
      <c r="I26" s="76" t="s">
        <v>98</v>
      </c>
      <c r="J26" s="21" t="s">
        <v>127</v>
      </c>
      <c r="K26" s="25" t="str">
        <f t="shared" si="0"/>
        <v>ModeradoFuerte</v>
      </c>
      <c r="L26" s="25">
        <v>50</v>
      </c>
      <c r="M26" s="21" t="s">
        <v>123</v>
      </c>
    </row>
    <row r="27" spans="2:15" ht="30">
      <c r="F27" s="102"/>
      <c r="G27" s="77" t="s">
        <v>101</v>
      </c>
      <c r="H27" s="21" t="s">
        <v>121</v>
      </c>
      <c r="I27" s="76" t="s">
        <v>101</v>
      </c>
      <c r="J27" s="21" t="s">
        <v>128</v>
      </c>
      <c r="K27" s="25" t="str">
        <f t="shared" si="0"/>
        <v>ModeradoModerado</v>
      </c>
      <c r="L27" s="25">
        <v>50</v>
      </c>
      <c r="M27" s="21" t="s">
        <v>123</v>
      </c>
    </row>
    <row r="28" spans="2:15" ht="30">
      <c r="F28" s="103"/>
      <c r="G28" s="78" t="s">
        <v>101</v>
      </c>
      <c r="H28" s="21" t="s">
        <v>124</v>
      </c>
      <c r="I28" s="76" t="s">
        <v>104</v>
      </c>
      <c r="J28" s="21" t="s">
        <v>129</v>
      </c>
      <c r="K28" s="25" t="str">
        <f t="shared" si="0"/>
        <v>ModeradoDébil</v>
      </c>
      <c r="L28" s="25">
        <v>50</v>
      </c>
      <c r="M28" s="21" t="s">
        <v>123</v>
      </c>
    </row>
    <row r="29" spans="2:15" ht="15" customHeight="1">
      <c r="F29" s="101" t="s">
        <v>130</v>
      </c>
      <c r="G29" s="76" t="s">
        <v>104</v>
      </c>
      <c r="H29" s="21" t="s">
        <v>118</v>
      </c>
      <c r="I29" s="76" t="s">
        <v>98</v>
      </c>
      <c r="J29" s="21" t="s">
        <v>131</v>
      </c>
      <c r="K29" s="25" t="str">
        <f t="shared" si="0"/>
        <v>DébilFuerte</v>
      </c>
      <c r="L29" s="25">
        <v>0</v>
      </c>
      <c r="M29" s="21" t="s">
        <v>123</v>
      </c>
    </row>
    <row r="30" spans="2:15">
      <c r="F30" s="102"/>
      <c r="G30" s="77" t="s">
        <v>104</v>
      </c>
      <c r="H30" s="21" t="s">
        <v>121</v>
      </c>
      <c r="I30" s="76" t="s">
        <v>101</v>
      </c>
      <c r="J30" s="21" t="s">
        <v>132</v>
      </c>
      <c r="K30" s="25" t="str">
        <f t="shared" si="0"/>
        <v>DébilModerado</v>
      </c>
      <c r="L30" s="25">
        <v>0</v>
      </c>
      <c r="M30" s="21" t="s">
        <v>123</v>
      </c>
    </row>
    <row r="31" spans="2:15">
      <c r="F31" s="103"/>
      <c r="G31" s="78" t="s">
        <v>104</v>
      </c>
      <c r="H31" s="21" t="s">
        <v>124</v>
      </c>
      <c r="I31" s="76" t="s">
        <v>104</v>
      </c>
      <c r="J31" s="21" t="s">
        <v>133</v>
      </c>
      <c r="K31" s="25" t="str">
        <f t="shared" si="0"/>
        <v>DébilDébil</v>
      </c>
      <c r="L31" s="25">
        <v>0</v>
      </c>
      <c r="M31" s="21" t="s">
        <v>123</v>
      </c>
    </row>
  </sheetData>
  <sheetProtection algorithmName="SHA-512" hashValue="1CxnCam2DlQQFjJNQveM1wKZeDS5XKJqotfqLjJHKjE270Sj7wxewebJKLlDjcn/BcZ0IZOvEEtzyrVF44C+FQ==" saltValue="A7r/hCpU/wsOArCNDDwACg==" spinCount="100000" sheet="1" objects="1" scenarios="1" selectLockedCells="1" selectUnlockedCells="1"/>
  <sortState xmlns:xlrd2="http://schemas.microsoft.com/office/spreadsheetml/2017/richdata2" ref="B5:B23">
    <sortCondition ref="B5"/>
  </sortState>
  <mergeCells count="5">
    <mergeCell ref="F21:L21"/>
    <mergeCell ref="F23:F25"/>
    <mergeCell ref="F26:F28"/>
    <mergeCell ref="F29:F31"/>
    <mergeCell ref="F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3"/>
  <sheetViews>
    <sheetView workbookViewId="0">
      <selection activeCell="B7" sqref="B7:F7"/>
    </sheetView>
  </sheetViews>
  <sheetFormatPr defaultColWidth="11.42578125" defaultRowHeight="15"/>
  <cols>
    <col min="1" max="1" width="2.7109375" customWidth="1"/>
    <col min="2" max="2" width="19" customWidth="1"/>
    <col min="3" max="3" width="87.140625" bestFit="1" customWidth="1"/>
    <col min="4" max="4" width="8.5703125" bestFit="1" customWidth="1"/>
    <col min="5" max="6" width="9.28515625" customWidth="1"/>
  </cols>
  <sheetData>
    <row r="1" spans="2:6" ht="11.25" customHeight="1"/>
    <row r="2" spans="2:6" ht="24" customHeight="1">
      <c r="B2" s="82"/>
      <c r="C2" s="109" t="s">
        <v>134</v>
      </c>
      <c r="D2" s="61" t="s">
        <v>1</v>
      </c>
      <c r="E2" s="112" t="s">
        <v>2</v>
      </c>
      <c r="F2" s="113"/>
    </row>
    <row r="3" spans="2:6" ht="24" customHeight="1">
      <c r="B3" s="83"/>
      <c r="C3" s="110"/>
      <c r="D3" s="61" t="s">
        <v>3</v>
      </c>
      <c r="E3" s="112">
        <v>0</v>
      </c>
      <c r="F3" s="113"/>
    </row>
    <row r="4" spans="2:6" ht="24" customHeight="1">
      <c r="B4" s="83"/>
      <c r="C4" s="110"/>
      <c r="D4" s="61" t="s">
        <v>4</v>
      </c>
      <c r="E4" s="114" t="s">
        <v>135</v>
      </c>
      <c r="F4" s="115"/>
    </row>
    <row r="5" spans="2:6" ht="24" customHeight="1">
      <c r="B5" s="84"/>
      <c r="C5" s="111"/>
      <c r="D5" s="61" t="s">
        <v>6</v>
      </c>
      <c r="E5" s="112" t="s">
        <v>136</v>
      </c>
      <c r="F5" s="113"/>
    </row>
    <row r="6" spans="2:6" ht="11.25" customHeight="1"/>
    <row r="7" spans="2:6" ht="24.75" customHeight="1">
      <c r="B7" s="105" t="s">
        <v>137</v>
      </c>
      <c r="C7" s="105"/>
      <c r="D7" s="105"/>
      <c r="E7" s="105"/>
      <c r="F7" s="105"/>
    </row>
    <row r="8" spans="2:6" ht="24.75" customHeight="1">
      <c r="B8" s="62" t="s">
        <v>98</v>
      </c>
      <c r="C8" s="106" t="s">
        <v>138</v>
      </c>
      <c r="D8" s="106"/>
      <c r="E8" s="106"/>
      <c r="F8" s="106"/>
    </row>
    <row r="9" spans="2:6" ht="24.75" customHeight="1">
      <c r="B9" s="79" t="s">
        <v>101</v>
      </c>
      <c r="C9" s="107" t="s">
        <v>139</v>
      </c>
      <c r="D9" s="107"/>
      <c r="E9" s="107"/>
      <c r="F9" s="107"/>
    </row>
    <row r="10" spans="2:6" ht="24.75" customHeight="1">
      <c r="B10" s="62" t="s">
        <v>104</v>
      </c>
      <c r="C10" s="106" t="s">
        <v>140</v>
      </c>
      <c r="D10" s="106"/>
      <c r="E10" s="106"/>
      <c r="F10" s="106"/>
    </row>
    <row r="12" spans="2:6" s="16" customFormat="1" ht="17.25" customHeight="1">
      <c r="B12" s="108" t="s">
        <v>141</v>
      </c>
      <c r="C12" s="108"/>
      <c r="D12" s="108"/>
      <c r="E12" s="108"/>
      <c r="F12" s="108"/>
    </row>
    <row r="13" spans="2:6" s="16" customFormat="1" ht="17.25" customHeight="1">
      <c r="B13" s="108"/>
      <c r="C13" s="108"/>
      <c r="D13" s="108"/>
      <c r="E13" s="108"/>
      <c r="F13" s="108"/>
    </row>
  </sheetData>
  <mergeCells count="11">
    <mergeCell ref="B2:B5"/>
    <mergeCell ref="C2:C5"/>
    <mergeCell ref="E2:F2"/>
    <mergeCell ref="E3:F3"/>
    <mergeCell ref="E4:F4"/>
    <mergeCell ref="E5:F5"/>
    <mergeCell ref="B7:F7"/>
    <mergeCell ref="C8:F8"/>
    <mergeCell ref="C9:F9"/>
    <mergeCell ref="C10:F10"/>
    <mergeCell ref="B12:F13"/>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Nadia Katherine Vargas Barajas</dc:creator>
  <cp:keywords/>
  <dc:description/>
  <cp:lastModifiedBy>Tania Elena Esteban Ariza</cp:lastModifiedBy>
  <cp:revision/>
  <dcterms:created xsi:type="dcterms:W3CDTF">2015-05-11T19:50:46Z</dcterms:created>
  <dcterms:modified xsi:type="dcterms:W3CDTF">2020-11-18T02:10:04Z</dcterms:modified>
  <cp:category/>
  <cp:contentStatus/>
</cp:coreProperties>
</file>